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defaultThemeVersion="124226"/>
  <xr:revisionPtr revIDLastSave="0" documentId="13_ncr:1_{E97CA774-210F-4CCF-AC51-BA04AEDA7411}" xr6:coauthVersionLast="47" xr6:coauthVersionMax="47" xr10:uidLastSave="{00000000-0000-0000-0000-000000000000}"/>
  <bookViews>
    <workbookView xWindow="-108" yWindow="-108" windowWidth="23256" windowHeight="12576" tabRatio="814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definedNames>
    <definedName name="_cur1">#REF!</definedName>
    <definedName name="_cur2">#REF!</definedName>
    <definedName name="_sum1">#REF!</definedName>
    <definedName name="_sum2">#REF!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#REF!</definedName>
    <definedName name="date1">#REF!</definedName>
    <definedName name="L_FORMULAS_GEO">#REF!</definedName>
    <definedName name="Sheet">#REF!</definedName>
    <definedName name="საკრედიტო">#REF!</definedName>
    <definedName name="ფაილი">#REF!</definedName>
    <definedName name="ცვლილება_კორექტირება_რეგულაციაშ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67" l="1"/>
  <c r="C24" i="67"/>
  <c r="D17" i="48" l="1"/>
  <c r="E10" i="40"/>
  <c r="D10" i="40"/>
  <c r="C10" i="40"/>
  <c r="E19" i="67" l="1"/>
  <c r="D19" i="67" l="1"/>
  <c r="C19" i="67" l="1"/>
  <c r="F10" i="40"/>
  <c r="G10" i="40" s="1"/>
  <c r="N19" i="63"/>
  <c r="M19" i="63"/>
  <c r="O19" i="63" l="1"/>
  <c r="D15" i="48"/>
  <c r="G17" i="50" l="1"/>
  <c r="F17" i="50"/>
  <c r="E17" i="50"/>
  <c r="D17" i="50"/>
  <c r="C17" i="50"/>
  <c r="G12" i="50"/>
  <c r="F12" i="50"/>
  <c r="F22" i="50" s="1"/>
  <c r="E12" i="50"/>
  <c r="D12" i="50"/>
  <c r="C12" i="50"/>
  <c r="G7" i="50"/>
  <c r="F7" i="50"/>
  <c r="E7" i="50"/>
  <c r="D7" i="50"/>
  <c r="C7" i="50"/>
  <c r="F15" i="48"/>
  <c r="E15" i="48"/>
  <c r="F7" i="48"/>
  <c r="E7" i="48"/>
  <c r="D7" i="48"/>
  <c r="D22" i="48" s="1"/>
  <c r="E38" i="67"/>
  <c r="D38" i="67"/>
  <c r="C38" i="67"/>
  <c r="E31" i="67"/>
  <c r="D31" i="67"/>
  <c r="C31" i="67"/>
  <c r="C22" i="50" l="1"/>
  <c r="G22" i="50"/>
  <c r="D22" i="50"/>
  <c r="F22" i="48"/>
  <c r="E22" i="48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<sst xmlns="http://schemas.openxmlformats.org/spreadsheetml/2006/main" count="241" uniqueCount="140">
  <si>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</si>
  <si>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</si>
  <si>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</si>
  <si>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</si>
  <si>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</si>
  <si>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</si>
  <si>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</si>
  <si>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</si>
  <si>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</si>
  <si>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</si>
  <si>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</si>
  <si>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</si>
  <si>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</si>
  <si>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</si>
  <si>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</si>
  <si>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</si>
  <si>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</si>
  <si>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</si>
  <si>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</si>
  <si>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</si>
  <si>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</si>
  <si>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</si>
  <si>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</si>
  <si>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</si>
  <si>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</si>
  <si>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</si>
  <si>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</si>
  <si>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</si>
  <si>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</si>
  <si>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</si>
  <si>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</si>
  <si>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</si>
  <si>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</si>
  <si>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</si>
  <si>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</si>
  <si>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</si>
  <si>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</si>
  <si>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</si>
  <si>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</si>
  <si>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</si>
  <si>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</si>
  <si>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</si>
  <si>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</si>
  <si>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</si>
  <si>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</si>
  <si>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</si>
  <si>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</si>
  <si>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</si>
  <si>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</si>
  <si>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</si>
  <si>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</si>
  <si>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</si>
  <si>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</si>
  <si>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</si>
  <si>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</si>
  <si>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</si>
  <si>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</si>
  <si>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</si>
  <si>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</si>
  <si>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</si>
  <si>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</si>
  <si>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</si>
  <si>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</si>
  <si>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</si>
  <si>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</si>
  <si>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</si>
  <si>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</si>
  <si>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</si>
  <si>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</si>
  <si>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</si>
  <si>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</si>
  <si>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</si>
  <si>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</si>
  <si>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</si>
  <si>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</si>
  <si>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</si>
  <si>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</si>
  <si>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</si>
  <si>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</si>
  <si>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</si>
  <si>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</si>
  <si>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</si>
  <si>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</si>
  <si>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</si>
  <si>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</si>
  <si>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</si>
  <si>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</si>
  <si>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</si>
  <si>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</si>
  <si>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</si>
  <si>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</si>
  <si>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</si>
  <si>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</si>
  <si>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</si>
  <si>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</si>
  <si>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</si>
  <si>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</si>
  <si>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</si>
  <si>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</si>
  <si>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</si>
  <si>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</si>
  <si>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</si>
  <si>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</si>
  <si>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</si>
  <si>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</si>
  <si>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</si>
  <si>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</si>
  <si>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</si>
  <si>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</si>
  <si>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</si>
  <si>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</si>
  <si>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</si>
  <si>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</si>
  <si>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</si>
  <si>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</si>
  <si>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</si>
  <si>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</si>
  <si>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</si>
  <si>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</si>
  <si>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</si>
  <si>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 xml:space="preserve">Cash and cash equivalents </t>
  </si>
  <si>
    <t xml:space="preserve">Mandatory reserve deposit with the National Bank of Georgia </t>
  </si>
  <si>
    <t xml:space="preserve">Loans to customers and finance lease receivables </t>
  </si>
  <si>
    <t xml:space="preserve">Investment securities </t>
  </si>
  <si>
    <t xml:space="preserve">Premises and equipment </t>
  </si>
  <si>
    <t xml:space="preserve">Goodwill </t>
  </si>
  <si>
    <t xml:space="preserve">Other intangible assets </t>
  </si>
  <si>
    <t>Repossessed property</t>
  </si>
  <si>
    <t>Tax Assets</t>
  </si>
  <si>
    <t xml:space="preserve">Other assets </t>
  </si>
  <si>
    <t>Current income tax liabilities</t>
  </si>
  <si>
    <t>Subordinated loans</t>
  </si>
  <si>
    <t xml:space="preserve">Share capital </t>
  </si>
  <si>
    <t>Retained earnings</t>
  </si>
  <si>
    <t>JSC Terabank</t>
  </si>
  <si>
    <t>Loans from financial institutions and lease liabilities</t>
  </si>
  <si>
    <t>Deposits and balances from credit institutions</t>
  </si>
  <si>
    <t>Current accounts and deposits from customers</t>
  </si>
  <si>
    <t>Deferred tax liability</t>
  </si>
  <si>
    <t>Other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</si>
</sst>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6" formatCode="&quot;p.&quot;#,##0.00;[Red]\-&quot;p.&quot;#,##0.00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9"/>
      <color theme="1"/>
      <name val="Calibri body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0" fillId="36" borderId="0"/>
    <xf numFmtId="168" fontId="10" fillId="36" borderId="0"/>
    <xf numFmtId="167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167" fontId="12" fillId="37" borderId="0" applyNumberFormat="0" applyBorder="0" applyAlignment="0" applyProtection="0"/>
    <xf numFmtId="168" fontId="12" fillId="37" borderId="0" applyNumberFormat="0" applyBorder="0" applyAlignment="0" applyProtection="0"/>
    <xf numFmtId="167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167" fontId="12" fillId="38" borderId="0" applyNumberFormat="0" applyBorder="0" applyAlignment="0" applyProtection="0"/>
    <xf numFmtId="168" fontId="12" fillId="38" borderId="0" applyNumberFormat="0" applyBorder="0" applyAlignment="0" applyProtection="0"/>
    <xf numFmtId="167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167" fontId="12" fillId="39" borderId="0" applyNumberFormat="0" applyBorder="0" applyAlignment="0" applyProtection="0"/>
    <xf numFmtId="168" fontId="12" fillId="39" borderId="0" applyNumberFormat="0" applyBorder="0" applyAlignment="0" applyProtection="0"/>
    <xf numFmtId="167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167" fontId="12" fillId="41" borderId="0" applyNumberFormat="0" applyBorder="0" applyAlignment="0" applyProtection="0"/>
    <xf numFmtId="168" fontId="12" fillId="41" borderId="0" applyNumberFormat="0" applyBorder="0" applyAlignment="0" applyProtection="0"/>
    <xf numFmtId="167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167" fontId="12" fillId="42" borderId="0" applyNumberFormat="0" applyBorder="0" applyAlignment="0" applyProtection="0"/>
    <xf numFmtId="168" fontId="12" fillId="42" borderId="0" applyNumberFormat="0" applyBorder="0" applyAlignment="0" applyProtection="0"/>
    <xf numFmtId="167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167" fontId="12" fillId="44" borderId="0" applyNumberFormat="0" applyBorder="0" applyAlignment="0" applyProtection="0"/>
    <xf numFmtId="168" fontId="12" fillId="44" borderId="0" applyNumberFormat="0" applyBorder="0" applyAlignment="0" applyProtection="0"/>
    <xf numFmtId="167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167" fontId="12" fillId="45" borderId="0" applyNumberFormat="0" applyBorder="0" applyAlignment="0" applyProtection="0"/>
    <xf numFmtId="168" fontId="12" fillId="45" borderId="0" applyNumberFormat="0" applyBorder="0" applyAlignment="0" applyProtection="0"/>
    <xf numFmtId="167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167" fontId="12" fillId="40" borderId="0" applyNumberFormat="0" applyBorder="0" applyAlignment="0" applyProtection="0"/>
    <xf numFmtId="168" fontId="12" fillId="40" borderId="0" applyNumberFormat="0" applyBorder="0" applyAlignment="0" applyProtection="0"/>
    <xf numFmtId="167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167" fontId="12" fillId="43" borderId="0" applyNumberFormat="0" applyBorder="0" applyAlignment="0" applyProtection="0"/>
    <xf numFmtId="168" fontId="12" fillId="43" borderId="0" applyNumberFormat="0" applyBorder="0" applyAlignment="0" applyProtection="0"/>
    <xf numFmtId="167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167" fontId="12" fillId="46" borderId="0" applyNumberFormat="0" applyBorder="0" applyAlignment="0" applyProtection="0"/>
    <xf numFmtId="168" fontId="12" fillId="46" borderId="0" applyNumberFormat="0" applyBorder="0" applyAlignment="0" applyProtection="0"/>
    <xf numFmtId="167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167" fontId="15" fillId="47" borderId="0" applyNumberFormat="0" applyBorder="0" applyAlignment="0" applyProtection="0"/>
    <xf numFmtId="168" fontId="15" fillId="47" borderId="0" applyNumberFormat="0" applyBorder="0" applyAlignment="0" applyProtection="0"/>
    <xf numFmtId="167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167" fontId="15" fillId="44" borderId="0" applyNumberFormat="0" applyBorder="0" applyAlignment="0" applyProtection="0"/>
    <xf numFmtId="168" fontId="15" fillId="44" borderId="0" applyNumberFormat="0" applyBorder="0" applyAlignment="0" applyProtection="0"/>
    <xf numFmtId="167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167" fontId="15" fillId="45" borderId="0" applyNumberFormat="0" applyBorder="0" applyAlignment="0" applyProtection="0"/>
    <xf numFmtId="168" fontId="15" fillId="45" borderId="0" applyNumberFormat="0" applyBorder="0" applyAlignment="0" applyProtection="0"/>
    <xf numFmtId="167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167" fontId="15" fillId="50" borderId="0" applyNumberFormat="0" applyBorder="0" applyAlignment="0" applyProtection="0"/>
    <xf numFmtId="168" fontId="15" fillId="50" borderId="0" applyNumberFormat="0" applyBorder="0" applyAlignment="0" applyProtection="0"/>
    <xf numFmtId="167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167" fontId="15" fillId="53" borderId="0" applyNumberFormat="0" applyBorder="0" applyAlignment="0" applyProtection="0"/>
    <xf numFmtId="168" fontId="15" fillId="53" borderId="0" applyNumberFormat="0" applyBorder="0" applyAlignment="0" applyProtection="0"/>
    <xf numFmtId="167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167" fontId="15" fillId="57" borderId="0" applyNumberFormat="0" applyBorder="0" applyAlignment="0" applyProtection="0"/>
    <xf numFmtId="168" fontId="15" fillId="57" borderId="0" applyNumberFormat="0" applyBorder="0" applyAlignment="0" applyProtection="0"/>
    <xf numFmtId="167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167" fontId="15" fillId="59" borderId="0" applyNumberFormat="0" applyBorder="0" applyAlignment="0" applyProtection="0"/>
    <xf numFmtId="168" fontId="15" fillId="59" borderId="0" applyNumberFormat="0" applyBorder="0" applyAlignment="0" applyProtection="0"/>
    <xf numFmtId="167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167" fontId="15" fillId="48" borderId="0" applyNumberFormat="0" applyBorder="0" applyAlignment="0" applyProtection="0"/>
    <xf numFmtId="168" fontId="15" fillId="48" borderId="0" applyNumberFormat="0" applyBorder="0" applyAlignment="0" applyProtection="0"/>
    <xf numFmtId="167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167" fontId="15" fillId="49" borderId="0" applyNumberFormat="0" applyBorder="0" applyAlignment="0" applyProtection="0"/>
    <xf numFmtId="168" fontId="15" fillId="49" borderId="0" applyNumberFormat="0" applyBorder="0" applyAlignment="0" applyProtection="0"/>
    <xf numFmtId="167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167" fontId="15" fillId="62" borderId="0" applyNumberFormat="0" applyBorder="0" applyAlignment="0" applyProtection="0"/>
    <xf numFmtId="168" fontId="15" fillId="62" borderId="0" applyNumberFormat="0" applyBorder="0" applyAlignment="0" applyProtection="0"/>
    <xf numFmtId="167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167" fontId="18" fillId="38" borderId="0" applyNumberFormat="0" applyBorder="0" applyAlignment="0" applyProtection="0"/>
    <xf numFmtId="168" fontId="18" fillId="38" borderId="0" applyNumberFormat="0" applyBorder="0" applyAlignment="0" applyProtection="0"/>
    <xf numFmtId="167" fontId="18" fillId="38" borderId="0" applyNumberFormat="0" applyBorder="0" applyAlignment="0" applyProtection="0"/>
    <xf numFmtId="0" fontId="16" fillId="38" borderId="0" applyNumberFormat="0" applyBorder="0" applyAlignment="0" applyProtection="0"/>
    <xf numFmtId="169" fontId="19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0" fontId="21" fillId="0" borderId="0" applyFill="0" applyBorder="0" applyAlignment="0"/>
    <xf numFmtId="170" fontId="21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69" fontId="20" fillId="0" borderId="0" applyFill="0" applyBorder="0" applyAlignment="0"/>
    <xf numFmtId="171" fontId="21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8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167" fontId="24" fillId="63" borderId="27" applyNumberFormat="0" applyAlignment="0" applyProtection="0"/>
    <xf numFmtId="168" fontId="24" fillId="63" borderId="27" applyNumberFormat="0" applyAlignment="0" applyProtection="0"/>
    <xf numFmtId="167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0" fontId="26" fillId="9" borderId="24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168" fontId="27" fillId="64" borderId="28" applyNumberFormat="0" applyAlignment="0" applyProtection="0"/>
    <xf numFmtId="167" fontId="27" fillId="64" borderId="28" applyNumberFormat="0" applyAlignment="0" applyProtection="0"/>
    <xf numFmtId="0" fontId="25" fillId="64" borderId="28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7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37" fillId="39" borderId="0" applyNumberFormat="0" applyBorder="0" applyAlignment="0" applyProtection="0"/>
    <xf numFmtId="168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67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7" fontId="38" fillId="0" borderId="7">
      <alignment horizontal="left" vertical="center"/>
    </xf>
    <xf numFmtId="0" fontId="39" fillId="0" borderId="30" applyNumberFormat="0" applyFill="0" applyAlignment="0" applyProtection="0"/>
    <xf numFmtId="168" fontId="39" fillId="0" borderId="30" applyNumberFormat="0" applyFill="0" applyAlignment="0" applyProtection="0"/>
    <xf numFmtId="0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167" fontId="39" fillId="0" borderId="30" applyNumberFormat="0" applyFill="0" applyAlignment="0" applyProtection="0"/>
    <xf numFmtId="168" fontId="39" fillId="0" borderId="30" applyNumberFormat="0" applyFill="0" applyAlignment="0" applyProtection="0"/>
    <xf numFmtId="167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68" fontId="40" fillId="0" borderId="31" applyNumberFormat="0" applyFill="0" applyAlignment="0" applyProtection="0"/>
    <xf numFmtId="0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167" fontId="40" fillId="0" borderId="31" applyNumberFormat="0" applyFill="0" applyAlignment="0" applyProtection="0"/>
    <xf numFmtId="168" fontId="40" fillId="0" borderId="31" applyNumberFormat="0" applyFill="0" applyAlignment="0" applyProtection="0"/>
    <xf numFmtId="167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68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167" fontId="41" fillId="0" borderId="32" applyNumberFormat="0" applyFill="0" applyAlignment="0" applyProtection="0"/>
    <xf numFmtId="168" fontId="41" fillId="0" borderId="32" applyNumberFormat="0" applyFill="0" applyAlignment="0" applyProtection="0"/>
    <xf numFmtId="167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7" fontId="43" fillId="0" borderId="0"/>
    <xf numFmtId="0" fontId="43" fillId="0" borderId="0"/>
    <xf numFmtId="167" fontId="43" fillId="0" borderId="0"/>
    <xf numFmtId="167" fontId="38" fillId="0" borderId="0"/>
    <xf numFmtId="0" fontId="38" fillId="0" borderId="0"/>
    <xf numFmtId="167" fontId="38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167" fontId="46" fillId="0" borderId="0"/>
    <xf numFmtId="0" fontId="46" fillId="0" borderId="0"/>
    <xf numFmtId="167" fontId="46" fillId="0" borderId="0"/>
    <xf numFmtId="167" fontId="47" fillId="0" borderId="0"/>
    <xf numFmtId="0" fontId="47" fillId="0" borderId="0"/>
    <xf numFmtId="167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7" fontId="48" fillId="0" borderId="0" applyNumberFormat="0" applyFill="0" applyBorder="0" applyAlignment="0" applyProtection="0">
      <alignment vertical="top"/>
      <protection locked="0"/>
    </xf>
    <xf numFmtId="167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8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167" fontId="52" fillId="42" borderId="27" applyNumberFormat="0" applyAlignment="0" applyProtection="0"/>
    <xf numFmtId="168" fontId="52" fillId="42" borderId="27" applyNumberFormat="0" applyAlignment="0" applyProtection="0"/>
    <xf numFmtId="167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167" fontId="55" fillId="0" borderId="33" applyNumberFormat="0" applyFill="0" applyAlignment="0" applyProtection="0"/>
    <xf numFmtId="168" fontId="55" fillId="0" borderId="33" applyNumberFormat="0" applyFill="0" applyAlignment="0" applyProtection="0"/>
    <xf numFmtId="167" fontId="55" fillId="0" borderId="33" applyNumberFormat="0" applyFill="0" applyAlignment="0" applyProtection="0"/>
    <xf numFmtId="0" fontId="53" fillId="0" borderId="3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167" fontId="58" fillId="72" borderId="0" applyNumberFormat="0" applyBorder="0" applyAlignment="0" applyProtection="0"/>
    <xf numFmtId="168" fontId="58" fillId="72" borderId="0" applyNumberFormat="0" applyBorder="0" applyAlignment="0" applyProtection="0"/>
    <xf numFmtId="167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7" fontId="10" fillId="0" borderId="34"/>
    <xf numFmtId="168" fontId="10" fillId="0" borderId="34"/>
    <xf numFmtId="167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0" fontId="2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1" fillId="0" borderId="0"/>
    <xf numFmtId="0" fontId="61" fillId="0" borderId="0"/>
    <xf numFmtId="0" fontId="60" fillId="0" borderId="0"/>
    <xf numFmtId="178" fontId="12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0" fontId="2" fillId="0" borderId="0"/>
    <xf numFmtId="167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1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2" fillId="0" borderId="0"/>
    <xf numFmtId="0" fontId="12" fillId="0" borderId="0"/>
    <xf numFmtId="167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67" fontId="12" fillId="0" borderId="0"/>
    <xf numFmtId="0" fontId="12" fillId="0" borderId="0"/>
    <xf numFmtId="0" fontId="12" fillId="0" borderId="0"/>
    <xf numFmtId="0" fontId="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67" fontId="11" fillId="0" borderId="0"/>
    <xf numFmtId="178" fontId="12" fillId="0" borderId="0"/>
    <xf numFmtId="178" fontId="1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2" fillId="0" borderId="0"/>
    <xf numFmtId="178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/>
    <xf numFmtId="0" fontId="12" fillId="0" borderId="0"/>
    <xf numFmtId="0" fontId="2" fillId="0" borderId="0"/>
    <xf numFmtId="0" fontId="11" fillId="0" borderId="0"/>
    <xf numFmtId="167" fontId="9" fillId="0" borderId="0"/>
    <xf numFmtId="0" fontId="2" fillId="0" borderId="0"/>
    <xf numFmtId="0" fontId="1" fillId="0" borderId="0"/>
    <xf numFmtId="0" fontId="1" fillId="0" borderId="0"/>
    <xf numFmtId="178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8" fontId="2" fillId="0" borderId="0"/>
    <xf numFmtId="0" fontId="12" fillId="0" borderId="0"/>
    <xf numFmtId="0" fontId="12" fillId="0" borderId="0"/>
    <xf numFmtId="167" fontId="9" fillId="0" borderId="0"/>
    <xf numFmtId="0" fontId="49" fillId="0" borderId="0"/>
    <xf numFmtId="0" fontId="2" fillId="0" borderId="0"/>
    <xf numFmtId="167" fontId="9" fillId="0" borderId="0"/>
    <xf numFmtId="0" fontId="1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7" fontId="9" fillId="0" borderId="0"/>
    <xf numFmtId="167" fontId="9" fillId="0" borderId="0"/>
    <xf numFmtId="0" fontId="1" fillId="0" borderId="0"/>
    <xf numFmtId="178" fontId="12" fillId="0" borderId="0"/>
    <xf numFmtId="178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2" fillId="0" borderId="0"/>
    <xf numFmtId="178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8" fontId="1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78" fontId="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8" fontId="10" fillId="0" borderId="0"/>
    <xf numFmtId="0" fontId="5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8" fontId="5" fillId="0" borderId="0"/>
    <xf numFmtId="0" fontId="10" fillId="0" borderId="0"/>
    <xf numFmtId="178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10" fillId="0" borderId="0"/>
    <xf numFmtId="178" fontId="5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7" fontId="10" fillId="0" borderId="0"/>
    <xf numFmtId="0" fontId="60" fillId="0" borderId="0"/>
    <xf numFmtId="167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7" fontId="5" fillId="0" borderId="0"/>
    <xf numFmtId="0" fontId="60" fillId="0" borderId="0"/>
    <xf numFmtId="167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8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8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178" fontId="5" fillId="0" borderId="0"/>
    <xf numFmtId="0" fontId="1" fillId="0" borderId="0"/>
    <xf numFmtId="178" fontId="10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8" fillId="0" borderId="0"/>
    <xf numFmtId="0" fontId="2" fillId="0" borderId="0"/>
    <xf numFmtId="0" fontId="60" fillId="0" borderId="0"/>
    <xf numFmtId="167" fontId="28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8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60" fillId="0" borderId="0"/>
    <xf numFmtId="0" fontId="2" fillId="0" borderId="0"/>
    <xf numFmtId="0" fontId="6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8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7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7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2" fillId="0" borderId="0"/>
    <xf numFmtId="0" fontId="2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67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68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4" borderId="2" applyFont="0">
      <alignment horizontal="right" vertical="center"/>
      <protection locked="0"/>
    </xf>
    <xf numFmtId="167" fontId="66" fillId="0" borderId="0"/>
    <xf numFmtId="0" fontId="66" fillId="0" borderId="0"/>
    <xf numFmtId="167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8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167" fontId="69" fillId="63" borderId="36" applyNumberFormat="0" applyAlignment="0" applyProtection="0"/>
    <xf numFmtId="168" fontId="69" fillId="63" borderId="36" applyNumberFormat="0" applyAlignment="0" applyProtection="0"/>
    <xf numFmtId="167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1" fillId="0" borderId="0" applyFill="0" applyBorder="0" applyAlignment="0"/>
    <xf numFmtId="171" fontId="21" fillId="0" borderId="0" applyFill="0" applyBorder="0" applyAlignment="0"/>
    <xf numFmtId="170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67" fontId="2" fillId="0" borderId="0"/>
    <xf numFmtId="0" fontId="2" fillId="0" borderId="0"/>
    <xf numFmtId="167" fontId="2" fillId="0" borderId="0"/>
    <xf numFmtId="186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7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7" fontId="9" fillId="0" borderId="0"/>
    <xf numFmtId="167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7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8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167" fontId="78" fillId="0" borderId="37" applyNumberFormat="0" applyFill="0" applyAlignment="0" applyProtection="0"/>
    <xf numFmtId="168" fontId="78" fillId="0" borderId="37" applyNumberFormat="0" applyFill="0" applyAlignment="0" applyProtection="0"/>
    <xf numFmtId="167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4" fontId="65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10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7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2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2" fontId="3" fillId="0" borderId="2" xfId="0" applyNumberFormat="1" applyFont="1" applyBorder="1" applyAlignment="1" applyProtection="1">
      <alignment horizontal="center" vertical="center"/>
      <protection locked="0"/>
    </xf>
    <xf numFmtId="192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2" fontId="4" fillId="0" borderId="4" xfId="0" applyNumberFormat="1" applyFont="1" applyBorder="1" applyAlignment="1" applyProtection="1">
      <alignment horizontal="center" vertical="center" wrapText="1"/>
      <protection locked="0"/>
    </xf>
    <xf numFmtId="192" fontId="3" fillId="0" borderId="2" xfId="0" applyNumberFormat="1" applyFont="1" applyBorder="1" applyAlignment="1" applyProtection="1">
      <alignment horizontal="center"/>
      <protection locked="0"/>
    </xf>
    <xf numFmtId="0" fontId="88" fillId="0" borderId="2" xfId="20955" applyFont="1" applyBorder="1" applyAlignment="1">
      <alignment horizontal="center" vertic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1" xfId="0" applyFont="1" applyBorder="1" applyAlignment="1">
      <alignment horizontal="center"/>
    </xf>
    <xf numFmtId="192" fontId="89" fillId="0" borderId="2" xfId="0" applyNumberFormat="1" applyFont="1" applyBorder="1" applyAlignment="1" applyProtection="1">
      <alignment horizontal="center" vertical="center"/>
      <protection locked="0"/>
    </xf>
    <xf numFmtId="192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5" xfId="8" applyBorder="1"/>
    <xf numFmtId="0" fontId="89" fillId="0" borderId="16" xfId="0" applyFont="1" applyBorder="1"/>
    <xf numFmtId="0" fontId="89" fillId="0" borderId="16" xfId="0" applyFont="1" applyBorder="1" applyAlignment="1">
      <alignment horizontal="center"/>
    </xf>
    <xf numFmtId="0" fontId="89" fillId="0" borderId="17" xfId="0" applyFont="1" applyBorder="1"/>
    <xf numFmtId="0" fontId="2" fillId="0" borderId="44" xfId="20955" applyBorder="1"/>
    <xf numFmtId="0" fontId="91" fillId="0" borderId="0" xfId="0" applyFont="1"/>
    <xf numFmtId="0" fontId="89" fillId="0" borderId="39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2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2" fontId="89" fillId="0" borderId="16" xfId="0" applyNumberFormat="1" applyFont="1" applyBorder="1" applyProtection="1">
      <protection locked="0"/>
    </xf>
    <xf numFmtId="192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2" fontId="89" fillId="0" borderId="2" xfId="0" applyNumberFormat="1" applyFont="1" applyBorder="1" applyAlignment="1" applyProtection="1">
      <alignment vertical="center" wrapText="1"/>
      <protection locked="0"/>
    </xf>
    <xf numFmtId="192" fontId="89" fillId="0" borderId="14" xfId="0" applyNumberFormat="1" applyFont="1" applyBorder="1" applyAlignment="1" applyProtection="1">
      <alignment vertical="center" wrapText="1"/>
      <protection locked="0"/>
    </xf>
    <xf numFmtId="192" fontId="89" fillId="35" borderId="2" xfId="0" applyNumberFormat="1" applyFont="1" applyFill="1" applyBorder="1" applyAlignment="1">
      <alignment vertical="center" wrapText="1"/>
    </xf>
    <xf numFmtId="192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2" fontId="89" fillId="0" borderId="2" xfId="0" applyNumberFormat="1" applyFont="1" applyBorder="1" applyAlignment="1" applyProtection="1">
      <alignment horizontal="center" vertical="center" wrapText="1"/>
      <protection locked="0"/>
    </xf>
    <xf numFmtId="192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2" fontId="89" fillId="35" borderId="2" xfId="0" applyNumberFormat="1" applyFont="1" applyFill="1" applyBorder="1" applyAlignment="1">
      <alignment horizontal="right" vertical="center" wrapText="1"/>
    </xf>
    <xf numFmtId="192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2" fontId="89" fillId="35" borderId="16" xfId="0" applyNumberFormat="1" applyFont="1" applyFill="1" applyBorder="1" applyAlignment="1">
      <alignment horizontal="right" vertical="center" wrapText="1"/>
    </xf>
    <xf numFmtId="192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2" fontId="89" fillId="35" borderId="2" xfId="0" applyNumberFormat="1" applyFont="1" applyFill="1" applyBorder="1"/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2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2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2" fontId="89" fillId="35" borderId="16" xfId="0" applyNumberFormat="1" applyFont="1" applyFill="1" applyBorder="1" applyAlignment="1">
      <alignment vertical="center" wrapText="1"/>
    </xf>
    <xf numFmtId="192" fontId="89" fillId="35" borderId="17" xfId="0" applyNumberFormat="1" applyFont="1" applyFill="1" applyBorder="1" applyAlignment="1">
      <alignment vertical="center" wrapText="1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2" fontId="89" fillId="0" borderId="2" xfId="0" applyNumberFormat="1" applyFont="1" applyBorder="1" applyAlignment="1">
      <alignment horizontal="center" vertical="center"/>
    </xf>
    <xf numFmtId="192" fontId="89" fillId="0" borderId="2" xfId="0" applyNumberFormat="1" applyFont="1" applyBorder="1" applyAlignment="1">
      <alignment horizontal="center" vertical="center" wrapText="1"/>
    </xf>
    <xf numFmtId="192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2" fontId="89" fillId="35" borderId="2" xfId="0" applyNumberFormat="1" applyFont="1" applyFill="1" applyBorder="1" applyAlignment="1">
      <alignment horizontal="center" vertical="center"/>
    </xf>
    <xf numFmtId="192" fontId="89" fillId="35" borderId="2" xfId="0" applyNumberFormat="1" applyFont="1" applyFill="1" applyBorder="1" applyAlignment="1">
      <alignment horizontal="center" vertical="center" wrapText="1"/>
    </xf>
    <xf numFmtId="192" fontId="89" fillId="35" borderId="14" xfId="0" applyNumberFormat="1" applyFont="1" applyFill="1" applyBorder="1" applyAlignment="1">
      <alignment horizontal="center" vertical="center"/>
    </xf>
    <xf numFmtId="192" fontId="89" fillId="2" borderId="2" xfId="0" applyNumberFormat="1" applyFont="1" applyFill="1" applyBorder="1" applyAlignment="1" applyProtection="1">
      <alignment horizontal="center" vertical="center"/>
      <protection locked="0"/>
    </xf>
    <xf numFmtId="192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2" fontId="89" fillId="35" borderId="14" xfId="0" applyNumberFormat="1" applyFont="1" applyFill="1" applyBorder="1"/>
    <xf numFmtId="192" fontId="89" fillId="0" borderId="16" xfId="0" applyNumberFormat="1" applyFont="1" applyBorder="1" applyAlignment="1" applyProtection="1">
      <alignment horizontal="left" indent="3"/>
      <protection locked="0"/>
    </xf>
    <xf numFmtId="192" fontId="4" fillId="35" borderId="16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92" fontId="3" fillId="35" borderId="16" xfId="0" applyNumberFormat="1" applyFont="1" applyFill="1" applyBorder="1"/>
    <xf numFmtId="192" fontId="3" fillId="35" borderId="17" xfId="0" applyNumberFormat="1" applyFont="1" applyFill="1" applyBorder="1"/>
    <xf numFmtId="0" fontId="3" fillId="0" borderId="43" xfId="0" applyFont="1" applyBorder="1" applyProtection="1">
      <protection locked="0"/>
    </xf>
    <xf numFmtId="0" fontId="3" fillId="0" borderId="47" xfId="0" applyFont="1" applyBorder="1" applyAlignment="1" applyProtection="1">
      <alignment wrapText="1"/>
      <protection locked="0"/>
    </xf>
    <xf numFmtId="192" fontId="3" fillId="0" borderId="1" xfId="0" applyNumberFormat="1" applyFont="1" applyBorder="1" applyAlignment="1" applyProtection="1">
      <alignment horizontal="center" vertical="center"/>
      <protection locked="0"/>
    </xf>
    <xf numFmtId="192" fontId="3" fillId="0" borderId="1" xfId="0" applyNumberFormat="1" applyFont="1" applyBorder="1" applyProtection="1">
      <protection locked="0"/>
    </xf>
    <xf numFmtId="192" fontId="3" fillId="0" borderId="2" xfId="0" applyNumberFormat="1" applyFont="1" applyBorder="1" applyAlignment="1" applyProtection="1">
      <alignment horizontal="center" vertical="center" wrapText="1"/>
      <protection locked="0"/>
    </xf>
    <xf numFmtId="14" fontId="89" fillId="0" borderId="0" xfId="0" applyNumberFormat="1" applyFont="1" applyAlignment="1">
      <alignment horizontal="left"/>
    </xf>
    <xf numFmtId="192" fontId="3" fillId="0" borderId="0" xfId="0" applyNumberFormat="1" applyFont="1"/>
    <xf numFmtId="164" fontId="89" fillId="0" borderId="2" xfId="20956" applyNumberFormat="1" applyFont="1" applyBorder="1"/>
    <xf numFmtId="164" fontId="89" fillId="0" borderId="16" xfId="20956" applyNumberFormat="1" applyFont="1" applyBorder="1"/>
    <xf numFmtId="192" fontId="3" fillId="0" borderId="14" xfId="0" applyNumberFormat="1" applyFont="1" applyBorder="1" applyProtection="1">
      <protection locked="0"/>
    </xf>
    <xf numFmtId="192" fontId="89" fillId="0" borderId="2" xfId="0" applyNumberFormat="1" applyFont="1" applyBorder="1" applyAlignment="1" applyProtection="1">
      <alignment horizontal="right" vertical="center" wrapText="1"/>
      <protection locked="0"/>
    </xf>
    <xf numFmtId="192" fontId="89" fillId="0" borderId="14" xfId="0" applyNumberFormat="1" applyFont="1" applyBorder="1" applyAlignment="1" applyProtection="1">
      <alignment horizontal="right" vertical="center" wrapText="1"/>
      <protection locked="0"/>
    </xf>
    <xf numFmtId="192" fontId="89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/>
    <xf numFmtId="0" fontId="92" fillId="0" borderId="2" xfId="0" applyFont="1" applyBorder="1" applyAlignment="1">
      <alignment horizontal="left" vertical="center"/>
    </xf>
    <xf numFmtId="19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39" xfId="8" applyBorder="1" applyAlignment="1">
      <alignment horizontal="center"/>
    </xf>
    <xf numFmtId="192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1" defaultTableStyle="TableStyleMedium2" defaultPivotStyle="PivotStyleMedium9">
    <tableStyle name="Invisible" pivot="0" table="0" count="0" xr9:uid="{E9F94E2D-B1AB-4A19-A0B7-48FA5945448B}"/>
  </tableStyles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/>
  </sheetViews>
  <sheetFormatPr defaultRowHeight="14.4"/>
  <cols>
    <col min="1" max="1" width="9.6640625" style="21" bestFit="1" customWidth="1"/>
    <col min="2" max="2" width="128.6640625" bestFit="1" customWidth="1"/>
    <col min="3" max="3" width="39.44140625" customWidth="1"/>
  </cols>
  <sheetData>
    <row r="1" spans="1:3" ht="15.6">
      <c r="A1" s="19" t="s">
        <v>19</v>
      </c>
      <c r="B1" s="33" t="s">
        <v>21</v>
      </c>
      <c r="C1" s="15"/>
    </row>
    <row r="2" spans="1:3">
      <c r="A2" s="20">
        <v>20</v>
      </c>
      <c r="B2" s="16" t="s">
        <v>23</v>
      </c>
      <c r="C2" s="8"/>
    </row>
    <row r="3" spans="1:3">
      <c r="A3" s="20">
        <v>21</v>
      </c>
      <c r="B3" s="16" t="s">
        <v>20</v>
      </c>
    </row>
    <row r="4" spans="1:3">
      <c r="A4" s="20">
        <v>22</v>
      </c>
      <c r="B4" s="16" t="s">
        <v>22</v>
      </c>
    </row>
    <row r="5" spans="1:3">
      <c r="A5" s="20">
        <v>23</v>
      </c>
      <c r="B5" s="16" t="s">
        <v>24</v>
      </c>
    </row>
    <row r="6" spans="1:3">
      <c r="A6" s="20">
        <v>24</v>
      </c>
      <c r="B6" s="16" t="s">
        <v>25</v>
      </c>
      <c r="C6" s="1"/>
    </row>
    <row r="7" spans="1:3">
      <c r="A7" s="20">
        <v>25</v>
      </c>
      <c r="B7" s="16" t="s">
        <v>26</v>
      </c>
    </row>
    <row r="8" spans="1:3">
      <c r="A8" s="20">
        <v>26</v>
      </c>
      <c r="B8" s="16" t="s">
        <v>101</v>
      </c>
    </row>
    <row r="9" spans="1:3">
      <c r="A9" s="20">
        <v>27</v>
      </c>
      <c r="B9" s="16" t="s">
        <v>27</v>
      </c>
    </row>
    <row r="10" spans="1:3">
      <c r="C10" s="15"/>
    </row>
    <row r="11" spans="1:3" ht="28.8">
      <c r="B11" s="145" t="s">
        <v>119</v>
      </c>
      <c r="C11" s="15"/>
    </row>
    <row r="14" spans="1:3">
      <c r="B14" s="7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G43"/>
  <sheetViews>
    <sheetView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5" sqref="B5"/>
    </sheetView>
  </sheetViews>
  <sheetFormatPr defaultColWidth="9.109375" defaultRowHeight="13.8"/>
  <cols>
    <col min="1" max="1" width="10.5546875" style="1" bestFit="1" customWidth="1"/>
    <col min="2" max="2" width="49.88671875" style="1" bestFit="1" customWidth="1"/>
    <col min="3" max="3" width="29.6640625" style="1" customWidth="1"/>
    <col min="4" max="4" width="38.5546875" style="1" customWidth="1"/>
    <col min="5" max="5" width="13.33203125" style="1" customWidth="1"/>
    <col min="6" max="16384" width="9.109375" style="1"/>
  </cols>
  <sheetData>
    <row r="1" spans="1:5">
      <c r="A1" s="2" t="s">
        <v>28</v>
      </c>
      <c r="B1" s="35" t="s">
        <v>134</v>
      </c>
    </row>
    <row r="2" spans="1:5" s="2" customFormat="1" ht="15.75" customHeight="1">
      <c r="A2" s="2" t="s">
        <v>29</v>
      </c>
      <c r="B2" s="153">
        <v>45291</v>
      </c>
    </row>
    <row r="3" spans="1:5">
      <c r="C3" s="8"/>
      <c r="D3" s="8"/>
      <c r="E3" s="4"/>
    </row>
    <row r="4" spans="1:5" ht="14.4" thickBot="1">
      <c r="A4" s="22" t="s">
        <v>116</v>
      </c>
      <c r="B4" s="168" t="s">
        <v>23</v>
      </c>
      <c r="C4" s="169"/>
      <c r="D4" s="8"/>
      <c r="E4" s="4"/>
    </row>
    <row r="5" spans="1:5">
      <c r="A5" s="23"/>
      <c r="B5" s="11" t="s">
        <v>0</v>
      </c>
      <c r="C5" s="13" t="s">
        <v>1</v>
      </c>
      <c r="D5" s="14" t="s">
        <v>2</v>
      </c>
      <c r="E5" s="11" t="s">
        <v>3</v>
      </c>
    </row>
    <row r="6" spans="1:5" ht="16.95" customHeight="1">
      <c r="A6" s="170"/>
      <c r="B6" s="171" t="s">
        <v>65</v>
      </c>
      <c r="C6" s="165" t="s">
        <v>66</v>
      </c>
      <c r="D6" s="165" t="s">
        <v>67</v>
      </c>
      <c r="E6" s="165" t="s">
        <v>68</v>
      </c>
    </row>
    <row r="7" spans="1:5" ht="14.4" customHeight="1">
      <c r="A7" s="170"/>
      <c r="B7" s="171"/>
      <c r="C7" s="166"/>
      <c r="D7" s="166"/>
      <c r="E7" s="166"/>
    </row>
    <row r="8" spans="1:5">
      <c r="A8" s="170"/>
      <c r="B8" s="171"/>
      <c r="C8" s="167"/>
      <c r="D8" s="167"/>
      <c r="E8" s="167"/>
    </row>
    <row r="9" spans="1:5">
      <c r="A9" s="25"/>
      <c r="B9" s="26" t="s">
        <v>120</v>
      </c>
      <c r="C9" s="27">
        <v>79418397</v>
      </c>
      <c r="D9" s="27">
        <v>79418397</v>
      </c>
      <c r="E9" s="28"/>
    </row>
    <row r="10" spans="1:5">
      <c r="A10" s="25"/>
      <c r="B10" s="29" t="s">
        <v>121</v>
      </c>
      <c r="C10" s="27">
        <v>99029740</v>
      </c>
      <c r="D10" s="27">
        <v>99029740</v>
      </c>
      <c r="E10" s="28"/>
    </row>
    <row r="11" spans="1:5">
      <c r="A11" s="25"/>
      <c r="B11" s="26" t="s">
        <v>122</v>
      </c>
      <c r="C11" s="27">
        <v>1278375528</v>
      </c>
      <c r="D11" s="27">
        <v>1278375528</v>
      </c>
      <c r="E11" s="28"/>
    </row>
    <row r="12" spans="1:5">
      <c r="A12" s="25"/>
      <c r="B12" s="26" t="s">
        <v>123</v>
      </c>
      <c r="C12" s="27">
        <v>157585228</v>
      </c>
      <c r="D12" s="27">
        <v>157585228</v>
      </c>
      <c r="E12" s="28"/>
    </row>
    <row r="13" spans="1:5">
      <c r="A13" s="25"/>
      <c r="B13" s="30" t="s">
        <v>124</v>
      </c>
      <c r="C13" s="27">
        <v>27424405</v>
      </c>
      <c r="D13" s="27">
        <v>27424405</v>
      </c>
      <c r="E13" s="28"/>
    </row>
    <row r="14" spans="1:5">
      <c r="A14" s="25"/>
      <c r="B14" s="30" t="s">
        <v>125</v>
      </c>
      <c r="C14" s="27">
        <v>20374000</v>
      </c>
      <c r="D14" s="27">
        <v>20374000</v>
      </c>
      <c r="E14" s="28"/>
    </row>
    <row r="15" spans="1:5">
      <c r="A15" s="25"/>
      <c r="B15" s="30" t="s">
        <v>126</v>
      </c>
      <c r="C15" s="27">
        <v>4855199</v>
      </c>
      <c r="D15" s="27">
        <v>4855199</v>
      </c>
      <c r="E15" s="28"/>
    </row>
    <row r="16" spans="1:5">
      <c r="A16" s="25"/>
      <c r="B16" s="26" t="s">
        <v>127</v>
      </c>
      <c r="C16" s="27">
        <v>15786080</v>
      </c>
      <c r="D16" s="27">
        <v>15786080</v>
      </c>
      <c r="E16" s="28"/>
    </row>
    <row r="17" spans="1:7">
      <c r="A17" s="25"/>
      <c r="B17" s="26" t="s">
        <v>128</v>
      </c>
      <c r="C17" s="27">
        <v>0</v>
      </c>
      <c r="D17" s="27">
        <v>0</v>
      </c>
      <c r="E17" s="28"/>
    </row>
    <row r="18" spans="1:7">
      <c r="A18" s="148"/>
      <c r="B18" s="149" t="s">
        <v>129</v>
      </c>
      <c r="C18" s="150">
        <v>5916061.2015514728</v>
      </c>
      <c r="D18" s="150">
        <v>5916061.2015514728</v>
      </c>
      <c r="E18" s="151"/>
    </row>
    <row r="19" spans="1:7" ht="14.4" thickBot="1">
      <c r="A19" s="10"/>
      <c r="B19" s="17" t="s">
        <v>70</v>
      </c>
      <c r="C19" s="24">
        <f>SUM(C9:C18)</f>
        <v>1688764638.2015514</v>
      </c>
      <c r="D19" s="24">
        <f>SUM(D9:D18)</f>
        <v>1688764638.2015514</v>
      </c>
      <c r="E19" s="24">
        <f>SUM(E9:E18)</f>
        <v>0</v>
      </c>
    </row>
    <row r="20" spans="1:7">
      <c r="A20" s="9"/>
      <c r="B20" s="11" t="s">
        <v>0</v>
      </c>
      <c r="C20" s="13" t="s">
        <v>1</v>
      </c>
      <c r="D20" s="14" t="s">
        <v>2</v>
      </c>
      <c r="E20" s="11" t="s">
        <v>3</v>
      </c>
      <c r="G20" s="154"/>
    </row>
    <row r="21" spans="1:7" ht="14.4" customHeight="1">
      <c r="A21" s="170"/>
      <c r="B21" s="165" t="s">
        <v>71</v>
      </c>
      <c r="C21" s="164" t="s">
        <v>66</v>
      </c>
      <c r="D21" s="164" t="s">
        <v>67</v>
      </c>
      <c r="E21" s="165" t="s">
        <v>68</v>
      </c>
    </row>
    <row r="22" spans="1:7" ht="14.4" customHeight="1">
      <c r="A22" s="170"/>
      <c r="B22" s="166"/>
      <c r="C22" s="164"/>
      <c r="D22" s="164"/>
      <c r="E22" s="166"/>
    </row>
    <row r="23" spans="1:7" ht="100.2" customHeight="1">
      <c r="A23" s="170"/>
      <c r="B23" s="167"/>
      <c r="C23" s="164"/>
      <c r="D23" s="164"/>
      <c r="E23" s="167"/>
    </row>
    <row r="24" spans="1:7">
      <c r="A24" s="5"/>
      <c r="B24" s="12" t="s">
        <v>135</v>
      </c>
      <c r="C24" s="152">
        <f>220668277-C25</f>
        <v>210505344.41</v>
      </c>
      <c r="D24" s="152">
        <f>220668277-D25</f>
        <v>210505344.41</v>
      </c>
      <c r="E24" s="31"/>
    </row>
    <row r="25" spans="1:7">
      <c r="A25" s="5"/>
      <c r="B25" s="12" t="s">
        <v>136</v>
      </c>
      <c r="C25" s="32">
        <v>10162932.59</v>
      </c>
      <c r="D25" s="32">
        <v>10162932.59</v>
      </c>
      <c r="E25" s="28"/>
    </row>
    <row r="26" spans="1:7">
      <c r="A26" s="5"/>
      <c r="B26" s="12" t="s">
        <v>137</v>
      </c>
      <c r="C26" s="32">
        <v>1099647610</v>
      </c>
      <c r="D26" s="32">
        <v>1099647610</v>
      </c>
      <c r="E26" s="28"/>
    </row>
    <row r="27" spans="1:7">
      <c r="A27" s="5"/>
      <c r="B27" s="6" t="s">
        <v>130</v>
      </c>
      <c r="C27" s="32">
        <v>2456118</v>
      </c>
      <c r="D27" s="32">
        <v>2456118</v>
      </c>
      <c r="E27" s="28"/>
    </row>
    <row r="28" spans="1:7">
      <c r="A28" s="5"/>
      <c r="B28" s="6" t="s">
        <v>138</v>
      </c>
      <c r="C28" s="32">
        <v>1394857</v>
      </c>
      <c r="D28" s="32">
        <v>1394857</v>
      </c>
      <c r="E28" s="28"/>
    </row>
    <row r="29" spans="1:7">
      <c r="A29" s="5"/>
      <c r="B29" s="6" t="s">
        <v>139</v>
      </c>
      <c r="C29" s="32">
        <v>13628505.201551473</v>
      </c>
      <c r="D29" s="32">
        <v>13628505.201551473</v>
      </c>
      <c r="E29" s="28"/>
    </row>
    <row r="30" spans="1:7">
      <c r="A30" s="5"/>
      <c r="B30" s="6" t="s">
        <v>131</v>
      </c>
      <c r="C30" s="32">
        <v>99247763</v>
      </c>
      <c r="D30" s="32">
        <v>99247763</v>
      </c>
      <c r="E30" s="28"/>
    </row>
    <row r="31" spans="1:7" ht="14.4" thickBot="1">
      <c r="A31" s="10"/>
      <c r="B31" s="18" t="s">
        <v>72</v>
      </c>
      <c r="C31" s="24">
        <f>SUM(C24:C30)</f>
        <v>1437043130.2015514</v>
      </c>
      <c r="D31" s="24">
        <f>SUM(D24:D30)</f>
        <v>1437043130.2015514</v>
      </c>
      <c r="E31" s="24">
        <f>SUM(E24:E30)</f>
        <v>0</v>
      </c>
    </row>
    <row r="32" spans="1:7">
      <c r="A32" s="9"/>
      <c r="B32" s="11" t="s">
        <v>0</v>
      </c>
      <c r="C32" s="13" t="s">
        <v>1</v>
      </c>
      <c r="D32" s="14" t="s">
        <v>2</v>
      </c>
      <c r="E32" s="11" t="s">
        <v>3</v>
      </c>
    </row>
    <row r="33" spans="1:5" ht="40.200000000000003" customHeight="1">
      <c r="A33" s="170"/>
      <c r="B33" s="165" t="s">
        <v>73</v>
      </c>
      <c r="C33" s="164" t="s">
        <v>66</v>
      </c>
      <c r="D33" s="164" t="s">
        <v>67</v>
      </c>
      <c r="E33" s="164" t="s">
        <v>68</v>
      </c>
    </row>
    <row r="34" spans="1:5" ht="13.95" customHeight="1">
      <c r="A34" s="170"/>
      <c r="B34" s="166"/>
      <c r="C34" s="164"/>
      <c r="D34" s="164"/>
      <c r="E34" s="164"/>
    </row>
    <row r="35" spans="1:5" ht="102" customHeight="1">
      <c r="A35" s="170"/>
      <c r="B35" s="167"/>
      <c r="C35" s="164"/>
      <c r="D35" s="164"/>
      <c r="E35" s="164"/>
    </row>
    <row r="36" spans="1:5">
      <c r="A36" s="161"/>
      <c r="B36" s="162" t="s">
        <v>132</v>
      </c>
      <c r="C36" s="163">
        <v>121372000</v>
      </c>
      <c r="D36" s="163">
        <v>121372000</v>
      </c>
      <c r="E36" s="163"/>
    </row>
    <row r="37" spans="1:5">
      <c r="A37" s="161"/>
      <c r="B37" s="162" t="s">
        <v>133</v>
      </c>
      <c r="C37" s="32">
        <v>130349508</v>
      </c>
      <c r="D37" s="32">
        <v>130349508</v>
      </c>
      <c r="E37" s="28"/>
    </row>
    <row r="38" spans="1:5" ht="14.4" thickBot="1">
      <c r="A38" s="10"/>
      <c r="B38" s="144" t="s">
        <v>74</v>
      </c>
      <c r="C38" s="24">
        <f>SUM(C36:C37)</f>
        <v>251721508</v>
      </c>
      <c r="D38" s="24">
        <f>SUM(D36:D37)</f>
        <v>251721508</v>
      </c>
      <c r="E38" s="24">
        <f>SUM(E36:E37)</f>
        <v>0</v>
      </c>
    </row>
    <row r="41" spans="1:5" s="3" customFormat="1"/>
    <row r="42" spans="1:5" s="3" customFormat="1"/>
    <row r="43" spans="1:5" s="3" customFormat="1"/>
  </sheetData>
  <mergeCells count="16">
    <mergeCell ref="B4:C4"/>
    <mergeCell ref="A6:A8"/>
    <mergeCell ref="A21:A23"/>
    <mergeCell ref="A33:A35"/>
    <mergeCell ref="B6:B8"/>
    <mergeCell ref="C6:C8"/>
    <mergeCell ref="B33:B35"/>
    <mergeCell ref="C33:C35"/>
    <mergeCell ref="B21:B23"/>
    <mergeCell ref="C21:C23"/>
    <mergeCell ref="D33:D35"/>
    <mergeCell ref="E33:E35"/>
    <mergeCell ref="D6:D8"/>
    <mergeCell ref="E6:E8"/>
    <mergeCell ref="D21:D23"/>
    <mergeCell ref="E21:E23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7" sqref="B7"/>
    </sheetView>
  </sheetViews>
  <sheetFormatPr defaultColWidth="9.109375" defaultRowHeight="13.2"/>
  <cols>
    <col min="1" max="1" width="10.5546875" style="35" bestFit="1" customWidth="1"/>
    <col min="2" max="2" width="39" style="35" customWidth="1"/>
    <col min="3" max="3" width="31.33203125" style="35" bestFit="1" customWidth="1"/>
    <col min="4" max="5" width="14.5546875" style="35" bestFit="1" customWidth="1"/>
    <col min="6" max="6" width="21.6640625" style="35" customWidth="1"/>
    <col min="7" max="7" width="12" style="35" bestFit="1" customWidth="1"/>
    <col min="8" max="8" width="14.5546875" style="35" customWidth="1"/>
    <col min="9" max="16384" width="9.109375" style="35"/>
  </cols>
  <sheetData>
    <row r="1" spans="1:8">
      <c r="A1" s="34" t="s">
        <v>28</v>
      </c>
      <c r="B1" s="35" t="s">
        <v>134</v>
      </c>
    </row>
    <row r="2" spans="1:8">
      <c r="A2" s="34" t="s">
        <v>29</v>
      </c>
      <c r="B2" s="153">
        <v>45291</v>
      </c>
      <c r="C2" s="34"/>
      <c r="D2" s="34"/>
      <c r="E2" s="34"/>
      <c r="F2" s="34"/>
      <c r="G2" s="34"/>
      <c r="H2" s="34"/>
    </row>
    <row r="3" spans="1:8">
      <c r="A3" s="34"/>
      <c r="B3" s="34"/>
      <c r="C3" s="34"/>
      <c r="D3" s="34"/>
      <c r="E3" s="34"/>
      <c r="F3" s="34"/>
      <c r="G3" s="34"/>
      <c r="H3" s="34"/>
    </row>
    <row r="4" spans="1:8" ht="13.8" thickBot="1">
      <c r="A4" s="37" t="s">
        <v>30</v>
      </c>
      <c r="B4" s="137" t="s">
        <v>20</v>
      </c>
    </row>
    <row r="5" spans="1:8" ht="14.4" customHeight="1">
      <c r="A5" s="178"/>
      <c r="B5" s="172" t="s">
        <v>31</v>
      </c>
      <c r="C5" s="174" t="s">
        <v>32</v>
      </c>
      <c r="D5" s="172" t="s">
        <v>36</v>
      </c>
      <c r="E5" s="172"/>
      <c r="F5" s="172"/>
      <c r="G5" s="172"/>
      <c r="H5" s="176" t="s">
        <v>37</v>
      </c>
    </row>
    <row r="6" spans="1:8" ht="26.4">
      <c r="A6" s="179"/>
      <c r="B6" s="173"/>
      <c r="C6" s="175"/>
      <c r="D6" s="132" t="s">
        <v>33</v>
      </c>
      <c r="E6" s="132" t="s">
        <v>34</v>
      </c>
      <c r="F6" s="132" t="s">
        <v>38</v>
      </c>
      <c r="G6" s="132" t="s">
        <v>39</v>
      </c>
      <c r="H6" s="177"/>
    </row>
    <row r="7" spans="1:8">
      <c r="A7" s="46">
        <v>1</v>
      </c>
      <c r="B7" s="45" t="s">
        <v>10</v>
      </c>
      <c r="C7" s="132" t="s">
        <v>33</v>
      </c>
      <c r="D7" s="45"/>
      <c r="E7" s="45"/>
      <c r="F7" s="45"/>
      <c r="G7" s="47" t="s">
        <v>11</v>
      </c>
      <c r="H7" s="48"/>
    </row>
    <row r="8" spans="1:8">
      <c r="A8" s="46">
        <v>2</v>
      </c>
      <c r="B8" s="45" t="s">
        <v>10</v>
      </c>
      <c r="C8" s="132" t="s">
        <v>34</v>
      </c>
      <c r="D8" s="45"/>
      <c r="E8" s="45"/>
      <c r="F8" s="47" t="s">
        <v>11</v>
      </c>
      <c r="G8" s="45"/>
      <c r="H8" s="48"/>
    </row>
    <row r="9" spans="1:8">
      <c r="A9" s="46">
        <v>3</v>
      </c>
      <c r="B9" s="45" t="s">
        <v>10</v>
      </c>
      <c r="C9" s="47" t="s">
        <v>35</v>
      </c>
      <c r="D9" s="45"/>
      <c r="E9" s="45"/>
      <c r="F9" s="45"/>
      <c r="G9" s="47" t="s">
        <v>11</v>
      </c>
      <c r="H9" s="48"/>
    </row>
    <row r="10" spans="1:8">
      <c r="A10" s="46"/>
      <c r="B10" s="45"/>
      <c r="C10" s="47"/>
      <c r="D10" s="45"/>
      <c r="E10" s="45"/>
      <c r="F10" s="45"/>
      <c r="G10" s="45"/>
      <c r="H10" s="48"/>
    </row>
    <row r="11" spans="1:8">
      <c r="A11" s="46"/>
      <c r="B11" s="45"/>
      <c r="C11" s="47"/>
      <c r="D11" s="45"/>
      <c r="E11" s="45"/>
      <c r="F11" s="45"/>
      <c r="G11" s="45"/>
      <c r="H11" s="48"/>
    </row>
    <row r="12" spans="1:8" ht="13.8" thickBot="1">
      <c r="A12" s="49"/>
      <c r="B12" s="50"/>
      <c r="C12" s="51"/>
      <c r="D12" s="50"/>
      <c r="E12" s="50"/>
      <c r="F12" s="50"/>
      <c r="G12" s="50"/>
      <c r="H12" s="52"/>
    </row>
    <row r="13" spans="1:8">
      <c r="A13" s="34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/>
  </sheetViews>
  <sheetFormatPr defaultColWidth="9.109375" defaultRowHeight="13.2"/>
  <cols>
    <col min="1" max="1" width="10.5546875" style="35" bestFit="1" customWidth="1"/>
    <col min="2" max="2" width="70.109375" style="35" customWidth="1"/>
    <col min="3" max="5" width="10.6640625" style="35" customWidth="1"/>
    <col min="6" max="16384" width="9.109375" style="35"/>
  </cols>
  <sheetData>
    <row r="1" spans="1:5">
      <c r="A1" s="34" t="s">
        <v>28</v>
      </c>
      <c r="B1" s="35" t="s">
        <v>134</v>
      </c>
    </row>
    <row r="2" spans="1:5">
      <c r="A2" s="34" t="s">
        <v>29</v>
      </c>
      <c r="B2" s="153">
        <v>45291</v>
      </c>
    </row>
    <row r="4" spans="1:5" ht="13.8" thickBot="1">
      <c r="A4" s="53" t="s">
        <v>75</v>
      </c>
      <c r="B4" s="137" t="s">
        <v>22</v>
      </c>
      <c r="C4" s="54"/>
    </row>
    <row r="5" spans="1:5">
      <c r="A5" s="55"/>
      <c r="B5" s="56"/>
      <c r="C5" s="57" t="s">
        <v>5</v>
      </c>
      <c r="D5" s="57" t="s">
        <v>6</v>
      </c>
      <c r="E5" s="58" t="s">
        <v>7</v>
      </c>
    </row>
    <row r="6" spans="1:5">
      <c r="A6" s="43">
        <v>1</v>
      </c>
      <c r="B6" s="45" t="s">
        <v>76</v>
      </c>
      <c r="C6" s="40">
        <v>49256.385770000001</v>
      </c>
      <c r="D6" s="40">
        <v>53057.26</v>
      </c>
      <c r="E6" s="59">
        <v>3407.12</v>
      </c>
    </row>
    <row r="7" spans="1:5">
      <c r="A7" s="43">
        <v>2</v>
      </c>
      <c r="B7" s="60" t="s">
        <v>77</v>
      </c>
      <c r="C7" s="40">
        <v>24876</v>
      </c>
      <c r="D7" s="40">
        <v>41000</v>
      </c>
      <c r="E7" s="59">
        <v>0</v>
      </c>
    </row>
    <row r="8" spans="1:5">
      <c r="A8" s="43">
        <v>3</v>
      </c>
      <c r="B8" s="45" t="s">
        <v>78</v>
      </c>
      <c r="C8" s="40">
        <v>1</v>
      </c>
      <c r="D8" s="40">
        <v>1</v>
      </c>
      <c r="E8" s="59">
        <v>0</v>
      </c>
    </row>
    <row r="9" spans="1:5" ht="13.8" thickBot="1">
      <c r="A9" s="41">
        <v>4</v>
      </c>
      <c r="B9" s="50" t="s">
        <v>79</v>
      </c>
      <c r="C9" s="61">
        <v>42007.6</v>
      </c>
      <c r="D9" s="61">
        <v>50493</v>
      </c>
      <c r="E9" s="62">
        <v>3002.48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/>
  </sheetViews>
  <sheetFormatPr defaultColWidth="9.109375" defaultRowHeight="13.2"/>
  <cols>
    <col min="1" max="1" width="10.5546875" style="35" bestFit="1" customWidth="1"/>
    <col min="2" max="2" width="52.5546875" style="35" customWidth="1"/>
    <col min="3" max="5" width="16" style="35" bestFit="1" customWidth="1"/>
    <col min="6" max="6" width="24.109375" style="35" customWidth="1"/>
    <col min="7" max="7" width="27.5546875" style="35" customWidth="1"/>
    <col min="8" max="16384" width="9.109375" style="35"/>
  </cols>
  <sheetData>
    <row r="1" spans="1:7">
      <c r="A1" s="35" t="s">
        <v>28</v>
      </c>
      <c r="B1" s="35" t="s">
        <v>134</v>
      </c>
    </row>
    <row r="2" spans="1:7">
      <c r="A2" s="35" t="s">
        <v>29</v>
      </c>
      <c r="B2" s="153">
        <v>45291</v>
      </c>
    </row>
    <row r="4" spans="1:7" ht="13.8" thickBot="1">
      <c r="A4" s="53" t="s">
        <v>40</v>
      </c>
      <c r="B4" s="138" t="s">
        <v>24</v>
      </c>
    </row>
    <row r="5" spans="1:7">
      <c r="A5" s="63"/>
      <c r="B5" s="56"/>
      <c r="C5" s="56" t="s">
        <v>0</v>
      </c>
      <c r="D5" s="56" t="s">
        <v>1</v>
      </c>
      <c r="E5" s="56" t="s">
        <v>2</v>
      </c>
      <c r="F5" s="56" t="s">
        <v>3</v>
      </c>
      <c r="G5" s="64" t="s">
        <v>4</v>
      </c>
    </row>
    <row r="6" spans="1:7" s="36" customFormat="1" ht="52.8">
      <c r="A6" s="65"/>
      <c r="B6" s="45"/>
      <c r="C6" s="45" t="s">
        <v>5</v>
      </c>
      <c r="D6" s="45" t="s">
        <v>6</v>
      </c>
      <c r="E6" s="45" t="s">
        <v>7</v>
      </c>
      <c r="F6" s="66" t="s">
        <v>102</v>
      </c>
      <c r="G6" s="44" t="s">
        <v>103</v>
      </c>
    </row>
    <row r="7" spans="1:7">
      <c r="A7" s="67">
        <v>1</v>
      </c>
      <c r="B7" s="45" t="s">
        <v>41</v>
      </c>
      <c r="C7" s="155">
        <v>69259423</v>
      </c>
      <c r="D7" s="155">
        <v>62207546</v>
      </c>
      <c r="E7" s="155">
        <v>53248469</v>
      </c>
      <c r="F7" s="180"/>
      <c r="G7" s="180"/>
    </row>
    <row r="8" spans="1:7">
      <c r="A8" s="67">
        <v>2</v>
      </c>
      <c r="B8" s="68" t="s">
        <v>42</v>
      </c>
      <c r="C8" s="155">
        <v>14877252</v>
      </c>
      <c r="D8" s="155">
        <v>5047880</v>
      </c>
      <c r="E8" s="155">
        <v>4667970</v>
      </c>
      <c r="F8" s="180"/>
      <c r="G8" s="180"/>
    </row>
    <row r="9" spans="1:7">
      <c r="A9" s="67">
        <v>3</v>
      </c>
      <c r="B9" s="69" t="s">
        <v>108</v>
      </c>
      <c r="C9" s="155">
        <v>3651953.39</v>
      </c>
      <c r="D9" s="155"/>
      <c r="E9" s="155"/>
      <c r="F9" s="180"/>
      <c r="G9" s="180"/>
    </row>
    <row r="10" spans="1:7" ht="14.4" thickBot="1">
      <c r="A10" s="70">
        <v>4</v>
      </c>
      <c r="B10" s="71" t="s">
        <v>43</v>
      </c>
      <c r="C10" s="156">
        <f>C7+C8-C9</f>
        <v>80484721.609999999</v>
      </c>
      <c r="D10" s="156">
        <f>D7+D8-D9</f>
        <v>67255426</v>
      </c>
      <c r="E10" s="156">
        <f>E7+E8-E9</f>
        <v>57916439</v>
      </c>
      <c r="F10" s="146">
        <f>SUMIF(C10:E10, "&gt;=0",C10:E10)/3</f>
        <v>68552195.536666676</v>
      </c>
      <c r="G10" s="147">
        <f>F10*15%/8%</f>
        <v>128535366.63125001</v>
      </c>
    </row>
    <row r="11" spans="1:7">
      <c r="A11" s="72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/>
  </sheetViews>
  <sheetFormatPr defaultColWidth="9.109375" defaultRowHeight="13.2"/>
  <cols>
    <col min="1" max="1" width="10.5546875" style="95" bestFit="1" customWidth="1"/>
    <col min="2" max="2" width="16.33203125" style="35" customWidth="1"/>
    <col min="3" max="3" width="42.88671875" style="35" customWidth="1"/>
    <col min="4" max="5" width="33.44140625" style="35" customWidth="1"/>
    <col min="6" max="6" width="38.88671875" style="35" customWidth="1"/>
    <col min="7" max="16384" width="9.109375" style="35"/>
  </cols>
  <sheetData>
    <row r="1" spans="1:9">
      <c r="A1" s="34" t="s">
        <v>28</v>
      </c>
      <c r="B1" s="35" t="s">
        <v>134</v>
      </c>
    </row>
    <row r="2" spans="1:9">
      <c r="A2" s="34" t="s">
        <v>29</v>
      </c>
      <c r="B2" s="153">
        <v>45291</v>
      </c>
    </row>
    <row r="3" spans="1:9">
      <c r="A3" s="73"/>
    </row>
    <row r="4" spans="1:9" ht="13.8" thickBot="1">
      <c r="A4" s="53" t="s">
        <v>80</v>
      </c>
      <c r="B4" s="185" t="s">
        <v>25</v>
      </c>
      <c r="C4" s="185"/>
      <c r="D4" s="74"/>
      <c r="E4" s="74"/>
      <c r="F4" s="74"/>
    </row>
    <row r="5" spans="1:9" ht="16.5" customHeight="1">
      <c r="A5" s="75"/>
      <c r="B5" s="76"/>
      <c r="C5" s="76"/>
      <c r="D5" s="77" t="s">
        <v>109</v>
      </c>
      <c r="E5" s="77" t="s">
        <v>81</v>
      </c>
      <c r="F5" s="78" t="s">
        <v>49</v>
      </c>
    </row>
    <row r="6" spans="1:9" ht="15" customHeight="1">
      <c r="A6" s="79">
        <v>1</v>
      </c>
      <c r="B6" s="175" t="s">
        <v>82</v>
      </c>
      <c r="C6" s="80" t="s">
        <v>50</v>
      </c>
      <c r="D6" s="81">
        <v>5</v>
      </c>
      <c r="E6" s="81">
        <v>5</v>
      </c>
      <c r="F6" s="82">
        <v>7</v>
      </c>
    </row>
    <row r="7" spans="1:9" ht="15" customHeight="1">
      <c r="A7" s="79">
        <v>2</v>
      </c>
      <c r="B7" s="181"/>
      <c r="C7" s="80" t="s">
        <v>83</v>
      </c>
      <c r="D7" s="83">
        <f>D8+D10+D12</f>
        <v>1291776.43</v>
      </c>
      <c r="E7" s="83">
        <f>E8+E10+E12</f>
        <v>124255.95</v>
      </c>
      <c r="F7" s="84">
        <f>F8+F10+F12</f>
        <v>1734541.64</v>
      </c>
    </row>
    <row r="8" spans="1:9" ht="15" customHeight="1">
      <c r="A8" s="79">
        <v>3</v>
      </c>
      <c r="B8" s="181"/>
      <c r="C8" s="85" t="s">
        <v>51</v>
      </c>
      <c r="D8" s="81">
        <v>1253175</v>
      </c>
      <c r="E8" s="81">
        <v>124255.95</v>
      </c>
      <c r="F8" s="82">
        <v>1728389.64</v>
      </c>
    </row>
    <row r="9" spans="1:9" ht="15" customHeight="1">
      <c r="A9" s="79">
        <v>4</v>
      </c>
      <c r="B9" s="181"/>
      <c r="C9" s="86" t="s">
        <v>84</v>
      </c>
      <c r="D9" s="81"/>
      <c r="E9" s="81"/>
      <c r="F9" s="82"/>
    </row>
    <row r="10" spans="1:9" ht="30" customHeight="1">
      <c r="A10" s="79">
        <v>5</v>
      </c>
      <c r="B10" s="181"/>
      <c r="C10" s="85" t="s">
        <v>85</v>
      </c>
      <c r="D10" s="81"/>
      <c r="E10" s="81"/>
      <c r="F10" s="82"/>
    </row>
    <row r="11" spans="1:9" ht="15" customHeight="1">
      <c r="A11" s="79">
        <v>6</v>
      </c>
      <c r="B11" s="181"/>
      <c r="C11" s="86" t="s">
        <v>86</v>
      </c>
      <c r="D11" s="81"/>
      <c r="E11" s="81"/>
      <c r="F11" s="82"/>
    </row>
    <row r="12" spans="1:9" ht="15" customHeight="1">
      <c r="A12" s="79">
        <v>7</v>
      </c>
      <c r="B12" s="181"/>
      <c r="C12" s="85" t="s">
        <v>87</v>
      </c>
      <c r="D12" s="81">
        <v>38601.430000000008</v>
      </c>
      <c r="E12" s="81"/>
      <c r="F12" s="82">
        <v>6152</v>
      </c>
    </row>
    <row r="13" spans="1:9" ht="15" customHeight="1">
      <c r="A13" s="79">
        <v>8</v>
      </c>
      <c r="B13" s="182"/>
      <c r="C13" s="86" t="s">
        <v>86</v>
      </c>
      <c r="D13" s="81"/>
      <c r="E13" s="81"/>
      <c r="F13" s="82"/>
    </row>
    <row r="14" spans="1:9" ht="15" customHeight="1">
      <c r="A14" s="79">
        <v>9</v>
      </c>
      <c r="B14" s="175" t="s">
        <v>88</v>
      </c>
      <c r="C14" s="80" t="s">
        <v>50</v>
      </c>
      <c r="D14" s="87"/>
      <c r="E14" s="87"/>
      <c r="F14" s="88"/>
      <c r="I14" s="89"/>
    </row>
    <row r="15" spans="1:9" ht="15" customHeight="1">
      <c r="A15" s="79">
        <v>10</v>
      </c>
      <c r="B15" s="181"/>
      <c r="C15" s="80" t="s">
        <v>89</v>
      </c>
      <c r="D15" s="90">
        <f>D16+D18+D20</f>
        <v>1253175</v>
      </c>
      <c r="E15" s="90">
        <f>E16+E18+E20</f>
        <v>0</v>
      </c>
      <c r="F15" s="91">
        <f>F16+F18+F20</f>
        <v>410544.5</v>
      </c>
    </row>
    <row r="16" spans="1:9" ht="15" customHeight="1">
      <c r="A16" s="79">
        <v>11</v>
      </c>
      <c r="B16" s="181"/>
      <c r="C16" s="85" t="s">
        <v>51</v>
      </c>
      <c r="D16" s="158">
        <v>1253175</v>
      </c>
      <c r="E16" s="87"/>
      <c r="F16" s="159">
        <v>410544.5</v>
      </c>
    </row>
    <row r="17" spans="1:6" ht="15" customHeight="1">
      <c r="A17" s="79">
        <v>12</v>
      </c>
      <c r="B17" s="181"/>
      <c r="C17" s="86" t="s">
        <v>84</v>
      </c>
      <c r="D17" s="81">
        <f>D16*0.8</f>
        <v>1002540</v>
      </c>
      <c r="E17" s="81"/>
      <c r="F17" s="82">
        <v>319215</v>
      </c>
    </row>
    <row r="18" spans="1:6" ht="30" customHeight="1">
      <c r="A18" s="79">
        <v>13</v>
      </c>
      <c r="B18" s="181"/>
      <c r="C18" s="85" t="s">
        <v>90</v>
      </c>
      <c r="D18" s="87"/>
      <c r="E18" s="87"/>
      <c r="F18" s="88"/>
    </row>
    <row r="19" spans="1:6" ht="15" customHeight="1">
      <c r="A19" s="79">
        <v>14</v>
      </c>
      <c r="B19" s="181"/>
      <c r="C19" s="86" t="s">
        <v>86</v>
      </c>
      <c r="D19" s="87"/>
      <c r="E19" s="87"/>
      <c r="F19" s="88"/>
    </row>
    <row r="20" spans="1:6" ht="15" customHeight="1">
      <c r="A20" s="79">
        <v>15</v>
      </c>
      <c r="B20" s="181"/>
      <c r="C20" s="85" t="s">
        <v>87</v>
      </c>
      <c r="D20" s="87"/>
      <c r="E20" s="87"/>
      <c r="F20" s="88"/>
    </row>
    <row r="21" spans="1:6" ht="15" customHeight="1">
      <c r="A21" s="79">
        <v>16</v>
      </c>
      <c r="B21" s="182"/>
      <c r="C21" s="86" t="s">
        <v>86</v>
      </c>
      <c r="D21" s="87"/>
      <c r="E21" s="87"/>
      <c r="F21" s="88"/>
    </row>
    <row r="22" spans="1:6" ht="15" customHeight="1" thickBot="1">
      <c r="A22" s="92">
        <v>17</v>
      </c>
      <c r="B22" s="183" t="s">
        <v>91</v>
      </c>
      <c r="C22" s="184"/>
      <c r="D22" s="93">
        <f>D7+D15</f>
        <v>2544951.4299999997</v>
      </c>
      <c r="E22" s="93">
        <f>E7+E15</f>
        <v>124255.95</v>
      </c>
      <c r="F22" s="94">
        <f>F7+F15</f>
        <v>2145086.1399999997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/>
  </sheetViews>
  <sheetFormatPr defaultColWidth="9.109375" defaultRowHeight="13.2"/>
  <cols>
    <col min="1" max="1" width="35.109375" style="35" customWidth="1"/>
    <col min="2" max="2" width="45.88671875" style="35" customWidth="1"/>
    <col min="3" max="4" width="29.44140625" style="35" customWidth="1"/>
    <col min="5" max="5" width="28.44140625" style="35" customWidth="1"/>
    <col min="6" max="6" width="14" style="35" bestFit="1" customWidth="1"/>
    <col min="7" max="7" width="14.6640625" style="35" customWidth="1"/>
    <col min="8" max="8" width="26.44140625" style="35" customWidth="1"/>
    <col min="9" max="9" width="16.109375" style="35" bestFit="1" customWidth="1"/>
    <col min="10" max="10" width="14" style="35" bestFit="1" customWidth="1"/>
    <col min="11" max="11" width="14.6640625" style="35" customWidth="1"/>
    <col min="12" max="12" width="26.88671875" style="35" customWidth="1"/>
    <col min="13" max="16384" width="9.109375" style="35"/>
  </cols>
  <sheetData>
    <row r="1" spans="1:12">
      <c r="A1" s="35" t="s">
        <v>28</v>
      </c>
      <c r="B1" s="35" t="s">
        <v>134</v>
      </c>
    </row>
    <row r="2" spans="1:12">
      <c r="A2" s="35" t="s">
        <v>29</v>
      </c>
      <c r="B2" s="153">
        <v>45291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3.8" thickBot="1">
      <c r="A4" s="141" t="s">
        <v>44</v>
      </c>
      <c r="B4" s="74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>
      <c r="A5" s="97"/>
      <c r="B5" s="56"/>
      <c r="C5" s="131" t="s">
        <v>109</v>
      </c>
      <c r="D5" s="131" t="s">
        <v>81</v>
      </c>
      <c r="E5" s="133" t="s">
        <v>49</v>
      </c>
      <c r="F5" s="96"/>
      <c r="G5" s="96"/>
      <c r="H5" s="96"/>
      <c r="I5" s="96"/>
      <c r="J5" s="96"/>
      <c r="K5" s="96"/>
      <c r="L5" s="96"/>
    </row>
    <row r="6" spans="1:12">
      <c r="A6" s="186" t="s">
        <v>45</v>
      </c>
      <c r="B6" s="98" t="s">
        <v>50</v>
      </c>
      <c r="C6" s="40"/>
      <c r="D6" s="40"/>
      <c r="E6" s="59"/>
      <c r="F6" s="96"/>
      <c r="G6" s="96"/>
      <c r="H6" s="96"/>
      <c r="I6" s="96"/>
      <c r="J6" s="96"/>
      <c r="K6" s="96"/>
      <c r="L6" s="96"/>
    </row>
    <row r="7" spans="1:12">
      <c r="A7" s="187"/>
      <c r="B7" s="99" t="s">
        <v>118</v>
      </c>
      <c r="C7" s="40"/>
      <c r="D7" s="40"/>
      <c r="E7" s="59"/>
      <c r="F7" s="96"/>
      <c r="G7" s="96"/>
      <c r="H7" s="96"/>
      <c r="I7" s="96"/>
      <c r="J7" s="96"/>
      <c r="K7" s="96"/>
      <c r="L7" s="96"/>
    </row>
    <row r="8" spans="1:12">
      <c r="A8" s="188" t="s">
        <v>46</v>
      </c>
      <c r="B8" s="98" t="s">
        <v>50</v>
      </c>
      <c r="C8" s="40"/>
      <c r="D8" s="40"/>
      <c r="E8" s="59"/>
      <c r="F8" s="96"/>
      <c r="G8" s="96"/>
      <c r="H8" s="96"/>
      <c r="I8" s="96"/>
      <c r="J8" s="96"/>
      <c r="K8" s="96"/>
      <c r="L8" s="96"/>
    </row>
    <row r="9" spans="1:12">
      <c r="A9" s="188"/>
      <c r="B9" s="99" t="s">
        <v>55</v>
      </c>
      <c r="C9" s="100">
        <f>C10+C11+C12+C13</f>
        <v>0</v>
      </c>
      <c r="D9" s="100">
        <f>D10+D11+D12+D13</f>
        <v>0</v>
      </c>
      <c r="E9" s="142">
        <f>E10+E11+E12+E13</f>
        <v>0</v>
      </c>
      <c r="F9" s="96"/>
      <c r="G9" s="96"/>
      <c r="H9" s="96"/>
      <c r="I9" s="96"/>
      <c r="J9" s="96"/>
      <c r="K9" s="96"/>
      <c r="L9" s="96"/>
    </row>
    <row r="10" spans="1:12">
      <c r="A10" s="188"/>
      <c r="B10" s="101" t="s">
        <v>51</v>
      </c>
      <c r="C10" s="40"/>
      <c r="D10" s="40"/>
      <c r="E10" s="59"/>
      <c r="F10" s="96"/>
      <c r="G10" s="96"/>
      <c r="H10" s="96"/>
      <c r="I10" s="96"/>
      <c r="J10" s="96"/>
      <c r="K10" s="96"/>
      <c r="L10" s="96"/>
    </row>
    <row r="11" spans="1:12">
      <c r="A11" s="188"/>
      <c r="B11" s="101" t="s">
        <v>52</v>
      </c>
      <c r="C11" s="40"/>
      <c r="D11" s="40"/>
      <c r="E11" s="59"/>
      <c r="F11" s="96"/>
      <c r="G11" s="96"/>
      <c r="H11" s="96"/>
      <c r="I11" s="96"/>
      <c r="J11" s="96"/>
      <c r="K11" s="96"/>
      <c r="L11" s="96"/>
    </row>
    <row r="12" spans="1:12">
      <c r="A12" s="188"/>
      <c r="B12" s="101" t="s">
        <v>53</v>
      </c>
      <c r="C12" s="40"/>
      <c r="D12" s="40"/>
      <c r="E12" s="59"/>
      <c r="F12" s="96"/>
      <c r="G12" s="96"/>
      <c r="H12" s="96"/>
      <c r="I12" s="96"/>
      <c r="J12" s="96"/>
      <c r="K12" s="96"/>
      <c r="L12" s="96"/>
    </row>
    <row r="13" spans="1:12">
      <c r="A13" s="188"/>
      <c r="B13" s="101" t="s">
        <v>104</v>
      </c>
      <c r="C13" s="40"/>
      <c r="D13" s="40"/>
      <c r="E13" s="59"/>
      <c r="F13" s="96"/>
      <c r="G13" s="96"/>
      <c r="H13" s="96"/>
      <c r="I13" s="96"/>
      <c r="J13" s="96"/>
      <c r="K13" s="96"/>
      <c r="L13" s="96"/>
    </row>
    <row r="14" spans="1:12">
      <c r="A14" s="188" t="s">
        <v>47</v>
      </c>
      <c r="B14" s="98" t="s">
        <v>50</v>
      </c>
      <c r="C14" s="40"/>
      <c r="D14" s="40"/>
      <c r="E14" s="59">
        <v>1</v>
      </c>
      <c r="F14" s="96"/>
      <c r="G14" s="96"/>
      <c r="H14" s="96"/>
      <c r="I14" s="96"/>
      <c r="J14" s="96"/>
      <c r="K14" s="96"/>
      <c r="L14" s="96"/>
    </row>
    <row r="15" spans="1:12">
      <c r="A15" s="188"/>
      <c r="B15" s="99" t="s">
        <v>55</v>
      </c>
      <c r="C15" s="100">
        <f>C16+C17+C18+C19</f>
        <v>0</v>
      </c>
      <c r="D15" s="100">
        <f>D16+D17+D18+D19</f>
        <v>0</v>
      </c>
      <c r="E15" s="142">
        <f>E16+E17+E18+E19</f>
        <v>9375</v>
      </c>
      <c r="F15" s="96"/>
      <c r="G15" s="96"/>
      <c r="H15" s="96"/>
      <c r="I15" s="96"/>
      <c r="J15" s="96"/>
      <c r="K15" s="96"/>
      <c r="L15" s="96"/>
    </row>
    <row r="16" spans="1:12">
      <c r="A16" s="188"/>
      <c r="B16" s="101" t="s">
        <v>51</v>
      </c>
      <c r="C16" s="40"/>
      <c r="D16" s="40"/>
      <c r="E16" s="59">
        <v>9375</v>
      </c>
      <c r="F16" s="96"/>
      <c r="G16" s="96"/>
      <c r="H16" s="96"/>
      <c r="I16" s="96"/>
      <c r="J16" s="96"/>
      <c r="K16" s="96"/>
      <c r="L16" s="96"/>
    </row>
    <row r="17" spans="1:12">
      <c r="A17" s="186"/>
      <c r="B17" s="101" t="s">
        <v>52</v>
      </c>
      <c r="C17" s="40"/>
      <c r="D17" s="40"/>
      <c r="E17" s="59"/>
      <c r="F17" s="96"/>
      <c r="G17" s="96"/>
      <c r="H17" s="96"/>
      <c r="I17" s="96"/>
      <c r="J17" s="96"/>
      <c r="K17" s="96"/>
      <c r="L17" s="96"/>
    </row>
    <row r="18" spans="1:12">
      <c r="A18" s="186"/>
      <c r="B18" s="101" t="s">
        <v>53</v>
      </c>
      <c r="C18" s="40"/>
      <c r="D18" s="40"/>
      <c r="E18" s="59"/>
      <c r="F18" s="96"/>
      <c r="G18" s="96"/>
      <c r="H18" s="96"/>
      <c r="I18" s="96"/>
      <c r="J18" s="96"/>
      <c r="K18" s="96"/>
      <c r="L18" s="96"/>
    </row>
    <row r="19" spans="1:12" ht="13.8" thickBot="1">
      <c r="A19" s="189"/>
      <c r="B19" s="143" t="s">
        <v>104</v>
      </c>
      <c r="C19" s="61"/>
      <c r="D19" s="61"/>
      <c r="E19" s="62"/>
      <c r="F19" s="96"/>
      <c r="G19" s="96"/>
      <c r="H19" s="96"/>
      <c r="I19" s="96"/>
      <c r="J19" s="96"/>
      <c r="K19" s="96"/>
      <c r="L19" s="96"/>
    </row>
    <row r="20" spans="1:1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7" sqref="C7"/>
    </sheetView>
  </sheetViews>
  <sheetFormatPr defaultColWidth="9.109375" defaultRowHeight="13.2"/>
  <cols>
    <col min="1" max="1" width="10.5546875" style="35" bestFit="1" customWidth="1"/>
    <col min="2" max="2" width="54.6640625" style="35" customWidth="1"/>
    <col min="3" max="3" width="26.6640625" style="35" customWidth="1"/>
    <col min="4" max="4" width="34.88671875" style="35" customWidth="1"/>
    <col min="5" max="5" width="26.6640625" style="35" customWidth="1"/>
    <col min="6" max="6" width="25.5546875" style="35" customWidth="1"/>
    <col min="7" max="7" width="25" style="35" customWidth="1"/>
    <col min="8" max="16384" width="9.109375" style="35"/>
  </cols>
  <sheetData>
    <row r="1" spans="1:7">
      <c r="A1" s="34" t="s">
        <v>28</v>
      </c>
      <c r="B1" s="35" t="s">
        <v>134</v>
      </c>
    </row>
    <row r="2" spans="1:7">
      <c r="A2" s="34" t="s">
        <v>29</v>
      </c>
      <c r="B2" s="153">
        <v>45291</v>
      </c>
    </row>
    <row r="3" spans="1:7">
      <c r="B3" s="102"/>
    </row>
    <row r="4" spans="1:7" ht="13.8" thickBot="1">
      <c r="A4" s="53" t="s">
        <v>92</v>
      </c>
      <c r="B4" s="139" t="s">
        <v>101</v>
      </c>
    </row>
    <row r="5" spans="1:7" s="102" customFormat="1">
      <c r="A5" s="103"/>
      <c r="B5" s="38"/>
      <c r="C5" s="104" t="s">
        <v>0</v>
      </c>
      <c r="D5" s="131" t="s">
        <v>1</v>
      </c>
      <c r="E5" s="131" t="s">
        <v>2</v>
      </c>
      <c r="F5" s="131" t="s">
        <v>3</v>
      </c>
      <c r="G5" s="133" t="s">
        <v>4</v>
      </c>
    </row>
    <row r="6" spans="1:7" ht="52.8">
      <c r="A6" s="105"/>
      <c r="B6" s="106"/>
      <c r="C6" s="107" t="s">
        <v>93</v>
      </c>
      <c r="D6" s="106" t="s">
        <v>94</v>
      </c>
      <c r="E6" s="135" t="s">
        <v>95</v>
      </c>
      <c r="F6" s="135" t="s">
        <v>107</v>
      </c>
      <c r="G6" s="134" t="s">
        <v>96</v>
      </c>
    </row>
    <row r="7" spans="1:7">
      <c r="A7" s="105">
        <v>1</v>
      </c>
      <c r="B7" s="108" t="s">
        <v>109</v>
      </c>
      <c r="C7" s="109">
        <f>SUM(C8:C11)</f>
        <v>716800</v>
      </c>
      <c r="D7" s="109">
        <f t="shared" ref="D7:G7" si="0">SUM(D8:D11)</f>
        <v>0</v>
      </c>
      <c r="E7" s="109">
        <f t="shared" si="0"/>
        <v>0</v>
      </c>
      <c r="F7" s="109">
        <f t="shared" si="0"/>
        <v>0</v>
      </c>
      <c r="G7" s="109">
        <f t="shared" si="0"/>
        <v>214400</v>
      </c>
    </row>
    <row r="8" spans="1:7">
      <c r="A8" s="105">
        <v>2</v>
      </c>
      <c r="B8" s="110" t="s">
        <v>69</v>
      </c>
      <c r="C8" s="160">
        <v>716800</v>
      </c>
      <c r="D8" s="87"/>
      <c r="E8" s="87"/>
      <c r="F8" s="87"/>
      <c r="G8" s="159">
        <v>214400</v>
      </c>
    </row>
    <row r="9" spans="1:7">
      <c r="A9" s="105">
        <v>3</v>
      </c>
      <c r="B9" s="110" t="s">
        <v>97</v>
      </c>
      <c r="C9" s="111"/>
      <c r="D9" s="87"/>
      <c r="E9" s="87"/>
      <c r="F9" s="87"/>
      <c r="G9" s="88"/>
    </row>
    <row r="10" spans="1:7">
      <c r="A10" s="105">
        <v>4</v>
      </c>
      <c r="B10" s="112" t="s">
        <v>98</v>
      </c>
      <c r="C10" s="111"/>
      <c r="D10" s="87"/>
      <c r="E10" s="87"/>
      <c r="F10" s="87"/>
      <c r="G10" s="88"/>
    </row>
    <row r="11" spans="1:7">
      <c r="A11" s="105">
        <v>5</v>
      </c>
      <c r="B11" s="110" t="s">
        <v>99</v>
      </c>
      <c r="C11" s="111"/>
      <c r="D11" s="87"/>
      <c r="E11" s="87"/>
      <c r="F11" s="87"/>
      <c r="G11" s="88"/>
    </row>
    <row r="12" spans="1:7">
      <c r="A12" s="105">
        <v>6</v>
      </c>
      <c r="B12" s="80" t="s">
        <v>81</v>
      </c>
      <c r="C12" s="83">
        <f>SUM(C13:C16)</f>
        <v>0</v>
      </c>
      <c r="D12" s="83">
        <f>SUM(D13:D16)</f>
        <v>0</v>
      </c>
      <c r="E12" s="83">
        <f>SUM(E13:E16)</f>
        <v>0</v>
      </c>
      <c r="F12" s="83">
        <f>SUM(F13:F16)</f>
        <v>0</v>
      </c>
      <c r="G12" s="84">
        <f>SUM(G13:G16)</f>
        <v>0</v>
      </c>
    </row>
    <row r="13" spans="1:7">
      <c r="A13" s="105">
        <v>7</v>
      </c>
      <c r="B13" s="110" t="s">
        <v>69</v>
      </c>
      <c r="C13" s="81"/>
      <c r="D13" s="81"/>
      <c r="E13" s="81"/>
      <c r="F13" s="81"/>
      <c r="G13" s="82"/>
    </row>
    <row r="14" spans="1:7">
      <c r="A14" s="105">
        <v>8</v>
      </c>
      <c r="B14" s="110" t="s">
        <v>97</v>
      </c>
      <c r="C14" s="81"/>
      <c r="D14" s="81"/>
      <c r="E14" s="81"/>
      <c r="F14" s="81"/>
      <c r="G14" s="82"/>
    </row>
    <row r="15" spans="1:7">
      <c r="A15" s="105">
        <v>9</v>
      </c>
      <c r="B15" s="112" t="s">
        <v>98</v>
      </c>
      <c r="C15" s="81"/>
      <c r="D15" s="81"/>
      <c r="E15" s="81"/>
      <c r="F15" s="81"/>
      <c r="G15" s="82"/>
    </row>
    <row r="16" spans="1:7">
      <c r="A16" s="105">
        <v>10</v>
      </c>
      <c r="B16" s="110" t="s">
        <v>99</v>
      </c>
      <c r="C16" s="81"/>
      <c r="D16" s="81"/>
      <c r="E16" s="81"/>
      <c r="F16" s="81"/>
      <c r="G16" s="82"/>
    </row>
    <row r="17" spans="1:7">
      <c r="A17" s="105">
        <v>11</v>
      </c>
      <c r="B17" s="80" t="s">
        <v>49</v>
      </c>
      <c r="C17" s="83">
        <f>SUM(C18:C21)</f>
        <v>280125</v>
      </c>
      <c r="D17" s="83">
        <f>SUM(D18:D21)</f>
        <v>0</v>
      </c>
      <c r="E17" s="83">
        <f>SUM(E18:E21)</f>
        <v>0</v>
      </c>
      <c r="F17" s="83">
        <f>SUM(F18:F21)</f>
        <v>0</v>
      </c>
      <c r="G17" s="84">
        <f>SUM(G18:G21)</f>
        <v>208678</v>
      </c>
    </row>
    <row r="18" spans="1:7" ht="13.8">
      <c r="A18" s="105">
        <v>12</v>
      </c>
      <c r="B18" s="110" t="s">
        <v>69</v>
      </c>
      <c r="C18" s="81">
        <v>280125</v>
      </c>
      <c r="D18" s="81"/>
      <c r="E18" s="81" t="s">
        <v>9</v>
      </c>
      <c r="F18" s="81"/>
      <c r="G18" s="157">
        <v>208678</v>
      </c>
    </row>
    <row r="19" spans="1:7">
      <c r="A19" s="105">
        <v>13</v>
      </c>
      <c r="B19" s="110" t="s">
        <v>97</v>
      </c>
      <c r="C19" s="81"/>
      <c r="D19" s="81"/>
      <c r="E19" s="81"/>
      <c r="F19" s="81"/>
      <c r="G19" s="82"/>
    </row>
    <row r="20" spans="1:7">
      <c r="A20" s="105">
        <v>14</v>
      </c>
      <c r="B20" s="112" t="s">
        <v>98</v>
      </c>
      <c r="C20" s="81"/>
      <c r="D20" s="81"/>
      <c r="E20" s="81"/>
      <c r="F20" s="81"/>
      <c r="G20" s="82"/>
    </row>
    <row r="21" spans="1:7">
      <c r="A21" s="105">
        <v>15</v>
      </c>
      <c r="B21" s="110" t="s">
        <v>99</v>
      </c>
      <c r="C21" s="81"/>
      <c r="D21" s="81"/>
      <c r="E21" s="81"/>
      <c r="F21" s="81"/>
      <c r="G21" s="82"/>
    </row>
    <row r="22" spans="1:7" ht="13.8" thickBot="1">
      <c r="A22" s="105">
        <v>16</v>
      </c>
      <c r="B22" s="113" t="s">
        <v>100</v>
      </c>
      <c r="C22" s="114">
        <f>C12+C17</f>
        <v>280125</v>
      </c>
      <c r="D22" s="114">
        <f>D12+D17</f>
        <v>0</v>
      </c>
      <c r="E22" s="114">
        <f>E12+E17</f>
        <v>0</v>
      </c>
      <c r="F22" s="114">
        <f>F12+F17</f>
        <v>0</v>
      </c>
      <c r="G22" s="115">
        <f>G12+G17</f>
        <v>208678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C9" sqref="C9"/>
    </sheetView>
  </sheetViews>
  <sheetFormatPr defaultColWidth="9.109375" defaultRowHeight="13.2"/>
  <cols>
    <col min="1" max="1" width="10.5546875" style="35" bestFit="1" customWidth="1"/>
    <col min="2" max="2" width="89.109375" style="35" bestFit="1" customWidth="1"/>
    <col min="3" max="3" width="15.109375" style="72" customWidth="1"/>
    <col min="4" max="5" width="13.6640625" style="72" customWidth="1"/>
    <col min="6" max="6" width="16.33203125" style="72" customWidth="1"/>
    <col min="7" max="8" width="13.6640625" style="72" customWidth="1"/>
    <col min="9" max="9" width="17.5546875" style="72" customWidth="1"/>
    <col min="10" max="10" width="14.5546875" style="72" customWidth="1"/>
    <col min="11" max="12" width="13.6640625" style="72" customWidth="1"/>
    <col min="13" max="13" width="15" style="72" customWidth="1"/>
    <col min="14" max="15" width="13.6640625" style="72" customWidth="1"/>
    <col min="16" max="17" width="15.6640625" style="72" customWidth="1"/>
    <col min="18" max="18" width="9.109375" style="72"/>
    <col min="19" max="16384" width="9.109375" style="35"/>
  </cols>
  <sheetData>
    <row r="1" spans="1:15">
      <c r="A1" s="35" t="s">
        <v>28</v>
      </c>
      <c r="B1" s="35" t="s">
        <v>134</v>
      </c>
    </row>
    <row r="2" spans="1:15">
      <c r="A2" s="35" t="s">
        <v>29</v>
      </c>
      <c r="B2" s="153">
        <v>45291</v>
      </c>
    </row>
    <row r="4" spans="1:15" ht="13.8" thickBot="1">
      <c r="A4" s="53" t="s">
        <v>54</v>
      </c>
      <c r="B4" s="140" t="s">
        <v>27</v>
      </c>
    </row>
    <row r="5" spans="1:15">
      <c r="A5" s="42"/>
      <c r="B5" s="116"/>
      <c r="C5" s="130" t="s">
        <v>0</v>
      </c>
      <c r="D5" s="130" t="s">
        <v>1</v>
      </c>
      <c r="E5" s="130" t="s">
        <v>2</v>
      </c>
      <c r="F5" s="130" t="s">
        <v>3</v>
      </c>
      <c r="G5" s="130" t="s">
        <v>4</v>
      </c>
      <c r="H5" s="130" t="s">
        <v>8</v>
      </c>
      <c r="I5" s="130" t="s">
        <v>13</v>
      </c>
      <c r="J5" s="130" t="s">
        <v>14</v>
      </c>
      <c r="K5" s="130" t="s">
        <v>105</v>
      </c>
      <c r="L5" s="130" t="s">
        <v>15</v>
      </c>
      <c r="M5" s="130" t="s">
        <v>16</v>
      </c>
      <c r="N5" s="130" t="s">
        <v>17</v>
      </c>
      <c r="O5" s="117" t="s">
        <v>18</v>
      </c>
    </row>
    <row r="6" spans="1:15" ht="12.75" customHeight="1">
      <c r="A6" s="43"/>
      <c r="B6" s="45"/>
      <c r="C6" s="190" t="s">
        <v>106</v>
      </c>
      <c r="D6" s="190"/>
      <c r="E6" s="190"/>
      <c r="F6" s="192" t="s">
        <v>57</v>
      </c>
      <c r="G6" s="192"/>
      <c r="H6" s="192"/>
      <c r="I6" s="192"/>
      <c r="J6" s="192"/>
      <c r="K6" s="192"/>
      <c r="L6" s="192"/>
      <c r="M6" s="192" t="s">
        <v>63</v>
      </c>
      <c r="N6" s="192"/>
      <c r="O6" s="191"/>
    </row>
    <row r="7" spans="1:15" ht="15" customHeight="1">
      <c r="A7" s="43"/>
      <c r="B7" s="45"/>
      <c r="C7" s="192" t="s">
        <v>110</v>
      </c>
      <c r="D7" s="192" t="s">
        <v>111</v>
      </c>
      <c r="E7" s="192" t="s">
        <v>56</v>
      </c>
      <c r="F7" s="192" t="s">
        <v>58</v>
      </c>
      <c r="G7" s="192"/>
      <c r="H7" s="192" t="s">
        <v>59</v>
      </c>
      <c r="I7" s="192" t="s">
        <v>60</v>
      </c>
      <c r="J7" s="192"/>
      <c r="K7" s="193" t="s">
        <v>61</v>
      </c>
      <c r="L7" s="193"/>
      <c r="M7" s="190" t="s">
        <v>114</v>
      </c>
      <c r="N7" s="190" t="s">
        <v>115</v>
      </c>
      <c r="O7" s="191" t="s">
        <v>64</v>
      </c>
    </row>
    <row r="8" spans="1:15" ht="26.4">
      <c r="A8" s="43"/>
      <c r="B8" s="45"/>
      <c r="C8" s="192"/>
      <c r="D8" s="192"/>
      <c r="E8" s="192"/>
      <c r="F8" s="135" t="s">
        <v>112</v>
      </c>
      <c r="G8" s="135" t="s">
        <v>113</v>
      </c>
      <c r="H8" s="192"/>
      <c r="I8" s="135" t="s">
        <v>110</v>
      </c>
      <c r="J8" s="135" t="s">
        <v>111</v>
      </c>
      <c r="K8" s="136" t="s">
        <v>117</v>
      </c>
      <c r="L8" s="136" t="s">
        <v>62</v>
      </c>
      <c r="M8" s="190"/>
      <c r="N8" s="190"/>
      <c r="O8" s="191"/>
    </row>
    <row r="9" spans="1:15">
      <c r="A9" s="118"/>
      <c r="B9" s="119" t="s">
        <v>48</v>
      </c>
      <c r="C9" s="120"/>
      <c r="D9" s="120"/>
      <c r="E9" s="120"/>
      <c r="F9" s="121"/>
      <c r="G9" s="121"/>
      <c r="H9" s="44"/>
      <c r="I9" s="44"/>
      <c r="J9" s="44"/>
      <c r="K9" s="44"/>
      <c r="L9" s="44"/>
      <c r="M9" s="121"/>
      <c r="N9" s="121"/>
      <c r="O9" s="122"/>
    </row>
    <row r="10" spans="1:15">
      <c r="A10" s="43">
        <v>1</v>
      </c>
      <c r="B10" s="123" t="s">
        <v>55</v>
      </c>
      <c r="C10" s="124">
        <f>SUM(C11:C17)</f>
        <v>0</v>
      </c>
      <c r="D10" s="124">
        <f>SUM(D11:D17)</f>
        <v>0</v>
      </c>
      <c r="E10" s="124">
        <f>SUM(E11:E17)</f>
        <v>0</v>
      </c>
      <c r="F10" s="125">
        <f t="shared" ref="F10:O10" si="0">SUM(F11:F17)</f>
        <v>0</v>
      </c>
      <c r="G10" s="125">
        <f t="shared" si="0"/>
        <v>0</v>
      </c>
      <c r="H10" s="124">
        <f t="shared" si="0"/>
        <v>0</v>
      </c>
      <c r="I10" s="124">
        <f t="shared" si="0"/>
        <v>0</v>
      </c>
      <c r="J10" s="124">
        <f t="shared" si="0"/>
        <v>0</v>
      </c>
      <c r="K10" s="124">
        <f t="shared" si="0"/>
        <v>0</v>
      </c>
      <c r="L10" s="124">
        <f t="shared" si="0"/>
        <v>0</v>
      </c>
      <c r="M10" s="125">
        <f>SUM(M11:M17)</f>
        <v>0</v>
      </c>
      <c r="N10" s="125">
        <f t="shared" si="0"/>
        <v>0</v>
      </c>
      <c r="O10" s="126">
        <f t="shared" si="0"/>
        <v>0</v>
      </c>
    </row>
    <row r="11" spans="1:15">
      <c r="A11" s="43">
        <v>1.1000000000000001</v>
      </c>
      <c r="B11" s="45"/>
      <c r="C11" s="39"/>
      <c r="D11" s="39"/>
      <c r="E11" s="124">
        <f t="shared" ref="E11:E17" si="1">C11+D11</f>
        <v>0</v>
      </c>
      <c r="F11" s="39"/>
      <c r="G11" s="39"/>
      <c r="H11" s="39"/>
      <c r="I11" s="39"/>
      <c r="J11" s="39"/>
      <c r="K11" s="127"/>
      <c r="L11" s="127"/>
      <c r="M11" s="124">
        <f>C11+F11-H11-I11</f>
        <v>0</v>
      </c>
      <c r="N11" s="124">
        <f>D11+G11+H11-J11+K11-L11</f>
        <v>0</v>
      </c>
      <c r="O11" s="126">
        <f t="shared" ref="O11:O17" si="2">M11+N11</f>
        <v>0</v>
      </c>
    </row>
    <row r="12" spans="1:15">
      <c r="A12" s="43">
        <v>1.2</v>
      </c>
      <c r="B12" s="45"/>
      <c r="C12" s="39"/>
      <c r="D12" s="39"/>
      <c r="E12" s="124">
        <f t="shared" si="1"/>
        <v>0</v>
      </c>
      <c r="F12" s="39"/>
      <c r="G12" s="39"/>
      <c r="H12" s="39"/>
      <c r="I12" s="39"/>
      <c r="J12" s="39"/>
      <c r="K12" s="127"/>
      <c r="L12" s="127"/>
      <c r="M12" s="124">
        <f t="shared" ref="M12:M17" si="3">C12+F12-H12-I12</f>
        <v>0</v>
      </c>
      <c r="N12" s="124">
        <f t="shared" ref="N12:N17" si="4">D12+G12+H12-J12+K12-L12</f>
        <v>0</v>
      </c>
      <c r="O12" s="126">
        <f t="shared" si="2"/>
        <v>0</v>
      </c>
    </row>
    <row r="13" spans="1:15">
      <c r="A13" s="43">
        <v>1.3</v>
      </c>
      <c r="B13" s="45"/>
      <c r="C13" s="39"/>
      <c r="D13" s="39"/>
      <c r="E13" s="124">
        <f t="shared" si="1"/>
        <v>0</v>
      </c>
      <c r="F13" s="39"/>
      <c r="G13" s="39"/>
      <c r="H13" s="39"/>
      <c r="I13" s="39"/>
      <c r="J13" s="39"/>
      <c r="K13" s="127"/>
      <c r="L13" s="127"/>
      <c r="M13" s="124">
        <f t="shared" si="3"/>
        <v>0</v>
      </c>
      <c r="N13" s="124">
        <f t="shared" si="4"/>
        <v>0</v>
      </c>
      <c r="O13" s="126">
        <f t="shared" si="2"/>
        <v>0</v>
      </c>
    </row>
    <row r="14" spans="1:15">
      <c r="A14" s="43">
        <v>1.4</v>
      </c>
      <c r="B14" s="45"/>
      <c r="C14" s="39"/>
      <c r="D14" s="39"/>
      <c r="E14" s="124">
        <f t="shared" si="1"/>
        <v>0</v>
      </c>
      <c r="F14" s="39"/>
      <c r="G14" s="39"/>
      <c r="H14" s="39"/>
      <c r="I14" s="39"/>
      <c r="J14" s="39"/>
      <c r="K14" s="127"/>
      <c r="L14" s="127"/>
      <c r="M14" s="124">
        <f t="shared" si="3"/>
        <v>0</v>
      </c>
      <c r="N14" s="124">
        <f t="shared" si="4"/>
        <v>0</v>
      </c>
      <c r="O14" s="126">
        <f t="shared" si="2"/>
        <v>0</v>
      </c>
    </row>
    <row r="15" spans="1:15">
      <c r="A15" s="43">
        <v>1.5</v>
      </c>
      <c r="B15" s="45"/>
      <c r="C15" s="39"/>
      <c r="D15" s="39"/>
      <c r="E15" s="124">
        <f t="shared" si="1"/>
        <v>0</v>
      </c>
      <c r="F15" s="39"/>
      <c r="G15" s="39"/>
      <c r="H15" s="39"/>
      <c r="I15" s="39"/>
      <c r="J15" s="39"/>
      <c r="K15" s="127"/>
      <c r="L15" s="127"/>
      <c r="M15" s="124">
        <f t="shared" si="3"/>
        <v>0</v>
      </c>
      <c r="N15" s="124">
        <f t="shared" si="4"/>
        <v>0</v>
      </c>
      <c r="O15" s="126">
        <f t="shared" si="2"/>
        <v>0</v>
      </c>
    </row>
    <row r="16" spans="1:15">
      <c r="A16" s="43">
        <v>1.6</v>
      </c>
      <c r="B16" s="45"/>
      <c r="C16" s="39"/>
      <c r="D16" s="39"/>
      <c r="E16" s="124">
        <f t="shared" si="1"/>
        <v>0</v>
      </c>
      <c r="F16" s="39"/>
      <c r="G16" s="39"/>
      <c r="H16" s="39"/>
      <c r="I16" s="39"/>
      <c r="J16" s="39"/>
      <c r="K16" s="127"/>
      <c r="L16" s="127"/>
      <c r="M16" s="124">
        <f>C16+F16-H16-I16</f>
        <v>0</v>
      </c>
      <c r="N16" s="124">
        <f t="shared" si="4"/>
        <v>0</v>
      </c>
      <c r="O16" s="126">
        <f t="shared" si="2"/>
        <v>0</v>
      </c>
    </row>
    <row r="17" spans="1:15">
      <c r="A17" s="43" t="s">
        <v>12</v>
      </c>
      <c r="B17" s="45"/>
      <c r="C17" s="39"/>
      <c r="D17" s="39"/>
      <c r="E17" s="124">
        <f t="shared" si="1"/>
        <v>0</v>
      </c>
      <c r="F17" s="39"/>
      <c r="G17" s="39"/>
      <c r="H17" s="39"/>
      <c r="I17" s="39"/>
      <c r="J17" s="39"/>
      <c r="K17" s="127"/>
      <c r="L17" s="127"/>
      <c r="M17" s="124">
        <f t="shared" si="3"/>
        <v>0</v>
      </c>
      <c r="N17" s="124">
        <f t="shared" si="4"/>
        <v>0</v>
      </c>
      <c r="O17" s="126">
        <f t="shared" si="2"/>
        <v>0</v>
      </c>
    </row>
    <row r="18" spans="1:15">
      <c r="A18" s="118"/>
      <c r="B18" s="35" t="s">
        <v>49</v>
      </c>
      <c r="C18" s="120"/>
      <c r="D18" s="120"/>
      <c r="E18" s="120"/>
      <c r="F18" s="120"/>
      <c r="G18" s="120"/>
      <c r="H18" s="120"/>
      <c r="I18" s="120"/>
      <c r="J18" s="120"/>
      <c r="K18" s="128"/>
      <c r="L18" s="128"/>
      <c r="M18" s="120"/>
      <c r="N18" s="120"/>
      <c r="O18" s="122"/>
    </row>
    <row r="19" spans="1:15">
      <c r="A19" s="43">
        <v>2</v>
      </c>
      <c r="B19" s="129" t="s">
        <v>55</v>
      </c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>
        <f t="shared" ref="M19" si="5">C19+F19-H19-I19</f>
        <v>0</v>
      </c>
      <c r="N19" s="124">
        <f t="shared" ref="N19" si="6">D19+G19+H19-J19+K19-L19</f>
        <v>0</v>
      </c>
      <c r="O19" s="126">
        <f t="shared" ref="O19" si="7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2024-05-15T07:32:38Z</dcterms:modified>
</cp:coreProperties>
</file>