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130" tabRatio="919" activeTab="1"/>
  </bookViews>
  <sheets>
    <sheet name="Info" sheetId="70" r:id="rId1"/>
    <sheet name="20. LI3" sheetId="67" r:id="rId2"/>
    <sheet name="21. LI4" sheetId="68" r:id="rId3"/>
    <sheet name="22. OR1" sheetId="39" r:id="rId4"/>
    <sheet name="23. OR2" sheetId="40" r:id="rId5"/>
    <sheet name="24. Rem1" sheetId="48" r:id="rId6"/>
    <sheet name="25. Rem 2 " sheetId="72"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 localSheetId="6">#REF!</definedName>
    <definedName name="ACC_BALACC">#REF!</definedName>
    <definedName name="ACC_CRS" localSheetId="6">#REF!</definedName>
    <definedName name="ACC_CRS">#REF!</definedName>
    <definedName name="ACC_DBS" localSheetId="6">#REF!</definedName>
    <definedName name="ACC_DBS">#REF!</definedName>
    <definedName name="ACC_ISO" localSheetId="6">#REF!</definedName>
    <definedName name="ACC_ISO">#REF!</definedName>
    <definedName name="ACC_SALDO" localSheetId="6">#REF!</definedName>
    <definedName name="ACC_SALDO">#REF!</definedName>
    <definedName name="BS_BALACC" localSheetId="6">#REF!</definedName>
    <definedName name="BS_BALACC">#REF!</definedName>
    <definedName name="BS_BALANCE" localSheetId="6">#REF!</definedName>
    <definedName name="BS_BALANCE">#REF!</definedName>
    <definedName name="BS_CR" localSheetId="6">#REF!</definedName>
    <definedName name="BS_CR">#REF!</definedName>
    <definedName name="BS_CR_EQU" localSheetId="6">#REF!</definedName>
    <definedName name="BS_CR_EQU">#REF!</definedName>
    <definedName name="BS_DB" localSheetId="6">#REF!</definedName>
    <definedName name="BS_DB">#REF!</definedName>
    <definedName name="BS_DB_EQU" localSheetId="6">#REF!</definedName>
    <definedName name="BS_DB_EQU">#REF!</definedName>
    <definedName name="BS_DT" localSheetId="6">#REF!</definedName>
    <definedName name="BS_DT">#REF!</definedName>
    <definedName name="BS_ISO" localSheetId="6">#REF!</definedName>
    <definedName name="BS_ISO">#REF!</definedName>
    <definedName name="CurrentDate" localSheetId="6">#REF!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calcOnSave="0"/>
</workbook>
</file>

<file path=xl/calcChain.xml><?xml version="1.0" encoding="utf-8"?>
<calcChain xmlns="http://schemas.openxmlformats.org/spreadsheetml/2006/main">
  <c r="D36" i="67" l="1"/>
  <c r="C36" i="67"/>
  <c r="D29" i="67"/>
  <c r="C29" i="67"/>
  <c r="D18" i="67"/>
  <c r="C18" i="67"/>
  <c r="C22" i="50" l="1"/>
  <c r="E6" i="40" l="1"/>
  <c r="D6" i="40"/>
  <c r="C6" i="40"/>
  <c r="E15" i="48" l="1"/>
  <c r="D15" i="48"/>
  <c r="F15" i="48"/>
  <c r="E7" i="48"/>
  <c r="D7" i="48"/>
  <c r="E22" i="48" l="1"/>
  <c r="F7" i="48"/>
  <c r="F22" i="48" s="1"/>
  <c r="D22" i="48"/>
  <c r="T14" i="67"/>
  <c r="B2" i="39" l="1"/>
  <c r="B1" i="39"/>
  <c r="B2" i="63"/>
  <c r="B1" i="63"/>
  <c r="B2" i="50"/>
  <c r="B1" i="50"/>
  <c r="B2" i="72"/>
  <c r="B1" i="72"/>
  <c r="B2" i="48"/>
  <c r="B1" i="48"/>
  <c r="B2" i="40"/>
  <c r="B1" i="40"/>
  <c r="B2" i="68"/>
  <c r="B1" i="68"/>
  <c r="N19" i="63" l="1"/>
  <c r="M19" i="63"/>
  <c r="O19" i="63" s="1"/>
  <c r="G17" i="50" l="1"/>
  <c r="F17" i="50"/>
  <c r="E17" i="50"/>
  <c r="D17" i="50"/>
  <c r="D22" i="50" s="1"/>
  <c r="C17" i="50"/>
  <c r="G12" i="50"/>
  <c r="G22" i="50" s="1"/>
  <c r="F12" i="50"/>
  <c r="E12" i="50"/>
  <c r="D12" i="50"/>
  <c r="C12" i="50"/>
  <c r="G7" i="50"/>
  <c r="F7" i="50"/>
  <c r="E7" i="50"/>
  <c r="D7" i="50"/>
  <c r="C7" i="50"/>
  <c r="M36" i="67"/>
  <c r="L36" i="67"/>
  <c r="K36" i="67"/>
  <c r="J36" i="67"/>
  <c r="I36" i="67"/>
  <c r="H36" i="67"/>
  <c r="G36" i="67"/>
  <c r="E36" i="67"/>
  <c r="N35" i="67"/>
  <c r="N34" i="67"/>
  <c r="O29" i="67"/>
  <c r="L29" i="67"/>
  <c r="K29" i="67"/>
  <c r="J29" i="67"/>
  <c r="I29" i="67"/>
  <c r="H29" i="67"/>
  <c r="G29" i="67"/>
  <c r="P25" i="67"/>
  <c r="P24" i="67"/>
  <c r="S18" i="67"/>
  <c r="R18" i="67"/>
  <c r="Q18" i="67"/>
  <c r="P18" i="67"/>
  <c r="O18" i="67"/>
  <c r="N18" i="67"/>
  <c r="M18" i="67"/>
  <c r="L18" i="67"/>
  <c r="K18" i="67"/>
  <c r="J18" i="67"/>
  <c r="I18" i="67"/>
  <c r="H18" i="67"/>
  <c r="G18" i="67"/>
  <c r="E18" i="67"/>
  <c r="T17" i="67"/>
  <c r="T16" i="67"/>
  <c r="T15" i="67"/>
  <c r="T13" i="67"/>
  <c r="T12" i="67"/>
  <c r="T11" i="67"/>
  <c r="T10" i="67"/>
  <c r="T9" i="67"/>
  <c r="F22" i="50" l="1"/>
  <c r="T18" i="67"/>
  <c r="N36" i="67"/>
  <c r="E22" i="50"/>
  <c r="E15" i="72"/>
  <c r="D15" i="72"/>
  <c r="C15" i="72"/>
  <c r="E9" i="72"/>
  <c r="D9" i="72"/>
  <c r="C9" i="72"/>
  <c r="N12" i="63" l="1"/>
  <c r="N13" i="63"/>
  <c r="N14" i="63"/>
  <c r="N15" i="63"/>
  <c r="N16" i="63"/>
  <c r="N17" i="63"/>
  <c r="N11" i="63"/>
  <c r="M16" i="63"/>
  <c r="M12" i="63"/>
  <c r="M13" i="63"/>
  <c r="M14" i="63"/>
  <c r="M15" i="63"/>
  <c r="M17" i="63"/>
  <c r="M11" i="63"/>
  <c r="E11" i="63"/>
  <c r="E17" i="63"/>
  <c r="D10" i="63"/>
  <c r="C10" i="63"/>
  <c r="F10" i="63"/>
  <c r="G10" i="63"/>
  <c r="H10" i="63"/>
  <c r="I10" i="63"/>
  <c r="J10" i="63"/>
  <c r="K10" i="63"/>
  <c r="L10" i="63"/>
  <c r="N10" i="63" l="1"/>
  <c r="M10" i="63"/>
  <c r="O17" i="63"/>
  <c r="O11" i="63"/>
  <c r="O12" i="63"/>
  <c r="O13" i="63"/>
  <c r="O14" i="63"/>
  <c r="O15" i="63"/>
  <c r="O16" i="63"/>
  <c r="E12" i="63"/>
  <c r="E13" i="63"/>
  <c r="E14" i="63"/>
  <c r="E15" i="63"/>
  <c r="E16" i="63"/>
  <c r="E10" i="63" l="1"/>
  <c r="O10" i="63"/>
  <c r="P28" i="67" l="1"/>
  <c r="P26" i="67" l="1"/>
  <c r="P27" i="67"/>
  <c r="N29" i="67" l="1"/>
  <c r="P23" i="67"/>
  <c r="P29" i="67" s="1"/>
  <c r="M29" i="67"/>
  <c r="E29" i="67" l="1"/>
</calcChain>
</file>

<file path=xl/sharedStrings.xml><?xml version="1.0" encoding="utf-8"?>
<sst xmlns="http://schemas.openxmlformats.org/spreadsheetml/2006/main" count="274" uniqueCount="178">
  <si>
    <t>a</t>
  </si>
  <si>
    <t>b</t>
  </si>
  <si>
    <t>c</t>
  </si>
  <si>
    <t>d</t>
  </si>
  <si>
    <t>e</t>
  </si>
  <si>
    <t>f</t>
  </si>
  <si>
    <t xml:space="preserve">                                                                </t>
  </si>
  <si>
    <t>.....</t>
  </si>
  <si>
    <t>g</t>
  </si>
  <si>
    <t>h</t>
  </si>
  <si>
    <t>j</t>
  </si>
  <si>
    <t>k</t>
  </si>
  <si>
    <t>l</t>
  </si>
  <si>
    <t>m</t>
  </si>
  <si>
    <t>Table N</t>
  </si>
  <si>
    <t>Consolidation by entities</t>
  </si>
  <si>
    <t>Content</t>
  </si>
  <si>
    <t>Information about historical operational losses</t>
  </si>
  <si>
    <t>Differences between accounting and regulatory scopes of consolidation</t>
  </si>
  <si>
    <t>Operational risks - basic indicator approach</t>
  </si>
  <si>
    <t xml:space="preserve"> Remuneration awarded during the reporting period</t>
  </si>
  <si>
    <t>Special payments</t>
  </si>
  <si>
    <t>Shares owned by senior management</t>
  </si>
  <si>
    <t>Bank:</t>
  </si>
  <si>
    <t>Date:</t>
  </si>
  <si>
    <t>Table 21</t>
  </si>
  <si>
    <t>Name of Entity</t>
  </si>
  <si>
    <t>Method of Accounting consolidation</t>
  </si>
  <si>
    <t>Full Consolidation</t>
  </si>
  <si>
    <t>Proportional Consolidation</t>
  </si>
  <si>
    <t>Method of regulatory consolidation</t>
  </si>
  <si>
    <t>Description</t>
  </si>
  <si>
    <t>Neither consolidated nor deducted</t>
  </si>
  <si>
    <t>Deducted</t>
  </si>
  <si>
    <t>Table 23</t>
  </si>
  <si>
    <t>Net interest income</t>
  </si>
  <si>
    <t>Total Non-Interest Income</t>
  </si>
  <si>
    <t>Total income (1+2-3)</t>
  </si>
  <si>
    <t>Table 25</t>
  </si>
  <si>
    <t>Guaranteed bonuses</t>
  </si>
  <si>
    <t>Sign-on awards</t>
  </si>
  <si>
    <t>Severance payments</t>
  </si>
  <si>
    <t>Senior management</t>
  </si>
  <si>
    <t>Other material risk takers</t>
  </si>
  <si>
    <t>Number of employees</t>
  </si>
  <si>
    <t>Of which cash-based</t>
  </si>
  <si>
    <t>Of which shares</t>
  </si>
  <si>
    <t>Of which share-linked instruments</t>
  </si>
  <si>
    <t>Table 27</t>
  </si>
  <si>
    <t>Total amount:</t>
  </si>
  <si>
    <t>Total (a+b)</t>
  </si>
  <si>
    <t>Changes during the reporting period</t>
  </si>
  <si>
    <t>Awarded during the period</t>
  </si>
  <si>
    <t>Vesting</t>
  </si>
  <si>
    <t>Reduction during the period</t>
  </si>
  <si>
    <t>Other Changes</t>
  </si>
  <si>
    <t>Sell</t>
  </si>
  <si>
    <t>Amount of shares at the end of the reporting period</t>
  </si>
  <si>
    <t>Total(k+l)</t>
  </si>
  <si>
    <t>Assets (as reported in published IFRS financial statements)</t>
  </si>
  <si>
    <t>Carrying Values as reported in published IFRS financial statements</t>
  </si>
  <si>
    <t>Carrying Values per IFRS under scope of regulatory consolidation (stand-alone)</t>
  </si>
  <si>
    <t>Carrying values as reported in published stand-alone financial statements per local accounting rules (stand-alone)</t>
  </si>
  <si>
    <t>Notes</t>
  </si>
  <si>
    <t>Reconciliation with standardized regulatory reporting format</t>
  </si>
  <si>
    <t>Cash</t>
  </si>
  <si>
    <t>Due from NBG</t>
  </si>
  <si>
    <t>Due from Banks</t>
  </si>
  <si>
    <t>Dealing Securities</t>
  </si>
  <si>
    <t>Investment Securities</t>
  </si>
  <si>
    <t>Total Loans</t>
  </si>
  <si>
    <t>Less: Loan Loss Reserves</t>
  </si>
  <si>
    <t xml:space="preserve">Net Loans </t>
  </si>
  <si>
    <t>Accrued Interest and Dividends Receivable</t>
  </si>
  <si>
    <t>Other Real Estate Owned &amp; Repossessed Assets</t>
  </si>
  <si>
    <t>Equity Investments</t>
  </si>
  <si>
    <t>Fixed Assets and Intangible Assets</t>
  </si>
  <si>
    <t>Other Assets</t>
  </si>
  <si>
    <t>TOTAL ASSETS</t>
  </si>
  <si>
    <t>Total assets</t>
  </si>
  <si>
    <t xml:space="preserve">Liabilities (as reported in published IFRS financial statements)  </t>
  </si>
  <si>
    <t>Carrying Values per local accounting rules under scope of regulatory consolidation (stand-alone)</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</si>
  <si>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</si>
  <si>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</si>
  <si>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</si>
  <si>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</si>
  <si>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</si>
  <si>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</si>
  <si>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</si>
  <si>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</si>
  <si>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</si>
  <si>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</si>
  <si>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Total liabilities</t>
  </si>
  <si>
    <t>Equity (as reported in published IFRS financial statements)</t>
  </si>
  <si>
    <t xml:space="preserve">Common Stock </t>
  </si>
  <si>
    <t>Preferred Stock</t>
  </si>
  <si>
    <t>Less: Repurchased Shares</t>
  </si>
  <si>
    <t>Share Premium</t>
  </si>
  <si>
    <t>General Reserves</t>
  </si>
  <si>
    <t>Retained Earnings</t>
  </si>
  <si>
    <t>Asset Revaluation Reserves</t>
  </si>
  <si>
    <t>Total equity</t>
  </si>
  <si>
    <t>Table 22</t>
  </si>
  <si>
    <t>Total amount of losses</t>
  </si>
  <si>
    <t>Total amount of losses, exceeding GEL 10,000</t>
  </si>
  <si>
    <t>Number of events with losses exceeding GEL 10,000</t>
  </si>
  <si>
    <t>Total amount of 5 biggest losses</t>
  </si>
  <si>
    <t>Table 24</t>
  </si>
  <si>
    <t>Supervisory Board</t>
  </si>
  <si>
    <t>Fixed remuneration</t>
  </si>
  <si>
    <t>Total fixed remuneration (3+5+7)</t>
  </si>
  <si>
    <t>Of which: deferred</t>
  </si>
  <si>
    <t>Of which: shares or other share-linked instruments</t>
  </si>
  <si>
    <t>Of which deferred</t>
  </si>
  <si>
    <t>Of which other forms</t>
  </si>
  <si>
    <t>Variable remuneration</t>
  </si>
  <si>
    <t>Total variable remuneration (11+13+15)</t>
  </si>
  <si>
    <t>Of which shares or other share-linked instruments</t>
  </si>
  <si>
    <t>Total remuneration</t>
  </si>
  <si>
    <t>Table 26</t>
  </si>
  <si>
    <t>Total amount of outstanding deferred remuneration</t>
  </si>
  <si>
    <t>Of  which  Total amount of outstanding deferred and retained remuneration exposed to ex post explicit and/or implicit adjustment</t>
  </si>
  <si>
    <t>Total amount of reduction during the year due to ex post explicit adjustments</t>
  </si>
  <si>
    <t>Total amount of deferred remuneration paid out in the financial year</t>
  </si>
  <si>
    <t>Shares</t>
  </si>
  <si>
    <t>Share-linked instruments</t>
  </si>
  <si>
    <t>Other</t>
  </si>
  <si>
    <t>Total</t>
  </si>
  <si>
    <t>Information about deferred and retained remuneration</t>
  </si>
  <si>
    <t>Average of sums of net interest and net non-interest income  during last three years</t>
  </si>
  <si>
    <t>Risk Weighted asset (RWA)</t>
  </si>
  <si>
    <t>Of which other instruments</t>
  </si>
  <si>
    <t>I</t>
  </si>
  <si>
    <t>Amount of shares at the beginning of the reporting period</t>
  </si>
  <si>
    <t>Total Equity Capital</t>
  </si>
  <si>
    <t>Total amount of reduction during the year due to ex post implicit adjustments</t>
  </si>
  <si>
    <t>less: income (loss) from selling property</t>
  </si>
  <si>
    <t>Board of Directors</t>
  </si>
  <si>
    <t>Unvested</t>
  </si>
  <si>
    <t>Vested</t>
  </si>
  <si>
    <t>Of which: Unvested</t>
  </si>
  <si>
    <t>Of which: Vested</t>
  </si>
  <si>
    <t>Unvested (a+d-f-g)</t>
  </si>
  <si>
    <t xml:space="preserve">Vested (b+e+f-h+i-j) </t>
  </si>
  <si>
    <t>Table  20</t>
  </si>
  <si>
    <t>Purchase</t>
  </si>
  <si>
    <t>Total amount</t>
  </si>
  <si>
    <t>Banks shall disclose information required by this Annex in annual Pillar 3 reports according to the decree N92/04 of the Governor of the National Bank of Georgia on “Disclosure requirements for commercial banks within Pillar 3” .</t>
  </si>
  <si>
    <t xml:space="preserve">Cash and cash equivalents </t>
  </si>
  <si>
    <t xml:space="preserve">Mandatory reserve deposit with the National Bank of Georgia </t>
  </si>
  <si>
    <t xml:space="preserve">Loans to customers </t>
  </si>
  <si>
    <t xml:space="preserve">Investment securities </t>
  </si>
  <si>
    <t xml:space="preserve">Premises and equipment </t>
  </si>
  <si>
    <t xml:space="preserve">Other intangible assets </t>
  </si>
  <si>
    <t>Repossessed property</t>
  </si>
  <si>
    <t xml:space="preserve">Other assets </t>
  </si>
  <si>
    <t>Goodwill   </t>
  </si>
  <si>
    <t>Loans from financial institutions</t>
  </si>
  <si>
    <t xml:space="preserve">Deposits and balances from banks </t>
  </si>
  <si>
    <t xml:space="preserve">Current accounts and deposits from customers </t>
  </si>
  <si>
    <t xml:space="preserve">Deferred tax liabilities </t>
  </si>
  <si>
    <t xml:space="preserve">Other liabilities </t>
  </si>
  <si>
    <t>Subordinated loans  </t>
  </si>
  <si>
    <t xml:space="preserve">Share capital </t>
  </si>
  <si>
    <t>8 Netting off customer accounts with other liabilities</t>
  </si>
  <si>
    <t>JSC Terabank</t>
  </si>
  <si>
    <t>Of which cash-based *</t>
  </si>
  <si>
    <t>4 Difference between costs and depreciation of PPE under NBG and IFRS accounting policy</t>
  </si>
  <si>
    <t>6 Netting off other assets with other liabilities</t>
  </si>
  <si>
    <t>9 Difference between deferred tax liabilities  under NBG and IFRS</t>
  </si>
  <si>
    <t>5 Difference between revaluation  of repossessed assets and  NBG and IFRS accounting policy, per NBG it is required to create loss provision, while per IFRS it is reversed and the assets are accounted based on faire value</t>
  </si>
  <si>
    <t>1 Netting off blocked amounts in other banks with other liabilities</t>
  </si>
  <si>
    <t>2 Difference between NBG reserves and IFRS reserves (GEL 17.14M), reclass of Fee deferral with liabilities (GEL 2.98M), reclass of accrued interest from off-balance into on-balance (GEL2.85 M) and modification loss (GEL 1.1M)</t>
  </si>
  <si>
    <t>3 Difference between reserveof Investment securities  according to IFRS 9 and NBG regulations</t>
  </si>
  <si>
    <t>7 Reclass of deferred commission expense with other assets, and Leas Liabilities under IFRS 16 is recorded as Loans from financial institutions per IFRS and as Other liabilities  per NBG</t>
  </si>
  <si>
    <t xml:space="preserve">10 Netting off other assets with other liabilities and please also see the note 7 </t>
  </si>
  <si>
    <t>12 Difference between NBG and IFRS accounting principles, including difference in calculation methodology of loss provisions.</t>
  </si>
  <si>
    <t>11 Reclass of deferred commission expense with other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</si>
</sst>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Red]#,##0"/>
  </numFmts>
  <fonts count="9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1"/>
      <color theme="1"/>
      <name val="Sylfaen"/>
      <family val="1"/>
    </font>
    <font>
      <u/>
      <sz val="10"/>
      <color indexed="12"/>
      <name val="Calibri"/>
      <family val="2"/>
      <scheme val="minor"/>
    </font>
    <font>
      <sz val="10"/>
      <name val="Calibri"/>
      <family val="2"/>
      <scheme val="minor"/>
    </font>
    <font>
      <b/>
      <sz val="12"/>
      <name val="Calibri"/>
      <family val="2"/>
      <scheme val="minor"/>
    </font>
    <font>
      <sz val="10"/>
      <color theme="1"/>
      <name val="Arial"/>
      <family val="2"/>
    </font>
    <font>
      <b/>
      <sz val="10"/>
      <color theme="1"/>
      <name val="Arial"/>
      <family val="2"/>
    </font>
    <font>
      <b/>
      <i/>
      <u/>
      <sz val="10"/>
      <color theme="1"/>
      <name val="Arial"/>
      <family val="2"/>
    </font>
    <font>
      <sz val="10"/>
      <color theme="1"/>
      <name val="Times New Roma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9" fillId="0" borderId="0"/>
    <xf numFmtId="168" fontId="10" fillId="36" borderId="0"/>
    <xf numFmtId="169" fontId="10" fillId="36" borderId="0"/>
    <xf numFmtId="168" fontId="10" fillId="36" borderId="0"/>
    <xf numFmtId="0" fontId="11" fillId="37"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0" fontId="11"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168" fontId="12" fillId="37" borderId="0" applyNumberFormat="0" applyBorder="0" applyAlignment="0" applyProtection="0"/>
    <xf numFmtId="169" fontId="12" fillId="37" borderId="0" applyNumberFormat="0" applyBorder="0" applyAlignment="0" applyProtection="0"/>
    <xf numFmtId="168" fontId="12"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0" fontId="11"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168" fontId="12" fillId="38" borderId="0" applyNumberFormat="0" applyBorder="0" applyAlignment="0" applyProtection="0"/>
    <xf numFmtId="169" fontId="12" fillId="38" borderId="0" applyNumberFormat="0" applyBorder="0" applyAlignment="0" applyProtection="0"/>
    <xf numFmtId="168" fontId="12"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0" fontId="11"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168" fontId="12" fillId="39" borderId="0" applyNumberFormat="0" applyBorder="0" applyAlignment="0" applyProtection="0"/>
    <xf numFmtId="169" fontId="12" fillId="39" borderId="0" applyNumberFormat="0" applyBorder="0" applyAlignment="0" applyProtection="0"/>
    <xf numFmtId="168" fontId="12"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0" fontId="11"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168" fontId="12" fillId="41" borderId="0" applyNumberFormat="0" applyBorder="0" applyAlignment="0" applyProtection="0"/>
    <xf numFmtId="169" fontId="12" fillId="41" borderId="0" applyNumberFormat="0" applyBorder="0" applyAlignment="0" applyProtection="0"/>
    <xf numFmtId="168" fontId="12"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0" fontId="11"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168" fontId="12" fillId="42" borderId="0" applyNumberFormat="0" applyBorder="0" applyAlignment="0" applyProtection="0"/>
    <xf numFmtId="169" fontId="12" fillId="42" borderId="0" applyNumberFormat="0" applyBorder="0" applyAlignment="0" applyProtection="0"/>
    <xf numFmtId="168" fontId="12"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0" fontId="11"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168" fontId="12" fillId="44" borderId="0" applyNumberFormat="0" applyBorder="0" applyAlignment="0" applyProtection="0"/>
    <xf numFmtId="169" fontId="12" fillId="44" borderId="0" applyNumberFormat="0" applyBorder="0" applyAlignment="0" applyProtection="0"/>
    <xf numFmtId="168" fontId="12" fillId="44"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0" fontId="11"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168" fontId="12" fillId="45" borderId="0" applyNumberFormat="0" applyBorder="0" applyAlignment="0" applyProtection="0"/>
    <xf numFmtId="169" fontId="12" fillId="45" borderId="0" applyNumberFormat="0" applyBorder="0" applyAlignment="0" applyProtection="0"/>
    <xf numFmtId="168" fontId="12" fillId="45" borderId="0" applyNumberFormat="0" applyBorder="0" applyAlignment="0" applyProtection="0"/>
    <xf numFmtId="0" fontId="11" fillId="45"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0" fontId="11"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168" fontId="12" fillId="40" borderId="0" applyNumberFormat="0" applyBorder="0" applyAlignment="0" applyProtection="0"/>
    <xf numFmtId="169" fontId="12" fillId="40" borderId="0" applyNumberFormat="0" applyBorder="0" applyAlignment="0" applyProtection="0"/>
    <xf numFmtId="168" fontId="12" fillId="40" borderId="0" applyNumberFormat="0" applyBorder="0" applyAlignment="0" applyProtection="0"/>
    <xf numFmtId="0" fontId="11" fillId="40"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0" fontId="11"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168" fontId="12" fillId="43" borderId="0" applyNumberFormat="0" applyBorder="0" applyAlignment="0" applyProtection="0"/>
    <xf numFmtId="169" fontId="12" fillId="43" borderId="0" applyNumberFormat="0" applyBorder="0" applyAlignment="0" applyProtection="0"/>
    <xf numFmtId="168" fontId="12" fillId="43" borderId="0" applyNumberFormat="0" applyBorder="0" applyAlignment="0" applyProtection="0"/>
    <xf numFmtId="0" fontId="11" fillId="43"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0" fontId="1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168" fontId="12" fillId="46" borderId="0" applyNumberFormat="0" applyBorder="0" applyAlignment="0" applyProtection="0"/>
    <xf numFmtId="169" fontId="12" fillId="46" borderId="0" applyNumberFormat="0" applyBorder="0" applyAlignment="0" applyProtection="0"/>
    <xf numFmtId="168" fontId="12" fillId="46" borderId="0" applyNumberFormat="0" applyBorder="0" applyAlignment="0" applyProtection="0"/>
    <xf numFmtId="0" fontId="11" fillId="46"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0" fontId="13" fillId="47"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168" fontId="15" fillId="47" borderId="0" applyNumberFormat="0" applyBorder="0" applyAlignment="0" applyProtection="0"/>
    <xf numFmtId="169" fontId="15" fillId="47" borderId="0" applyNumberFormat="0" applyBorder="0" applyAlignment="0" applyProtection="0"/>
    <xf numFmtId="168" fontId="15" fillId="47" borderId="0" applyNumberFormat="0" applyBorder="0" applyAlignment="0" applyProtection="0"/>
    <xf numFmtId="0" fontId="13" fillId="47"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3" fillId="4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3" fillId="45"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0" fontId="13"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168" fontId="15" fillId="50" borderId="0" applyNumberFormat="0" applyBorder="0" applyAlignment="0" applyProtection="0"/>
    <xf numFmtId="169" fontId="15" fillId="50" borderId="0" applyNumberFormat="0" applyBorder="0" applyAlignment="0" applyProtection="0"/>
    <xf numFmtId="168" fontId="15" fillId="50" borderId="0" applyNumberFormat="0" applyBorder="0" applyAlignment="0" applyProtection="0"/>
    <xf numFmtId="0" fontId="13"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0" fontId="13" fillId="53"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168" fontId="15" fillId="53" borderId="0" applyNumberFormat="0" applyBorder="0" applyAlignment="0" applyProtection="0"/>
    <xf numFmtId="169" fontId="15" fillId="53" borderId="0" applyNumberFormat="0" applyBorder="0" applyAlignment="0" applyProtection="0"/>
    <xf numFmtId="168" fontId="15"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1" fillId="54" borderId="0" applyNumberFormat="0" applyBorder="0" applyAlignment="0" applyProtection="0"/>
    <xf numFmtId="0" fontId="11" fillId="55" borderId="0" applyNumberFormat="0" applyBorder="0" applyAlignment="0" applyProtection="0"/>
    <xf numFmtId="0" fontId="13" fillId="56"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0" fontId="13" fillId="57"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168" fontId="15" fillId="57" borderId="0" applyNumberFormat="0" applyBorder="0" applyAlignment="0" applyProtection="0"/>
    <xf numFmtId="169" fontId="15" fillId="57" borderId="0" applyNumberFormat="0" applyBorder="0" applyAlignment="0" applyProtection="0"/>
    <xf numFmtId="168" fontId="15"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1" fillId="54" borderId="0" applyNumberFormat="0" applyBorder="0" applyAlignment="0" applyProtection="0"/>
    <xf numFmtId="0" fontId="11"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0" fontId="13" fillId="5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168" fontId="15" fillId="59" borderId="0" applyNumberFormat="0" applyBorder="0" applyAlignment="0" applyProtection="0"/>
    <xf numFmtId="169" fontId="15" fillId="59" borderId="0" applyNumberFormat="0" applyBorder="0" applyAlignment="0" applyProtection="0"/>
    <xf numFmtId="168" fontId="15"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1" fillId="51" borderId="0" applyNumberFormat="0" applyBorder="0" applyAlignment="0" applyProtection="0"/>
    <xf numFmtId="0" fontId="11" fillId="55" borderId="0" applyNumberFormat="0" applyBorder="0" applyAlignment="0" applyProtection="0"/>
    <xf numFmtId="0" fontId="13" fillId="55"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0" fontId="13" fillId="4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168" fontId="15" fillId="48" borderId="0" applyNumberFormat="0" applyBorder="0" applyAlignment="0" applyProtection="0"/>
    <xf numFmtId="169" fontId="15" fillId="48" borderId="0" applyNumberFormat="0" applyBorder="0" applyAlignment="0" applyProtection="0"/>
    <xf numFmtId="168" fontId="15"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1" fillId="60" borderId="0" applyNumberFormat="0" applyBorder="0" applyAlignment="0" applyProtection="0"/>
    <xf numFmtId="0" fontId="11" fillId="51" borderId="0" applyNumberFormat="0" applyBorder="0" applyAlignment="0" applyProtection="0"/>
    <xf numFmtId="0" fontId="13" fillId="52"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0" fontId="13" fillId="49"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168" fontId="15" fillId="49" borderId="0" applyNumberFormat="0" applyBorder="0" applyAlignment="0" applyProtection="0"/>
    <xf numFmtId="169" fontId="15" fillId="49" borderId="0" applyNumberFormat="0" applyBorder="0" applyAlignment="0" applyProtection="0"/>
    <xf numFmtId="168" fontId="15"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1" fillId="54" borderId="0" applyNumberFormat="0" applyBorder="0" applyAlignment="0" applyProtection="0"/>
    <xf numFmtId="0" fontId="11" fillId="61" borderId="0" applyNumberFormat="0" applyBorder="0" applyAlignment="0" applyProtection="0"/>
    <xf numFmtId="0" fontId="13" fillId="61"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0" fontId="13" fillId="6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168" fontId="15" fillId="62" borderId="0" applyNumberFormat="0" applyBorder="0" applyAlignment="0" applyProtection="0"/>
    <xf numFmtId="169" fontId="15" fillId="62" borderId="0" applyNumberFormat="0" applyBorder="0" applyAlignment="0" applyProtection="0"/>
    <xf numFmtId="168" fontId="15"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3" fillId="62"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0" fontId="16" fillId="3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168" fontId="18" fillId="38" borderId="0" applyNumberFormat="0" applyBorder="0" applyAlignment="0" applyProtection="0"/>
    <xf numFmtId="169" fontId="18" fillId="38" borderId="0" applyNumberFormat="0" applyBorder="0" applyAlignment="0" applyProtection="0"/>
    <xf numFmtId="168" fontId="18" fillId="38" borderId="0" applyNumberFormat="0" applyBorder="0" applyAlignment="0" applyProtection="0"/>
    <xf numFmtId="0" fontId="16" fillId="38" borderId="0" applyNumberFormat="0" applyBorder="0" applyAlignment="0" applyProtection="0"/>
    <xf numFmtId="170" fontId="19"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1" fontId="21" fillId="0" borderId="0" applyFill="0" applyBorder="0" applyAlignment="0"/>
    <xf numFmtId="171" fontId="21"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0" fontId="20" fillId="0" borderId="0" applyFill="0" applyBorder="0" applyAlignment="0"/>
    <xf numFmtId="172" fontId="21" fillId="0" borderId="0" applyFill="0" applyBorder="0" applyAlignment="0"/>
    <xf numFmtId="173" fontId="21" fillId="0" borderId="0" applyFill="0" applyBorder="0" applyAlignment="0"/>
    <xf numFmtId="174" fontId="21" fillId="0" borderId="0" applyFill="0" applyBorder="0" applyAlignment="0"/>
    <xf numFmtId="175"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9" fontId="24"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3" fillId="8" borderId="24"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0" fontId="22"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168" fontId="24" fillId="63" borderId="30" applyNumberFormat="0" applyAlignment="0" applyProtection="0"/>
    <xf numFmtId="169" fontId="24" fillId="63" borderId="30" applyNumberFormat="0" applyAlignment="0" applyProtection="0"/>
    <xf numFmtId="168" fontId="24" fillId="63" borderId="30" applyNumberFormat="0" applyAlignment="0" applyProtection="0"/>
    <xf numFmtId="0" fontId="22" fillId="63" borderId="30" applyNumberFormat="0" applyAlignment="0" applyProtection="0"/>
    <xf numFmtId="0" fontId="25"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0" fontId="26" fillId="9" borderId="27"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169" fontId="27" fillId="64" borderId="31" applyNumberFormat="0" applyAlignment="0" applyProtection="0"/>
    <xf numFmtId="168" fontId="27" fillId="64" borderId="31" applyNumberFormat="0" applyAlignment="0" applyProtection="0"/>
    <xf numFmtId="0" fontId="25" fillId="64" borderId="31"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178"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172" fontId="21"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xf numFmtId="14" fontId="30" fillId="0" borderId="0" applyFill="0" applyBorder="0" applyAlignment="0"/>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32">
      <alignment vertical="center"/>
    </xf>
    <xf numFmtId="38" fontId="10" fillId="0" borderId="0" applyFont="0" applyFill="0" applyBorder="0" applyAlignment="0" applyProtection="0"/>
    <xf numFmtId="180" fontId="2" fillId="0" borderId="0" applyFont="0" applyFill="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7" borderId="0" applyNumberFormat="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168" fontId="34" fillId="0" borderId="0" applyNumberFormat="0" applyFill="0" applyBorder="0" applyAlignment="0" applyProtection="0"/>
    <xf numFmtId="169" fontId="34" fillId="0" borderId="0" applyNumberFormat="0" applyFill="0" applyBorder="0" applyAlignment="0" applyProtection="0"/>
    <xf numFmtId="168" fontId="34" fillId="0" borderId="0" applyNumberFormat="0" applyFill="0" applyBorder="0" applyAlignment="0" applyProtection="0"/>
    <xf numFmtId="0" fontId="32" fillId="0" borderId="0" applyNumberFormat="0" applyFill="0" applyBorder="0" applyAlignment="0" applyProtection="0"/>
    <xf numFmtId="168" fontId="2" fillId="0" borderId="0"/>
    <xf numFmtId="0" fontId="2" fillId="0" borderId="0"/>
    <xf numFmtId="168" fontId="2" fillId="0" borderId="0"/>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20" fillId="0" borderId="2" applyNumberFormat="0" applyAlignment="0">
      <alignment horizontal="right"/>
      <protection locked="0"/>
    </xf>
    <xf numFmtId="0" fontId="35" fillId="39"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0" fontId="2" fillId="68" borderId="2" applyNumberFormat="0" applyFont="0" applyBorder="0" applyProtection="0">
      <alignment horizontal="center" vertical="center"/>
    </xf>
    <xf numFmtId="0" fontId="38" fillId="0" borderId="23" applyNumberFormat="0" applyAlignment="0" applyProtection="0">
      <alignment horizontal="left" vertical="center"/>
    </xf>
    <xf numFmtId="0" fontId="38" fillId="0" borderId="23" applyNumberFormat="0" applyAlignment="0" applyProtection="0">
      <alignment horizontal="left" vertical="center"/>
    </xf>
    <xf numFmtId="168" fontId="38" fillId="0" borderId="23" applyNumberFormat="0" applyAlignment="0" applyProtection="0">
      <alignment horizontal="left" vertical="center"/>
    </xf>
    <xf numFmtId="0" fontId="38" fillId="0" borderId="7">
      <alignment horizontal="left" vertical="center"/>
    </xf>
    <xf numFmtId="0" fontId="38" fillId="0" borderId="7">
      <alignment horizontal="left" vertical="center"/>
    </xf>
    <xf numFmtId="168" fontId="38" fillId="0" borderId="7">
      <alignment horizontal="left" vertical="center"/>
    </xf>
    <xf numFmtId="0" fontId="39" fillId="0" borderId="33" applyNumberFormat="0" applyFill="0" applyAlignment="0" applyProtection="0"/>
    <xf numFmtId="169" fontId="39" fillId="0" borderId="33" applyNumberFormat="0" applyFill="0" applyAlignment="0" applyProtection="0"/>
    <xf numFmtId="0"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168" fontId="39" fillId="0" borderId="33" applyNumberFormat="0" applyFill="0" applyAlignment="0" applyProtection="0"/>
    <xf numFmtId="169" fontId="39" fillId="0" borderId="33" applyNumberFormat="0" applyFill="0" applyAlignment="0" applyProtection="0"/>
    <xf numFmtId="168" fontId="39" fillId="0" borderId="33" applyNumberFormat="0" applyFill="0" applyAlignment="0" applyProtection="0"/>
    <xf numFmtId="0" fontId="39" fillId="0" borderId="33" applyNumberFormat="0" applyFill="0" applyAlignment="0" applyProtection="0"/>
    <xf numFmtId="0" fontId="40" fillId="0" borderId="34" applyNumberFormat="0" applyFill="0" applyAlignment="0" applyProtection="0"/>
    <xf numFmtId="169" fontId="40" fillId="0" borderId="34" applyNumberFormat="0" applyFill="0" applyAlignment="0" applyProtection="0"/>
    <xf numFmtId="0"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168" fontId="40" fillId="0" borderId="34" applyNumberFormat="0" applyFill="0" applyAlignment="0" applyProtection="0"/>
    <xf numFmtId="169" fontId="40" fillId="0" borderId="34" applyNumberFormat="0" applyFill="0" applyAlignment="0" applyProtection="0"/>
    <xf numFmtId="168" fontId="40" fillId="0" borderId="34" applyNumberFormat="0" applyFill="0" applyAlignment="0" applyProtection="0"/>
    <xf numFmtId="0" fontId="40" fillId="0" borderId="34" applyNumberFormat="0" applyFill="0" applyAlignment="0" applyProtection="0"/>
    <xf numFmtId="0" fontId="41" fillId="0" borderId="35" applyNumberFormat="0" applyFill="0" applyAlignment="0" applyProtection="0"/>
    <xf numFmtId="169"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168" fontId="41" fillId="0" borderId="35" applyNumberFormat="0" applyFill="0" applyAlignment="0" applyProtection="0"/>
    <xf numFmtId="169" fontId="41" fillId="0" borderId="35" applyNumberFormat="0" applyFill="0" applyAlignment="0" applyProtection="0"/>
    <xf numFmtId="168" fontId="41" fillId="0" borderId="35" applyNumberFormat="0" applyFill="0" applyAlignment="0" applyProtection="0"/>
    <xf numFmtId="0" fontId="41" fillId="0" borderId="35" applyNumberFormat="0" applyFill="0" applyAlignment="0" applyProtection="0"/>
    <xf numFmtId="0" fontId="41" fillId="0" borderId="0" applyNumberFormat="0" applyFill="0" applyBorder="0" applyAlignment="0" applyProtection="0"/>
    <xf numFmtId="169" fontId="41" fillId="0" borderId="0" applyNumberFormat="0" applyFill="0" applyBorder="0" applyAlignment="0" applyProtection="0"/>
    <xf numFmtId="0"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168" fontId="41" fillId="0" borderId="0" applyNumberFormat="0" applyFill="0" applyBorder="0" applyAlignment="0" applyProtection="0"/>
    <xf numFmtId="169" fontId="41" fillId="0" borderId="0" applyNumberFormat="0" applyFill="0" applyBorder="0" applyAlignment="0" applyProtection="0"/>
    <xf numFmtId="168" fontId="41" fillId="0" borderId="0" applyNumberFormat="0" applyFill="0" applyBorder="0" applyAlignment="0" applyProtection="0"/>
    <xf numFmtId="0" fontId="41" fillId="0" borderId="0" applyNumberFormat="0" applyFill="0" applyBorder="0" applyAlignment="0" applyProtection="0"/>
    <xf numFmtId="37" fontId="42" fillId="0" borderId="0"/>
    <xf numFmtId="168" fontId="43" fillId="0" borderId="0"/>
    <xf numFmtId="0" fontId="43" fillId="0" borderId="0"/>
    <xf numFmtId="168" fontId="43" fillId="0" borderId="0"/>
    <xf numFmtId="168" fontId="38" fillId="0" borderId="0"/>
    <xf numFmtId="0" fontId="38" fillId="0" borderId="0"/>
    <xf numFmtId="168" fontId="38"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168" fontId="47" fillId="0" borderId="0"/>
    <xf numFmtId="0" fontId="47" fillId="0" borderId="0"/>
    <xf numFmtId="168" fontId="47" fillId="0" borderId="0"/>
    <xf numFmtId="0" fontId="46"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8" fillId="0" borderId="0" applyNumberFormat="0" applyFill="0" applyBorder="0" applyAlignment="0" applyProtection="0">
      <alignment vertical="top"/>
      <protection locked="0"/>
    </xf>
    <xf numFmtId="169" fontId="48" fillId="0" borderId="0" applyNumberFormat="0" applyFill="0" applyBorder="0" applyAlignment="0" applyProtection="0">
      <alignment vertical="top"/>
      <protection locked="0"/>
    </xf>
    <xf numFmtId="168" fontId="48" fillId="0" borderId="0" applyNumberFormat="0" applyFill="0" applyBorder="0" applyAlignment="0" applyProtection="0">
      <alignment vertical="top"/>
      <protection locked="0"/>
    </xf>
    <xf numFmtId="168" fontId="49" fillId="0" borderId="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9" fontId="52"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1" fillId="7" borderId="24"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0" fontId="50"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168" fontId="52" fillId="42" borderId="30" applyNumberFormat="0" applyAlignment="0" applyProtection="0"/>
    <xf numFmtId="169" fontId="52" fillId="42" borderId="30" applyNumberFormat="0" applyAlignment="0" applyProtection="0"/>
    <xf numFmtId="168" fontId="52" fillId="42" borderId="30" applyNumberFormat="0" applyAlignment="0" applyProtection="0"/>
    <xf numFmtId="0" fontId="50" fillId="42" borderId="30" applyNumberFormat="0" applyAlignment="0" applyProtection="0"/>
    <xf numFmtId="3" fontId="2" fillId="71" borderId="2" applyFont="0">
      <alignment horizontal="right" vertical="center"/>
      <protection locked="0"/>
    </xf>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0" fontId="53" fillId="0" borderId="3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0" fontId="53" fillId="0" borderId="3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168" fontId="55" fillId="0" borderId="36" applyNumberFormat="0" applyFill="0" applyAlignment="0" applyProtection="0"/>
    <xf numFmtId="169" fontId="55" fillId="0" borderId="36" applyNumberFormat="0" applyFill="0" applyAlignment="0" applyProtection="0"/>
    <xf numFmtId="168" fontId="55" fillId="0" borderId="36" applyNumberFormat="0" applyFill="0" applyAlignment="0" applyProtection="0"/>
    <xf numFmtId="0" fontId="53" fillId="0" borderId="36"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6" fillId="72"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0" fontId="56" fillId="72"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168" fontId="58" fillId="72" borderId="0" applyNumberFormat="0" applyBorder="0" applyAlignment="0" applyProtection="0"/>
    <xf numFmtId="169" fontId="58" fillId="72" borderId="0" applyNumberFormat="0" applyBorder="0" applyAlignment="0" applyProtection="0"/>
    <xf numFmtId="168" fontId="58" fillId="72" borderId="0" applyNumberFormat="0" applyBorder="0" applyAlignment="0" applyProtection="0"/>
    <xf numFmtId="0" fontId="56" fillId="72" borderId="0" applyNumberFormat="0" applyBorder="0" applyAlignment="0" applyProtection="0"/>
    <xf numFmtId="1" fontId="59" fillId="0" borderId="0" applyProtection="0"/>
    <xf numFmtId="168" fontId="10" fillId="0" borderId="37"/>
    <xf numFmtId="169" fontId="10" fillId="0" borderId="37"/>
    <xf numFmtId="168" fontId="10" fillId="0" borderId="37"/>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0" fillId="0" borderId="0"/>
    <xf numFmtId="181" fontId="2"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1" fillId="0" borderId="0"/>
    <xf numFmtId="0" fontId="61" fillId="0" borderId="0"/>
    <xf numFmtId="0" fontId="60" fillId="0" borderId="0"/>
    <xf numFmtId="179" fontId="12" fillId="0" borderId="0"/>
    <xf numFmtId="179" fontId="2" fillId="0" borderId="0"/>
    <xf numFmtId="179" fontId="2" fillId="0" borderId="0"/>
    <xf numFmtId="0" fontId="2" fillId="0" borderId="0"/>
    <xf numFmtId="0" fontId="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0"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2" fillId="0" borderId="0"/>
    <xf numFmtId="0" fontId="12" fillId="0" borderId="0"/>
    <xf numFmtId="168"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68" fontId="12" fillId="0" borderId="0"/>
    <xf numFmtId="0" fontId="12" fillId="0" borderId="0"/>
    <xf numFmtId="0" fontId="12" fillId="0" borderId="0"/>
    <xf numFmtId="0" fontId="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1" fillId="0" borderId="0"/>
    <xf numFmtId="179" fontId="12" fillId="0" borderId="0"/>
    <xf numFmtId="179" fontId="1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 fillId="0" borderId="0"/>
    <xf numFmtId="179" fontId="12" fillId="0" borderId="0"/>
    <xf numFmtId="179" fontId="12" fillId="0" borderId="0"/>
    <xf numFmtId="179" fontId="12" fillId="0" borderId="0"/>
    <xf numFmtId="179"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2" fillId="0" borderId="0"/>
    <xf numFmtId="179"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2" fillId="0" borderId="0"/>
    <xf numFmtId="0" fontId="2" fillId="0" borderId="0"/>
    <xf numFmtId="0" fontId="11" fillId="0" borderId="0"/>
    <xf numFmtId="168" fontId="9" fillId="0" borderId="0"/>
    <xf numFmtId="0" fontId="2"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2" fillId="0" borderId="0"/>
    <xf numFmtId="0" fontId="12" fillId="0" borderId="0"/>
    <xf numFmtId="168" fontId="9" fillId="0" borderId="0"/>
    <xf numFmtId="0" fontId="49" fillId="0" borderId="0"/>
    <xf numFmtId="0" fontId="2" fillId="0" borderId="0"/>
    <xf numFmtId="168" fontId="9" fillId="0" borderId="0"/>
    <xf numFmtId="0" fontId="1"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179" fontId="2" fillId="0" borderId="0"/>
    <xf numFmtId="0" fontId="2" fillId="0" borderId="0"/>
    <xf numFmtId="179" fontId="2" fillId="0" borderId="0"/>
    <xf numFmtId="0" fontId="2" fillId="0" borderId="0"/>
    <xf numFmtId="179"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12" fillId="0" borderId="0"/>
    <xf numFmtId="168" fontId="9" fillId="0" borderId="0"/>
    <xf numFmtId="168" fontId="9" fillId="0" borderId="0"/>
    <xf numFmtId="0" fontId="1" fillId="0" borderId="0"/>
    <xf numFmtId="179" fontId="12" fillId="0" borderId="0"/>
    <xf numFmtId="179"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179" fontId="1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79" fontId="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0"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0" fillId="0" borderId="0"/>
    <xf numFmtId="0" fontId="5"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179" fontId="5" fillId="0" borderId="0"/>
    <xf numFmtId="0" fontId="10" fillId="0" borderId="0"/>
    <xf numFmtId="179" fontId="10" fillId="0" borderId="0"/>
    <xf numFmtId="0" fontId="10" fillId="0" borderId="0"/>
    <xf numFmtId="0" fontId="2" fillId="0" borderId="0"/>
    <xf numFmtId="0" fontId="1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0" fillId="0" borderId="0"/>
    <xf numFmtId="179" fontId="5"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10"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0" fillId="0" borderId="0"/>
    <xf numFmtId="0" fontId="10" fillId="0" borderId="0"/>
    <xf numFmtId="168" fontId="10" fillId="0" borderId="0"/>
    <xf numFmtId="0" fontId="60" fillId="0" borderId="0"/>
    <xf numFmtId="168"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0" fillId="0" borderId="0"/>
    <xf numFmtId="0" fontId="5" fillId="0" borderId="0"/>
    <xf numFmtId="0" fontId="60" fillId="0" borderId="0"/>
    <xf numFmtId="168" fontId="5" fillId="0" borderId="0"/>
    <xf numFmtId="0" fontId="60" fillId="0" borderId="0"/>
    <xf numFmtId="168" fontId="5"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179" fontId="5"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179"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0"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0" fillId="0" borderId="0"/>
    <xf numFmtId="179" fontId="10" fillId="0" borderId="0"/>
    <xf numFmtId="179" fontId="10" fillId="0" borderId="0"/>
    <xf numFmtId="179"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 fillId="0" borderId="0"/>
    <xf numFmtId="0" fontId="60" fillId="0" borderId="0"/>
    <xf numFmtId="168" fontId="28"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0" fillId="0" borderId="0"/>
    <xf numFmtId="0" fontId="2" fillId="0" borderId="0"/>
    <xf numFmtId="0" fontId="6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79" fontId="2"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169" fontId="2"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68" fontId="2" fillId="0" borderId="0"/>
    <xf numFmtId="0" fontId="60"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8" fontId="2" fillId="0" borderId="0"/>
    <xf numFmtId="0" fontId="60" fillId="0" borderId="0"/>
    <xf numFmtId="0" fontId="60" fillId="0" borderId="0"/>
    <xf numFmtId="0" fontId="60" fillId="0" borderId="0"/>
    <xf numFmtId="0" fontId="60" fillId="0" borderId="0"/>
    <xf numFmtId="0" fontId="6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4" fillId="0" borderId="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168" fontId="2" fillId="0" borderId="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169"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0" borderId="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2" fillId="10" borderId="2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11"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168" fontId="2" fillId="0" borderId="0"/>
    <xf numFmtId="0" fontId="2" fillId="73" borderId="38" applyNumberFormat="0" applyFont="0" applyAlignment="0" applyProtection="0"/>
    <xf numFmtId="0" fontId="2" fillId="73" borderId="38" applyNumberFormat="0" applyFont="0" applyAlignment="0" applyProtection="0"/>
    <xf numFmtId="169" fontId="2" fillId="0" borderId="0"/>
    <xf numFmtId="168" fontId="2" fillId="0" borderId="0"/>
    <xf numFmtId="168" fontId="2" fillId="0" borderId="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0" fontId="2" fillId="73" borderId="38"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5"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6" fillId="0" borderId="0"/>
    <xf numFmtId="0" fontId="66" fillId="0" borderId="0"/>
    <xf numFmtId="168" fontId="66" fillId="0" borderId="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9" fontId="69"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8" fillId="8" borderId="25"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0" fontId="67"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168" fontId="69" fillId="63" borderId="39" applyNumberFormat="0" applyAlignment="0" applyProtection="0"/>
    <xf numFmtId="169" fontId="69" fillId="63" borderId="39" applyNumberFormat="0" applyAlignment="0" applyProtection="0"/>
    <xf numFmtId="168" fontId="69" fillId="63" borderId="39" applyNumberFormat="0" applyAlignment="0" applyProtection="0"/>
    <xf numFmtId="0" fontId="67" fillId="63" borderId="39" applyNumberFormat="0" applyAlignment="0" applyProtection="0"/>
    <xf numFmtId="0" fontId="9" fillId="0" borderId="0"/>
    <xf numFmtId="175" fontId="21" fillId="0" borderId="0" applyFont="0" applyFill="0" applyBorder="0" applyAlignment="0" applyProtection="0"/>
    <xf numFmtId="186"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1" fillId="0" borderId="0" applyFill="0" applyBorder="0" applyAlignment="0"/>
    <xf numFmtId="172" fontId="21" fillId="0" borderId="0" applyFill="0" applyBorder="0" applyAlignment="0"/>
    <xf numFmtId="171" fontId="21" fillId="0" borderId="0" applyFill="0" applyBorder="0" applyAlignment="0"/>
    <xf numFmtId="176" fontId="21" fillId="0" borderId="0" applyFill="0" applyBorder="0" applyAlignment="0"/>
    <xf numFmtId="172" fontId="21" fillId="0" borderId="0" applyFill="0" applyBorder="0" applyAlignment="0"/>
    <xf numFmtId="168" fontId="2" fillId="0" borderId="0"/>
    <xf numFmtId="0" fontId="2" fillId="0" borderId="0"/>
    <xf numFmtId="168" fontId="2" fillId="0" borderId="0"/>
    <xf numFmtId="187" fontId="49" fillId="0" borderId="2" applyNumberFormat="0">
      <alignment horizontal="center" vertical="top" wrapText="1"/>
    </xf>
    <xf numFmtId="0" fontId="71"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2" fillId="0" borderId="0"/>
    <xf numFmtId="0" fontId="9" fillId="0" borderId="0"/>
    <xf numFmtId="0" fontId="73" fillId="0" borderId="0"/>
    <xf numFmtId="0" fontId="73" fillId="0" borderId="0"/>
    <xf numFmtId="168" fontId="9" fillId="0" borderId="0"/>
    <xf numFmtId="168" fontId="9" fillId="0" borderId="0"/>
    <xf numFmtId="0" fontId="74" fillId="0" borderId="0"/>
    <xf numFmtId="0" fontId="75" fillId="0" borderId="0"/>
    <xf numFmtId="0" fontId="74" fillId="0" borderId="0"/>
    <xf numFmtId="0" fontId="74" fillId="0" borderId="0"/>
    <xf numFmtId="0" fontId="74" fillId="0" borderId="0"/>
    <xf numFmtId="0" fontId="74" fillId="0" borderId="0"/>
    <xf numFmtId="0" fontId="74" fillId="0" borderId="0"/>
    <xf numFmtId="49" fontId="30" fillId="0" borderId="0" applyFill="0" applyBorder="0" applyAlignment="0"/>
    <xf numFmtId="189" fontId="21" fillId="0" borderId="0" applyFill="0" applyBorder="0" applyAlignment="0"/>
    <xf numFmtId="190" fontId="21" fillId="0" borderId="0" applyFill="0" applyBorder="0" applyAlignment="0"/>
    <xf numFmtId="0" fontId="76" fillId="0" borderId="0">
      <alignment horizontal="center" vertical="top"/>
    </xf>
    <xf numFmtId="0" fontId="77" fillId="0" borderId="0" applyNumberFormat="0" applyFill="0" applyBorder="0" applyAlignment="0" applyProtection="0"/>
    <xf numFmtId="169" fontId="77" fillId="0" borderId="0" applyNumberFormat="0" applyFill="0" applyBorder="0" applyAlignment="0" applyProtection="0"/>
    <xf numFmtId="0"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168" fontId="77" fillId="0" borderId="0" applyNumberFormat="0" applyFill="0" applyBorder="0" applyAlignment="0" applyProtection="0"/>
    <xf numFmtId="169" fontId="77" fillId="0" borderId="0" applyNumberFormat="0" applyFill="0" applyBorder="0" applyAlignment="0" applyProtection="0"/>
    <xf numFmtId="168" fontId="77" fillId="0" borderId="0" applyNumberFormat="0" applyFill="0" applyBorder="0" applyAlignment="0" applyProtection="0"/>
    <xf numFmtId="0" fontId="77" fillId="0" borderId="0" applyNumberFormat="0" applyFill="0" applyBorder="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9" fontId="78"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4" fillId="0" borderId="2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168" fontId="78" fillId="0" borderId="40" applyNumberFormat="0" applyFill="0" applyAlignment="0" applyProtection="0"/>
    <xf numFmtId="169" fontId="78" fillId="0" borderId="40" applyNumberFormat="0" applyFill="0" applyAlignment="0" applyProtection="0"/>
    <xf numFmtId="168" fontId="78" fillId="0" borderId="40" applyNumberFormat="0" applyFill="0" applyAlignment="0" applyProtection="0"/>
    <xf numFmtId="0" fontId="31" fillId="0" borderId="40" applyNumberFormat="0" applyFill="0" applyAlignment="0" applyProtection="0"/>
    <xf numFmtId="0" fontId="9" fillId="0" borderId="41"/>
    <xf numFmtId="185" fontId="65"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0" fillId="0" borderId="0" applyFont="0" applyFill="0" applyBorder="0" applyAlignment="0" applyProtection="0"/>
    <xf numFmtId="192" fontId="2" fillId="0" borderId="0" applyFon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83" fillId="0" borderId="0"/>
    <xf numFmtId="0" fontId="84" fillId="0" borderId="0"/>
    <xf numFmtId="38" fontId="10" fillId="0" borderId="0" applyFont="0" applyFill="0" applyBorder="0" applyAlignment="0" applyProtection="0"/>
    <xf numFmtId="40" fontId="10"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2" fillId="0" borderId="0"/>
  </cellStyleXfs>
  <cellXfs count="255">
    <xf numFmtId="0" fontId="0" fillId="0" borderId="0" xfId="0"/>
    <xf numFmtId="0" fontId="0" fillId="0" borderId="0" xfId="0" applyBorder="1"/>
    <xf numFmtId="0" fontId="3" fillId="0" borderId="0" xfId="0" applyFont="1"/>
    <xf numFmtId="0" fontId="6" fillId="0" borderId="0" xfId="8" applyFont="1" applyFill="1" applyBorder="1" applyProtection="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3" xfId="0" applyFont="1" applyBorder="1"/>
    <xf numFmtId="0" fontId="3" fillId="0" borderId="2" xfId="0" applyFont="1" applyBorder="1" applyAlignment="1">
      <alignment wrapText="1"/>
    </xf>
    <xf numFmtId="0" fontId="4" fillId="0" borderId="0" xfId="0" applyFont="1" applyAlignment="1">
      <alignment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3" fillId="0" borderId="43" xfId="0" applyFont="1" applyBorder="1"/>
    <xf numFmtId="0" fontId="3" fillId="0" borderId="16" xfId="0" applyFont="1" applyBorder="1"/>
    <xf numFmtId="0" fontId="3" fillId="0" borderId="44"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4" xfId="0" applyFont="1" applyBorder="1" applyAlignment="1">
      <alignment horizontal="center" wrapText="1"/>
    </xf>
    <xf numFmtId="0" fontId="3" fillId="0" borderId="44" xfId="0" applyFont="1" applyBorder="1" applyAlignment="1">
      <alignment horizontal="center" vertical="center" wrapText="1"/>
    </xf>
    <xf numFmtId="167" fontId="3" fillId="0" borderId="14" xfId="0" applyNumberFormat="1"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wrapText="1"/>
    </xf>
    <xf numFmtId="0" fontId="85" fillId="0" borderId="0" xfId="0" applyFont="1" applyBorder="1"/>
    <xf numFmtId="0" fontId="0" fillId="0" borderId="0" xfId="0" applyFill="1" applyBorder="1"/>
    <xf numFmtId="0" fontId="0" fillId="0" borderId="0" xfId="0" applyFont="1" applyBorder="1"/>
    <xf numFmtId="0" fontId="86" fillId="0" borderId="2" xfId="12" applyFont="1" applyFill="1" applyBorder="1" applyAlignment="1" applyProtection="1"/>
    <xf numFmtId="0" fontId="4" fillId="35" borderId="19" xfId="0" applyFont="1" applyFill="1" applyBorder="1"/>
    <xf numFmtId="0" fontId="4" fillId="35" borderId="17" xfId="0" applyFont="1" applyFill="1" applyBorder="1"/>
    <xf numFmtId="0" fontId="87"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87" fillId="0" borderId="4" xfId="20955" applyFont="1" applyFill="1" applyBorder="1" applyAlignment="1" applyProtection="1"/>
    <xf numFmtId="0" fontId="3" fillId="0" borderId="10" xfId="0" applyFont="1" applyFill="1" applyBorder="1"/>
    <xf numFmtId="0" fontId="3" fillId="0" borderId="44" xfId="0" applyFont="1" applyFill="1" applyBorder="1" applyAlignment="1">
      <alignment horizontal="center"/>
    </xf>
    <xf numFmtId="0" fontId="3" fillId="0" borderId="13" xfId="0" applyFont="1" applyBorder="1" applyProtection="1">
      <protection locked="0"/>
    </xf>
    <xf numFmtId="0" fontId="3" fillId="0" borderId="8" xfId="0" applyFont="1" applyBorder="1" applyAlignment="1" applyProtection="1">
      <alignment wrapText="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0" fontId="88" fillId="0" borderId="2" xfId="20955" applyFont="1" applyFill="1" applyBorder="1" applyAlignment="1" applyProtection="1">
      <alignment horizontal="center" vertical="center"/>
    </xf>
    <xf numFmtId="0" fontId="3" fillId="0" borderId="2" xfId="0" applyFont="1" applyFill="1" applyBorder="1" applyAlignment="1">
      <alignment horizontal="center"/>
    </xf>
    <xf numFmtId="0" fontId="3" fillId="0" borderId="14" xfId="0" applyFont="1" applyFill="1" applyBorder="1" applyAlignment="1">
      <alignment horizontal="center"/>
    </xf>
    <xf numFmtId="0" fontId="2" fillId="0" borderId="0" xfId="8" applyFont="1" applyFill="1" applyBorder="1" applyProtection="1"/>
    <xf numFmtId="0" fontId="89" fillId="0" borderId="0" xfId="0" applyFont="1" applyFill="1"/>
    <xf numFmtId="0" fontId="89" fillId="0" borderId="0" xfId="0" applyFont="1"/>
    <xf numFmtId="0" fontId="2" fillId="0" borderId="0" xfId="8" applyFont="1" applyFill="1" applyBorder="1" applyAlignment="1" applyProtection="1"/>
    <xf numFmtId="0" fontId="89" fillId="0" borderId="0" xfId="0" applyFont="1" applyFill="1" applyBorder="1"/>
    <xf numFmtId="0" fontId="89" fillId="0" borderId="0" xfId="0" applyFont="1" applyAlignment="1">
      <alignment wrapText="1"/>
    </xf>
    <xf numFmtId="0" fontId="2" fillId="0" borderId="4" xfId="20955" applyFont="1" applyFill="1" applyBorder="1" applyAlignment="1" applyProtection="1"/>
    <xf numFmtId="0" fontId="89" fillId="0" borderId="44" xfId="0" applyFont="1" applyBorder="1" applyAlignment="1">
      <alignment horizontal="center"/>
    </xf>
    <xf numFmtId="167" fontId="89" fillId="0" borderId="2" xfId="0" applyNumberFormat="1" applyFont="1" applyFill="1" applyBorder="1" applyAlignment="1">
      <alignment horizontal="center" vertical="center" textRotation="90" wrapText="1"/>
    </xf>
    <xf numFmtId="193" fontId="89" fillId="0" borderId="2" xfId="0" applyNumberFormat="1" applyFont="1" applyBorder="1" applyAlignment="1" applyProtection="1">
      <alignment horizontal="center" vertical="center"/>
      <protection locked="0"/>
    </xf>
    <xf numFmtId="193" fontId="89" fillId="0" borderId="2" xfId="0" applyNumberFormat="1" applyFont="1" applyBorder="1" applyProtection="1">
      <protection locked="0"/>
    </xf>
    <xf numFmtId="0" fontId="89" fillId="0" borderId="16" xfId="0" applyFont="1" applyBorder="1"/>
    <xf numFmtId="0" fontId="89" fillId="0" borderId="43" xfId="0" applyFont="1" applyBorder="1"/>
    <xf numFmtId="0" fontId="89" fillId="0" borderId="13" xfId="0" applyFont="1" applyBorder="1"/>
    <xf numFmtId="0" fontId="89" fillId="0" borderId="2" xfId="0" applyFont="1" applyFill="1" applyBorder="1" applyAlignment="1">
      <alignment horizontal="center" vertical="center"/>
    </xf>
    <xf numFmtId="0" fontId="89" fillId="0" borderId="2" xfId="0" applyFont="1" applyBorder="1"/>
    <xf numFmtId="0" fontId="2" fillId="0" borderId="13" xfId="8" applyFont="1" applyFill="1" applyBorder="1" applyProtection="1"/>
    <xf numFmtId="0" fontId="89" fillId="0" borderId="2" xfId="0" applyFont="1" applyFill="1" applyBorder="1"/>
    <xf numFmtId="0" fontId="89" fillId="0" borderId="2" xfId="0" applyFont="1" applyBorder="1" applyAlignment="1">
      <alignment horizontal="center"/>
    </xf>
    <xf numFmtId="0" fontId="89" fillId="0" borderId="14" xfId="0" applyFont="1" applyBorder="1" applyAlignment="1"/>
    <xf numFmtId="0" fontId="2" fillId="0" borderId="13" xfId="8" applyFont="1" applyFill="1" applyBorder="1" applyAlignment="1" applyProtection="1"/>
    <xf numFmtId="0" fontId="2" fillId="0" borderId="16" xfId="8" applyFont="1" applyFill="1" applyBorder="1" applyAlignment="1" applyProtection="1"/>
    <xf numFmtId="0" fontId="89" fillId="0" borderId="17" xfId="0" applyFont="1" applyFill="1" applyBorder="1"/>
    <xf numFmtId="0" fontId="89" fillId="0" borderId="17" xfId="0" applyFont="1" applyBorder="1" applyAlignment="1">
      <alignment horizontal="center"/>
    </xf>
    <xf numFmtId="0" fontId="89" fillId="0" borderId="17" xfId="0" applyFont="1" applyBorder="1"/>
    <xf numFmtId="0" fontId="89" fillId="0" borderId="18" xfId="0" applyFont="1" applyBorder="1" applyAlignment="1"/>
    <xf numFmtId="0" fontId="2" fillId="0" borderId="47" xfId="20955" applyFont="1" applyFill="1" applyBorder="1" applyAlignment="1" applyProtection="1"/>
    <xf numFmtId="0" fontId="91" fillId="0" borderId="0" xfId="0" applyFont="1" applyFill="1" applyAlignment="1"/>
    <xf numFmtId="0" fontId="89" fillId="0" borderId="0" xfId="0" applyFont="1" applyBorder="1"/>
    <xf numFmtId="0" fontId="89" fillId="0" borderId="42" xfId="0" applyFont="1" applyBorder="1"/>
    <xf numFmtId="0" fontId="89" fillId="0" borderId="11" xfId="0" applyFont="1" applyBorder="1"/>
    <xf numFmtId="0" fontId="89" fillId="0" borderId="11" xfId="0" applyFont="1" applyBorder="1" applyAlignment="1">
      <alignment horizontal="center"/>
    </xf>
    <xf numFmtId="193" fontId="89" fillId="0" borderId="14" xfId="0" applyNumberFormat="1" applyFont="1" applyBorder="1" applyProtection="1">
      <protection locked="0"/>
    </xf>
    <xf numFmtId="0" fontId="89" fillId="2" borderId="2" xfId="0" applyFont="1" applyFill="1" applyBorder="1"/>
    <xf numFmtId="193" fontId="89" fillId="0" borderId="17" xfId="0" applyNumberFormat="1" applyFont="1" applyBorder="1" applyProtection="1">
      <protection locked="0"/>
    </xf>
    <xf numFmtId="193" fontId="89" fillId="0" borderId="18" xfId="0" applyNumberFormat="1" applyFont="1" applyBorder="1" applyProtection="1">
      <protection locked="0"/>
    </xf>
    <xf numFmtId="0" fontId="89" fillId="0" borderId="10" xfId="0" applyFont="1" applyBorder="1" applyAlignment="1">
      <alignment horizontal="right"/>
    </xf>
    <xf numFmtId="0" fontId="89" fillId="0" borderId="12" xfId="0" applyFont="1" applyBorder="1"/>
    <xf numFmtId="0" fontId="89" fillId="0" borderId="13" xfId="0" applyFont="1" applyBorder="1" applyAlignment="1">
      <alignment horizontal="right"/>
    </xf>
    <xf numFmtId="0" fontId="89" fillId="0" borderId="2" xfId="0" applyFont="1" applyBorder="1" applyAlignment="1">
      <alignment horizontal="center" wrapText="1"/>
    </xf>
    <xf numFmtId="0" fontId="89" fillId="0" borderId="13" xfId="0" applyFont="1" applyBorder="1" applyAlignment="1">
      <alignment horizontal="right" vertical="center"/>
    </xf>
    <xf numFmtId="0" fontId="89" fillId="0" borderId="2" xfId="0" applyFont="1" applyBorder="1" applyAlignment="1">
      <alignment horizontal="left"/>
    </xf>
    <xf numFmtId="0" fontId="89" fillId="0" borderId="0" xfId="0" applyFont="1" applyAlignment="1">
      <alignment horizontal="left" indent="2"/>
    </xf>
    <xf numFmtId="0" fontId="89" fillId="0" borderId="16" xfId="0" applyFont="1" applyBorder="1" applyAlignment="1">
      <alignment horizontal="right" vertical="center"/>
    </xf>
    <xf numFmtId="0" fontId="90" fillId="0" borderId="17" xfId="0" applyFont="1" applyFill="1" applyBorder="1" applyAlignment="1">
      <alignment horizontal="left"/>
    </xf>
    <xf numFmtId="0" fontId="89" fillId="0" borderId="0" xfId="0" applyFont="1" applyBorder="1" applyAlignment="1">
      <alignment horizontal="center" vertical="center"/>
    </xf>
    <xf numFmtId="0" fontId="89" fillId="0" borderId="0" xfId="0" applyFont="1" applyAlignment="1">
      <alignment horizontal="left" vertical="top"/>
    </xf>
    <xf numFmtId="0" fontId="90" fillId="0" borderId="0" xfId="0" applyFont="1" applyBorder="1" applyAlignment="1">
      <alignment horizontal="center" vertical="center"/>
    </xf>
    <xf numFmtId="0" fontId="89" fillId="0" borderId="10" xfId="0" applyFont="1" applyBorder="1" applyAlignment="1">
      <alignment horizontal="right" vertical="center"/>
    </xf>
    <xf numFmtId="0" fontId="89" fillId="0" borderId="11" xfId="0" applyFont="1" applyBorder="1" applyAlignment="1">
      <alignment horizontal="left" vertical="center"/>
    </xf>
    <xf numFmtId="0" fontId="89" fillId="0" borderId="11" xfId="0" applyFont="1" applyBorder="1" applyAlignment="1">
      <alignment horizontal="left" vertical="center" wrapText="1"/>
    </xf>
    <xf numFmtId="0" fontId="89" fillId="0" borderId="12" xfId="0" applyFont="1" applyBorder="1" applyAlignment="1">
      <alignment horizontal="left" vertical="center" wrapText="1"/>
    </xf>
    <xf numFmtId="0" fontId="89" fillId="0" borderId="0" xfId="0" applyFont="1" applyAlignment="1"/>
    <xf numFmtId="0" fontId="89" fillId="0" borderId="13" xfId="0" applyFont="1" applyBorder="1" applyAlignment="1">
      <alignment horizontal="right" vertical="center" wrapText="1"/>
    </xf>
    <xf numFmtId="0" fontId="89" fillId="0" borderId="2" xfId="0" applyFont="1" applyBorder="1" applyAlignment="1">
      <alignment vertical="center" wrapText="1"/>
    </xf>
    <xf numFmtId="193" fontId="89" fillId="0" borderId="2" xfId="0" applyNumberFormat="1" applyFont="1" applyBorder="1" applyAlignment="1" applyProtection="1">
      <alignment vertical="center" wrapText="1"/>
      <protection locked="0"/>
    </xf>
    <xf numFmtId="193" fontId="89" fillId="0" borderId="14" xfId="0" applyNumberFormat="1" applyFont="1" applyBorder="1" applyAlignment="1" applyProtection="1">
      <alignment vertical="center" wrapText="1"/>
      <protection locked="0"/>
    </xf>
    <xf numFmtId="193" fontId="89" fillId="35" borderId="2" xfId="0" applyNumberFormat="1" applyFont="1" applyFill="1" applyBorder="1" applyAlignment="1">
      <alignment vertical="center" wrapText="1"/>
    </xf>
    <xf numFmtId="193" fontId="89" fillId="35" borderId="14" xfId="0" applyNumberFormat="1" applyFont="1" applyFill="1" applyBorder="1" applyAlignment="1">
      <alignment vertical="center" wrapText="1"/>
    </xf>
    <xf numFmtId="0" fontId="89" fillId="0" borderId="2" xfId="0" applyFont="1" applyBorder="1" applyAlignment="1">
      <alignment horizontal="left" vertical="center" wrapText="1" indent="1"/>
    </xf>
    <xf numFmtId="0" fontId="89" fillId="0" borderId="2" xfId="0" applyFont="1" applyBorder="1" applyAlignment="1">
      <alignment horizontal="left" vertical="center" wrapText="1" indent="4"/>
    </xf>
    <xf numFmtId="193" fontId="89" fillId="0" borderId="2" xfId="0" applyNumberFormat="1" applyFont="1" applyBorder="1" applyAlignment="1" applyProtection="1">
      <alignment horizontal="center" vertical="center" wrapText="1"/>
      <protection locked="0"/>
    </xf>
    <xf numFmtId="193" fontId="89" fillId="0" borderId="14" xfId="0" applyNumberFormat="1" applyFont="1" applyBorder="1" applyAlignment="1" applyProtection="1">
      <alignment horizontal="center" vertical="center" wrapText="1"/>
      <protection locked="0"/>
    </xf>
    <xf numFmtId="0" fontId="89" fillId="0" borderId="0" xfId="0" applyFont="1" applyBorder="1" applyAlignment="1">
      <alignment vertical="center" wrapText="1"/>
    </xf>
    <xf numFmtId="193" fontId="89" fillId="35" borderId="2" xfId="0" applyNumberFormat="1" applyFont="1" applyFill="1" applyBorder="1" applyAlignment="1">
      <alignment horizontal="right" vertical="center" wrapText="1"/>
    </xf>
    <xf numFmtId="193" fontId="89" fillId="35" borderId="14" xfId="0" applyNumberFormat="1" applyFont="1" applyFill="1" applyBorder="1" applyAlignment="1">
      <alignment horizontal="right" vertical="center" wrapText="1"/>
    </xf>
    <xf numFmtId="0" fontId="89" fillId="0" borderId="16" xfId="0" applyFont="1" applyBorder="1" applyAlignment="1">
      <alignment horizontal="right" vertical="center" wrapText="1"/>
    </xf>
    <xf numFmtId="193" fontId="89" fillId="35" borderId="17" xfId="0" applyNumberFormat="1" applyFont="1" applyFill="1" applyBorder="1" applyAlignment="1">
      <alignment horizontal="right" vertical="center" wrapText="1"/>
    </xf>
    <xf numFmtId="193" fontId="89" fillId="35" borderId="18" xfId="0" applyNumberFormat="1" applyFont="1" applyFill="1" applyBorder="1" applyAlignment="1">
      <alignment horizontal="right" vertical="center" wrapText="1"/>
    </xf>
    <xf numFmtId="0" fontId="89" fillId="0" borderId="0" xfId="0" applyFont="1" applyAlignment="1">
      <alignment horizontal="right"/>
    </xf>
    <xf numFmtId="0" fontId="90" fillId="0" borderId="0" xfId="0" applyFont="1" applyAlignment="1">
      <alignment vertical="center"/>
    </xf>
    <xf numFmtId="0" fontId="90" fillId="0" borderId="0" xfId="0" applyFont="1" applyBorder="1" applyAlignment="1">
      <alignment vertical="center"/>
    </xf>
    <xf numFmtId="0" fontId="89" fillId="0" borderId="10" xfId="0" applyFont="1" applyBorder="1"/>
    <xf numFmtId="0" fontId="89" fillId="0" borderId="1" xfId="0" applyFont="1" applyBorder="1" applyAlignment="1">
      <alignment horizontal="left" vertical="center" wrapText="1"/>
    </xf>
    <xf numFmtId="0" fontId="89" fillId="0" borderId="2" xfId="0" applyFont="1" applyBorder="1" applyAlignment="1">
      <alignment horizontal="left" vertical="center" wrapText="1"/>
    </xf>
    <xf numFmtId="193" fontId="89" fillId="35" borderId="2" xfId="0" applyNumberFormat="1" applyFont="1" applyFill="1" applyBorder="1"/>
    <xf numFmtId="0" fontId="89" fillId="0" borderId="2" xfId="0" applyFont="1" applyFill="1" applyBorder="1" applyAlignment="1">
      <alignment horizontal="left" vertical="center" wrapText="1" indent="3"/>
    </xf>
    <xf numFmtId="0" fontId="89" fillId="0" borderId="0" xfId="0" applyFont="1" applyAlignment="1">
      <alignment horizontal="center"/>
    </xf>
    <xf numFmtId="0" fontId="89" fillId="0" borderId="43" xfId="0" applyFont="1" applyBorder="1" applyAlignment="1">
      <alignment horizontal="center" vertical="center" wrapText="1"/>
    </xf>
    <xf numFmtId="0" fontId="89" fillId="0" borderId="22" xfId="0" applyFont="1" applyBorder="1" applyAlignment="1">
      <alignment horizontal="center" vertical="center" wrapText="1"/>
    </xf>
    <xf numFmtId="0" fontId="89" fillId="0" borderId="13" xfId="0" applyFont="1" applyBorder="1" applyAlignment="1">
      <alignment vertical="center" wrapText="1"/>
    </xf>
    <xf numFmtId="0" fontId="89" fillId="0" borderId="2" xfId="0" applyFont="1" applyBorder="1" applyAlignment="1">
      <alignment horizontal="center" vertical="top" wrapText="1"/>
    </xf>
    <xf numFmtId="0" fontId="89" fillId="0" borderId="8" xfId="0" applyFont="1" applyBorder="1" applyAlignment="1">
      <alignment horizontal="center" vertical="center" wrapText="1"/>
    </xf>
    <xf numFmtId="0" fontId="89" fillId="0" borderId="2" xfId="0" applyFont="1" applyBorder="1" applyAlignment="1">
      <alignment horizontal="left" vertical="top" wrapText="1"/>
    </xf>
    <xf numFmtId="193" fontId="89" fillId="35" borderId="8" xfId="0" applyNumberFormat="1" applyFont="1" applyFill="1" applyBorder="1" applyAlignment="1">
      <alignment horizontal="right" vertical="center" wrapText="1"/>
    </xf>
    <xf numFmtId="0" fontId="89" fillId="0" borderId="2" xfId="0" applyFont="1" applyBorder="1" applyAlignment="1">
      <alignment horizontal="left" vertical="center" wrapText="1" indent="2"/>
    </xf>
    <xf numFmtId="193" fontId="89" fillId="0" borderId="8" xfId="0" applyNumberFormat="1" applyFont="1" applyBorder="1" applyAlignment="1" applyProtection="1">
      <alignment horizontal="center" vertical="center" wrapText="1"/>
      <protection locked="0"/>
    </xf>
    <xf numFmtId="0" fontId="2" fillId="0" borderId="2" xfId="0" applyFont="1" applyBorder="1" applyAlignment="1">
      <alignment horizontal="left" vertical="center" wrapText="1" indent="2"/>
    </xf>
    <xf numFmtId="0" fontId="89" fillId="0" borderId="17" xfId="0" applyFont="1" applyBorder="1" applyAlignment="1">
      <alignment vertical="center" wrapText="1"/>
    </xf>
    <xf numFmtId="193" fontId="89" fillId="35" borderId="17" xfId="0" applyNumberFormat="1" applyFont="1" applyFill="1" applyBorder="1" applyAlignment="1">
      <alignment vertical="center" wrapText="1"/>
    </xf>
    <xf numFmtId="193" fontId="89" fillId="35" borderId="18" xfId="0" applyNumberFormat="1" applyFont="1" applyFill="1" applyBorder="1" applyAlignment="1">
      <alignment vertical="center" wrapText="1"/>
    </xf>
    <xf numFmtId="0" fontId="89" fillId="0" borderId="0" xfId="0" applyFont="1" applyAlignment="1">
      <alignment horizontal="center" vertical="center"/>
    </xf>
    <xf numFmtId="0" fontId="89" fillId="0" borderId="44" xfId="0" applyFont="1" applyBorder="1"/>
    <xf numFmtId="0" fontId="89" fillId="0" borderId="12" xfId="0" applyFont="1" applyBorder="1" applyAlignment="1">
      <alignment horizontal="center" vertical="center"/>
    </xf>
    <xf numFmtId="0" fontId="89" fillId="0" borderId="45" xfId="0" applyFont="1" applyBorder="1"/>
    <xf numFmtId="0" fontId="89" fillId="0" borderId="6" xfId="0" applyFont="1" applyBorder="1" applyAlignment="1">
      <alignment vertical="center"/>
    </xf>
    <xf numFmtId="193" fontId="89" fillId="0" borderId="2" xfId="0" applyNumberFormat="1" applyFont="1" applyBorder="1" applyAlignment="1">
      <alignment horizontal="center" vertical="center"/>
    </xf>
    <xf numFmtId="193" fontId="89" fillId="0" borderId="2" xfId="0" applyNumberFormat="1" applyFont="1" applyFill="1" applyBorder="1" applyAlignment="1">
      <alignment horizontal="center" vertical="center"/>
    </xf>
    <xf numFmtId="193" fontId="89" fillId="0" borderId="2" xfId="0" applyNumberFormat="1" applyFont="1" applyFill="1" applyBorder="1" applyAlignment="1">
      <alignment horizontal="center" vertical="center" wrapText="1"/>
    </xf>
    <xf numFmtId="193" fontId="89" fillId="0" borderId="14" xfId="0" applyNumberFormat="1" applyFont="1" applyFill="1" applyBorder="1" applyAlignment="1">
      <alignment horizontal="center" vertical="center"/>
    </xf>
    <xf numFmtId="0" fontId="89" fillId="0" borderId="2" xfId="0" applyFont="1" applyBorder="1" applyAlignment="1">
      <alignment horizontal="right"/>
    </xf>
    <xf numFmtId="193" fontId="89" fillId="35" borderId="2" xfId="0" applyNumberFormat="1" applyFont="1" applyFill="1" applyBorder="1" applyAlignment="1">
      <alignment horizontal="center" vertical="center"/>
    </xf>
    <xf numFmtId="193" fontId="89" fillId="35" borderId="2" xfId="0" applyNumberFormat="1" applyFont="1" applyFill="1" applyBorder="1" applyAlignment="1">
      <alignment horizontal="center" vertical="center" wrapText="1"/>
    </xf>
    <xf numFmtId="193" fontId="89" fillId="35" borderId="14" xfId="0" applyNumberFormat="1" applyFont="1" applyFill="1" applyBorder="1" applyAlignment="1">
      <alignment horizontal="center" vertical="center"/>
    </xf>
    <xf numFmtId="193" fontId="89" fillId="2" borderId="2" xfId="0" applyNumberFormat="1" applyFont="1" applyFill="1" applyBorder="1" applyAlignment="1" applyProtection="1">
      <alignment horizontal="center" vertical="center"/>
      <protection locked="0"/>
    </xf>
    <xf numFmtId="193" fontId="89" fillId="2" borderId="2" xfId="0" applyNumberFormat="1" applyFont="1" applyFill="1" applyBorder="1" applyAlignment="1">
      <alignment horizontal="center" vertical="center"/>
    </xf>
    <xf numFmtId="193" fontId="89" fillId="0" borderId="14" xfId="0" applyNumberFormat="1" applyFont="1" applyBorder="1" applyAlignment="1">
      <alignment horizontal="center" vertical="center"/>
    </xf>
    <xf numFmtId="0" fontId="89" fillId="0" borderId="2" xfId="0" applyFont="1" applyBorder="1" applyAlignment="1">
      <alignment horizontal="right" wrapText="1"/>
    </xf>
    <xf numFmtId="0" fontId="89" fillId="0" borderId="1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 xfId="0" applyFont="1" applyBorder="1" applyAlignment="1">
      <alignment horizontal="center" vertical="center"/>
    </xf>
    <xf numFmtId="0" fontId="89" fillId="2" borderId="2" xfId="0" applyFont="1" applyFill="1" applyBorder="1" applyAlignment="1">
      <alignment horizontal="center" vertical="center"/>
    </xf>
    <xf numFmtId="167" fontId="3" fillId="0" borderId="8" xfId="0" applyNumberFormat="1" applyFont="1" applyBorder="1" applyAlignment="1">
      <alignment horizontal="center" vertical="center" textRotation="90" wrapText="1"/>
    </xf>
    <xf numFmtId="167" fontId="3" fillId="0" borderId="2" xfId="0" applyNumberFormat="1" applyFont="1" applyBorder="1" applyAlignment="1">
      <alignment horizontal="center" vertical="center" textRotation="90" wrapText="1"/>
    </xf>
    <xf numFmtId="0" fontId="90" fillId="0" borderId="0" xfId="0" applyFont="1" applyAlignment="1">
      <alignment horizontal="center"/>
    </xf>
    <xf numFmtId="0" fontId="90" fillId="0" borderId="0" xfId="0" applyFont="1" applyFill="1" applyAlignment="1">
      <alignment horizontal="center"/>
    </xf>
    <xf numFmtId="0" fontId="90" fillId="0" borderId="0" xfId="0" applyFont="1" applyFill="1" applyBorder="1" applyAlignment="1"/>
    <xf numFmtId="0" fontId="90" fillId="0" borderId="0" xfId="0" applyFont="1" applyAlignment="1">
      <alignment horizontal="center" vertical="center"/>
    </xf>
    <xf numFmtId="0" fontId="90" fillId="0" borderId="9" xfId="0" applyFont="1" applyBorder="1" applyAlignment="1">
      <alignment horizontal="center" vertical="center"/>
    </xf>
    <xf numFmtId="0" fontId="90" fillId="0" borderId="9" xfId="0" applyFont="1" applyBorder="1" applyAlignment="1">
      <alignment horizontal="center" vertical="center" wrapText="1"/>
    </xf>
    <xf numFmtId="0" fontId="2" fillId="0" borderId="0" xfId="20955" applyFont="1" applyFill="1" applyBorder="1" applyAlignment="1" applyProtection="1"/>
    <xf numFmtId="0" fontId="89" fillId="0" borderId="11" xfId="0" applyFont="1" applyFill="1" applyBorder="1" applyAlignment="1">
      <alignment horizontal="center" vertical="center" wrapText="1"/>
    </xf>
    <xf numFmtId="193" fontId="89" fillId="35" borderId="14" xfId="0" applyNumberFormat="1" applyFont="1" applyFill="1" applyBorder="1"/>
    <xf numFmtId="193" fontId="89" fillId="0" borderId="17" xfId="0" applyNumberFormat="1" applyFont="1" applyBorder="1" applyAlignment="1" applyProtection="1">
      <alignment horizontal="left" indent="3"/>
      <protection locked="0"/>
    </xf>
    <xf numFmtId="193" fontId="4" fillId="35" borderId="17" xfId="0" applyNumberFormat="1" applyFont="1" applyFill="1" applyBorder="1" applyAlignment="1">
      <alignment horizontal="left" vertical="center"/>
    </xf>
    <xf numFmtId="0" fontId="0" fillId="0" borderId="0" xfId="0" applyFill="1" applyBorder="1" applyAlignment="1">
      <alignment wrapText="1"/>
    </xf>
    <xf numFmtId="193" fontId="3" fillId="35" borderId="17" xfId="0" applyNumberFormat="1" applyFont="1" applyFill="1" applyBorder="1"/>
    <xf numFmtId="193" fontId="3" fillId="35" borderId="18" xfId="0" applyNumberFormat="1" applyFont="1" applyFill="1" applyBorder="1"/>
    <xf numFmtId="0" fontId="89" fillId="0" borderId="1" xfId="0" applyFont="1" applyBorder="1" applyAlignment="1">
      <alignment horizontal="center" vertical="center" wrapText="1"/>
    </xf>
    <xf numFmtId="14" fontId="89" fillId="0" borderId="0" xfId="0" applyNumberFormat="1" applyFont="1" applyAlignment="1">
      <alignment horizontal="left"/>
    </xf>
    <xf numFmtId="0" fontId="3" fillId="0" borderId="2" xfId="0" applyFont="1" applyBorder="1" applyAlignment="1">
      <alignment horizontal="center" vertical="center" wrapText="1"/>
    </xf>
    <xf numFmtId="193" fontId="3" fillId="0" borderId="2" xfId="0" applyNumberFormat="1" applyFont="1" applyBorder="1" applyAlignment="1" applyProtection="1">
      <alignment horizontal="right" vertical="center"/>
      <protection locked="0"/>
    </xf>
    <xf numFmtId="193" fontId="3" fillId="0" borderId="17" xfId="0" applyNumberFormat="1" applyFont="1" applyBorder="1" applyAlignment="1" applyProtection="1">
      <alignment horizontal="right" vertical="center"/>
    </xf>
    <xf numFmtId="193" fontId="89" fillId="0" borderId="2" xfId="0" applyNumberFormat="1" applyFont="1" applyFill="1" applyBorder="1" applyAlignment="1">
      <alignment horizontal="right" wrapText="1"/>
    </xf>
    <xf numFmtId="193" fontId="89" fillId="0" borderId="14" xfId="0" applyNumberFormat="1" applyFont="1" applyBorder="1" applyAlignment="1" applyProtection="1">
      <alignment horizontal="right" wrapText="1"/>
      <protection locked="0"/>
    </xf>
    <xf numFmtId="0" fontId="4" fillId="0" borderId="0" xfId="0" applyFont="1"/>
    <xf numFmtId="193" fontId="89" fillId="0" borderId="8" xfId="0" applyNumberFormat="1" applyFont="1" applyFill="1" applyBorder="1" applyAlignment="1">
      <alignment horizontal="right" vertical="center" wrapText="1"/>
    </xf>
    <xf numFmtId="14" fontId="89" fillId="0" borderId="0" xfId="0" applyNumberFormat="1" applyFont="1" applyFill="1" applyAlignment="1">
      <alignment horizontal="left"/>
    </xf>
    <xf numFmtId="0" fontId="90" fillId="0" borderId="2" xfId="0" applyFont="1" applyBorder="1" applyAlignment="1">
      <alignment horizontal="left" vertical="center" wrapText="1" indent="1"/>
    </xf>
    <xf numFmtId="193" fontId="90" fillId="0" borderId="2" xfId="0" applyNumberFormat="1" applyFont="1" applyFill="1" applyBorder="1" applyAlignment="1">
      <alignment horizontal="right" wrapText="1"/>
    </xf>
    <xf numFmtId="193" fontId="3" fillId="0" borderId="2" xfId="0" applyNumberFormat="1" applyFont="1" applyFill="1" applyBorder="1" applyAlignment="1" applyProtection="1">
      <alignment horizontal="right" vertical="center"/>
      <protection locked="0"/>
    </xf>
    <xf numFmtId="193" fontId="3" fillId="0" borderId="2" xfId="0" applyNumberFormat="1" applyFont="1" applyBorder="1" applyAlignment="1" applyProtection="1">
      <alignment horizontal="right"/>
      <protection locked="0"/>
    </xf>
    <xf numFmtId="193" fontId="4" fillId="75" borderId="14" xfId="0" applyNumberFormat="1" applyFont="1" applyFill="1" applyBorder="1" applyAlignment="1">
      <alignment horizontal="right" vertical="center"/>
    </xf>
    <xf numFmtId="193" fontId="4" fillId="35" borderId="17" xfId="0" applyNumberFormat="1" applyFont="1" applyFill="1" applyBorder="1" applyAlignment="1">
      <alignment horizontal="right" vertical="center"/>
    </xf>
    <xf numFmtId="193" fontId="4" fillId="35" borderId="18" xfId="0" applyNumberFormat="1" applyFont="1" applyFill="1" applyBorder="1" applyAlignment="1">
      <alignment horizontal="right" vertical="center"/>
    </xf>
    <xf numFmtId="193" fontId="4" fillId="35" borderId="14" xfId="0" applyNumberFormat="1" applyFont="1" applyFill="1" applyBorder="1" applyAlignment="1">
      <alignment horizontal="right" vertical="center"/>
    </xf>
    <xf numFmtId="193" fontId="3" fillId="0" borderId="4" xfId="0" applyNumberFormat="1" applyFont="1" applyBorder="1" applyAlignment="1" applyProtection="1">
      <alignment horizontal="right"/>
      <protection locked="0"/>
    </xf>
    <xf numFmtId="193" fontId="89" fillId="0" borderId="0" xfId="0" applyNumberFormat="1" applyFont="1"/>
    <xf numFmtId="193" fontId="92" fillId="0" borderId="14" xfId="0" applyNumberFormat="1" applyFont="1" applyBorder="1" applyAlignment="1" applyProtection="1">
      <alignment horizontal="right" wrapText="1"/>
      <protection locked="0"/>
    </xf>
    <xf numFmtId="193" fontId="89" fillId="0" borderId="14" xfId="0" applyNumberFormat="1" applyFont="1" applyFill="1" applyBorder="1" applyAlignment="1">
      <alignment horizontal="right"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8"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xf>
    <xf numFmtId="0" fontId="4" fillId="0" borderId="14" xfId="0" applyFont="1" applyFill="1" applyBorder="1" applyAlignment="1">
      <alignment horizont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9" fillId="0" borderId="11" xfId="0" applyFont="1" applyBorder="1" applyAlignment="1">
      <alignment horizontal="center" vertical="center"/>
    </xf>
    <xf numFmtId="0" fontId="89" fillId="0" borderId="1" xfId="0" applyFont="1" applyBorder="1" applyAlignment="1">
      <alignment horizontal="center" vertical="center"/>
    </xf>
    <xf numFmtId="0" fontId="89" fillId="0" borderId="11" xfId="0" applyFont="1" applyBorder="1" applyAlignment="1">
      <alignment horizontal="center" vertical="center" wrapText="1"/>
    </xf>
    <xf numFmtId="0" fontId="89" fillId="0" borderId="1" xfId="0" applyFont="1" applyBorder="1" applyAlignment="1">
      <alignment horizontal="center" vertical="center" wrapText="1"/>
    </xf>
    <xf numFmtId="0" fontId="89" fillId="0" borderId="12" xfId="0" applyFont="1" applyBorder="1" applyAlignment="1">
      <alignment horizontal="center" vertical="center" wrapText="1"/>
    </xf>
    <xf numFmtId="0" fontId="89" fillId="0" borderId="14" xfId="0" applyFont="1" applyBorder="1" applyAlignment="1">
      <alignment horizontal="center" vertical="center" wrapText="1"/>
    </xf>
    <xf numFmtId="0" fontId="2" fillId="0" borderId="3" xfId="8" applyFont="1" applyFill="1" applyBorder="1" applyAlignment="1" applyProtection="1">
      <alignment horizontal="center"/>
    </xf>
    <xf numFmtId="0" fontId="2" fillId="0" borderId="42" xfId="8" applyFont="1" applyFill="1" applyBorder="1" applyAlignment="1" applyProtection="1">
      <alignment horizontal="center"/>
    </xf>
    <xf numFmtId="193" fontId="89" fillId="3" borderId="2" xfId="0" applyNumberFormat="1" applyFont="1" applyFill="1" applyBorder="1" applyAlignment="1">
      <alignment horizontal="center" wrapText="1"/>
    </xf>
    <xf numFmtId="0" fontId="89" fillId="0" borderId="5"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19" xfId="0" applyFont="1" applyBorder="1" applyAlignment="1">
      <alignment horizontal="center" vertical="center" wrapText="1"/>
    </xf>
    <xf numFmtId="0" fontId="90" fillId="0" borderId="47" xfId="0" applyFont="1" applyBorder="1" applyAlignment="1">
      <alignment horizontal="center" vertical="center"/>
    </xf>
    <xf numFmtId="0" fontId="89" fillId="0" borderId="46" xfId="0" applyFont="1" applyBorder="1" applyAlignment="1">
      <alignment horizontal="center" vertical="center" wrapText="1"/>
    </xf>
    <xf numFmtId="0" fontId="89" fillId="0" borderId="42" xfId="0" applyFont="1" applyBorder="1" applyAlignment="1">
      <alignment horizontal="center" vertical="center" wrapText="1"/>
    </xf>
    <xf numFmtId="0" fontId="89" fillId="0" borderId="13" xfId="0" applyFont="1" applyBorder="1" applyAlignment="1">
      <alignment horizontal="center" vertical="center" wrapText="1"/>
    </xf>
    <xf numFmtId="0" fontId="89" fillId="0" borderId="16"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14" xfId="0" applyFont="1" applyBorder="1" applyAlignment="1">
      <alignment horizontal="center" vertical="center"/>
    </xf>
    <xf numFmtId="0" fontId="89" fillId="0" borderId="2" xfId="0" applyFont="1" applyBorder="1" applyAlignment="1">
      <alignment horizontal="center" vertical="center"/>
    </xf>
    <xf numFmtId="0" fontId="89" fillId="2" borderId="2" xfId="0" applyFont="1" applyFill="1" applyBorder="1" applyAlignment="1">
      <alignment horizontal="center" vertical="center"/>
    </xf>
    <xf numFmtId="193" fontId="3" fillId="0" borderId="2" xfId="0" applyNumberFormat="1" applyFont="1" applyBorder="1" applyAlignment="1" applyProtection="1">
      <protection locked="0"/>
    </xf>
    <xf numFmtId="193" fontId="4" fillId="35" borderId="17" xfId="0" applyNumberFormat="1" applyFont="1" applyFill="1" applyBorder="1" applyAlignment="1"/>
    <xf numFmtId="194" fontId="3" fillId="0" borderId="2" xfId="0" applyNumberFormat="1" applyFont="1" applyBorder="1" applyAlignment="1" applyProtection="1">
      <alignment horizontal="right"/>
      <protection locked="0"/>
    </xf>
    <xf numFmtId="193" fontId="3" fillId="0" borderId="2" xfId="0" applyNumberFormat="1" applyFont="1" applyFill="1" applyBorder="1" applyAlignment="1" applyProtection="1">
      <alignment horizontal="right"/>
      <protection locked="0"/>
    </xf>
    <xf numFmtId="193" fontId="4" fillId="35" borderId="17" xfId="0" applyNumberFormat="1" applyFont="1" applyFill="1" applyBorder="1" applyAlignment="1">
      <alignment horizontal="right"/>
    </xf>
    <xf numFmtId="193" fontId="3" fillId="0" borderId="2" xfId="0" applyNumberFormat="1" applyFont="1" applyBorder="1" applyAlignment="1" applyProtection="1">
      <alignment horizontal="right"/>
    </xf>
  </cellXfs>
  <cellStyles count="20956">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16" sqref="B16"/>
    </sheetView>
  </sheetViews>
  <sheetFormatPr defaultRowHeight="15"/>
  <cols>
    <col min="1" max="1" width="9.7109375" style="36" bestFit="1" customWidth="1"/>
    <col min="2" max="2" width="128.7109375" style="29" bestFit="1" customWidth="1"/>
    <col min="3" max="3" width="39.42578125" customWidth="1"/>
  </cols>
  <sheetData>
    <row r="1" spans="1:3" s="1" customFormat="1" ht="15.75">
      <c r="A1" s="34" t="s">
        <v>14</v>
      </c>
      <c r="B1" s="48" t="s">
        <v>16</v>
      </c>
      <c r="C1" s="28"/>
    </row>
    <row r="2" spans="1:3" s="30" customFormat="1">
      <c r="A2" s="35">
        <v>20</v>
      </c>
      <c r="B2" s="31" t="s">
        <v>18</v>
      </c>
      <c r="C2" s="11"/>
    </row>
    <row r="3" spans="1:3" s="30" customFormat="1">
      <c r="A3" s="35">
        <v>21</v>
      </c>
      <c r="B3" s="31" t="s">
        <v>15</v>
      </c>
    </row>
    <row r="4" spans="1:3" s="30" customFormat="1">
      <c r="A4" s="35">
        <v>22</v>
      </c>
      <c r="B4" s="31" t="s">
        <v>17</v>
      </c>
    </row>
    <row r="5" spans="1:3" s="30" customFormat="1">
      <c r="A5" s="35">
        <v>23</v>
      </c>
      <c r="B5" s="31" t="s">
        <v>19</v>
      </c>
    </row>
    <row r="6" spans="1:3" s="30" customFormat="1">
      <c r="A6" s="35">
        <v>24</v>
      </c>
      <c r="B6" s="31" t="s">
        <v>20</v>
      </c>
      <c r="C6" s="2"/>
    </row>
    <row r="7" spans="1:3" s="30" customFormat="1">
      <c r="A7" s="35">
        <v>25</v>
      </c>
      <c r="B7" s="31" t="s">
        <v>21</v>
      </c>
    </row>
    <row r="8" spans="1:3" s="30" customFormat="1">
      <c r="A8" s="35">
        <v>26</v>
      </c>
      <c r="B8" s="31" t="s">
        <v>128</v>
      </c>
    </row>
    <row r="9" spans="1:3" s="30" customFormat="1">
      <c r="A9" s="35">
        <v>27</v>
      </c>
      <c r="B9" s="31" t="s">
        <v>22</v>
      </c>
    </row>
    <row r="10" spans="1:3" s="1" customFormat="1">
      <c r="A10" s="37"/>
      <c r="B10" s="29"/>
      <c r="C10" s="28"/>
    </row>
    <row r="11" spans="1:3" s="1" customFormat="1" ht="30">
      <c r="A11" s="37"/>
      <c r="B11" s="180" t="s">
        <v>147</v>
      </c>
      <c r="C11" s="28"/>
    </row>
    <row r="14" spans="1:3">
      <c r="B14" s="10"/>
    </row>
  </sheetData>
  <hyperlinks>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6" location="'24. Rem1'!A1" display="ფინანსური წლის განმავლობაში გაცემული ანაზღაურება"/>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52"/>
  <sheetViews>
    <sheetView tabSelected="1" zoomScaleNormal="100" workbookViewId="0">
      <pane xSplit="1" ySplit="4" topLeftCell="B23" activePane="bottomRight" state="frozen"/>
      <selection activeCell="L18" sqref="L18"/>
      <selection pane="topRight" activeCell="L18" sqref="L18"/>
      <selection pane="bottomLeft" activeCell="L18" sqref="L18"/>
      <selection pane="bottomRight" activeCell="D44" sqref="D44"/>
    </sheetView>
  </sheetViews>
  <sheetFormatPr defaultColWidth="9.140625" defaultRowHeight="12.75"/>
  <cols>
    <col min="1" max="1" width="10.5703125" style="2" bestFit="1" customWidth="1"/>
    <col min="2" max="2" width="50" style="2" customWidth="1"/>
    <col min="3" max="3" width="29.7109375" style="2" customWidth="1"/>
    <col min="4" max="4" width="38.5703125" style="2" customWidth="1"/>
    <col min="5" max="5" width="29.5703125" style="2" customWidth="1"/>
    <col min="6" max="6" width="13.28515625" style="2" customWidth="1"/>
    <col min="7" max="7" width="11.5703125" style="2" customWidth="1"/>
    <col min="8" max="8" width="12" style="2" customWidth="1"/>
    <col min="9" max="9" width="11.5703125" style="2" customWidth="1"/>
    <col min="10" max="10" width="12" style="2" customWidth="1"/>
    <col min="11" max="11" width="11.5703125" style="2" customWidth="1"/>
    <col min="12" max="12" width="13.7109375" style="2" customWidth="1"/>
    <col min="13" max="14" width="12.85546875" style="2" customWidth="1"/>
    <col min="15" max="15" width="10.28515625" style="2" customWidth="1"/>
    <col min="16" max="16" width="12" style="2" customWidth="1"/>
    <col min="17" max="17" width="10.7109375" style="2" customWidth="1"/>
    <col min="18" max="18" width="12" style="2" customWidth="1"/>
    <col min="19" max="19" width="11.5703125" style="2" customWidth="1"/>
    <col min="20" max="20" width="13.7109375" style="2" customWidth="1"/>
    <col min="21" max="16384" width="9.140625" style="2"/>
  </cols>
  <sheetData>
    <row r="1" spans="1:20" ht="15">
      <c r="A1" s="3" t="s">
        <v>23</v>
      </c>
      <c r="B1" s="53" t="s">
        <v>165</v>
      </c>
    </row>
    <row r="2" spans="1:20" s="4" customFormat="1" ht="15.75" customHeight="1">
      <c r="A2" s="4" t="s">
        <v>24</v>
      </c>
      <c r="B2" s="184">
        <v>44561</v>
      </c>
    </row>
    <row r="3" spans="1:20">
      <c r="A3" s="20"/>
      <c r="B3" s="38"/>
      <c r="C3" s="11"/>
      <c r="D3" s="11"/>
      <c r="E3" s="5"/>
      <c r="F3" s="6"/>
    </row>
    <row r="4" spans="1:20" ht="13.5" thickBot="1">
      <c r="A4" s="39" t="s">
        <v>144</v>
      </c>
      <c r="B4" s="205" t="s">
        <v>18</v>
      </c>
      <c r="C4" s="206"/>
      <c r="D4" s="11"/>
      <c r="E4" s="5"/>
      <c r="F4" s="6"/>
    </row>
    <row r="5" spans="1:20">
      <c r="A5" s="40"/>
      <c r="B5" s="41" t="s">
        <v>0</v>
      </c>
      <c r="C5" s="23" t="s">
        <v>1</v>
      </c>
      <c r="D5" s="24" t="s">
        <v>2</v>
      </c>
      <c r="E5" s="15" t="s">
        <v>3</v>
      </c>
      <c r="F5" s="15" t="s">
        <v>4</v>
      </c>
      <c r="G5" s="209" t="s">
        <v>5</v>
      </c>
      <c r="H5" s="209"/>
      <c r="I5" s="209"/>
      <c r="J5" s="209"/>
      <c r="K5" s="209"/>
      <c r="L5" s="209"/>
      <c r="M5" s="209"/>
      <c r="N5" s="209"/>
      <c r="O5" s="209"/>
      <c r="P5" s="209"/>
      <c r="Q5" s="209"/>
      <c r="R5" s="209"/>
      <c r="S5" s="209"/>
      <c r="T5" s="210"/>
    </row>
    <row r="6" spans="1:20" ht="16.899999999999999" customHeight="1">
      <c r="A6" s="207"/>
      <c r="B6" s="211" t="s">
        <v>59</v>
      </c>
      <c r="C6" s="212" t="s">
        <v>60</v>
      </c>
      <c r="D6" s="212" t="s">
        <v>61</v>
      </c>
      <c r="E6" s="212" t="s">
        <v>62</v>
      </c>
      <c r="F6" s="212" t="s">
        <v>63</v>
      </c>
      <c r="G6" s="215" t="s">
        <v>64</v>
      </c>
      <c r="H6" s="216"/>
      <c r="I6" s="216"/>
      <c r="J6" s="216"/>
      <c r="K6" s="216"/>
      <c r="L6" s="216"/>
      <c r="M6" s="216"/>
      <c r="N6" s="216"/>
      <c r="O6" s="216"/>
      <c r="P6" s="216"/>
      <c r="Q6" s="216"/>
      <c r="R6" s="216"/>
      <c r="S6" s="216"/>
      <c r="T6" s="217"/>
    </row>
    <row r="7" spans="1:20" ht="14.45" customHeight="1">
      <c r="A7" s="207"/>
      <c r="B7" s="211"/>
      <c r="C7" s="213"/>
      <c r="D7" s="213"/>
      <c r="E7" s="213"/>
      <c r="F7" s="213"/>
      <c r="G7" s="17">
        <v>1</v>
      </c>
      <c r="H7" s="49">
        <v>2</v>
      </c>
      <c r="I7" s="49">
        <v>3</v>
      </c>
      <c r="J7" s="49">
        <v>4</v>
      </c>
      <c r="K7" s="49">
        <v>5</v>
      </c>
      <c r="L7" s="49">
        <v>6.1</v>
      </c>
      <c r="M7" s="49">
        <v>6.2</v>
      </c>
      <c r="N7" s="49">
        <v>6</v>
      </c>
      <c r="O7" s="49">
        <v>7</v>
      </c>
      <c r="P7" s="49">
        <v>8</v>
      </c>
      <c r="Q7" s="49">
        <v>9</v>
      </c>
      <c r="R7" s="49">
        <v>10</v>
      </c>
      <c r="S7" s="49">
        <v>11</v>
      </c>
      <c r="T7" s="50">
        <v>12</v>
      </c>
    </row>
    <row r="8" spans="1:20" ht="91.5">
      <c r="A8" s="207"/>
      <c r="B8" s="211"/>
      <c r="C8" s="214"/>
      <c r="D8" s="214"/>
      <c r="E8" s="214"/>
      <c r="F8" s="214"/>
      <c r="G8" s="167" t="s">
        <v>65</v>
      </c>
      <c r="H8" s="168" t="s">
        <v>66</v>
      </c>
      <c r="I8" s="168" t="s">
        <v>67</v>
      </c>
      <c r="J8" s="168" t="s">
        <v>68</v>
      </c>
      <c r="K8" s="168" t="s">
        <v>69</v>
      </c>
      <c r="L8" s="59" t="s">
        <v>70</v>
      </c>
      <c r="M8" s="168" t="s">
        <v>71</v>
      </c>
      <c r="N8" s="168" t="s">
        <v>72</v>
      </c>
      <c r="O8" s="16" t="s">
        <v>73</v>
      </c>
      <c r="P8" s="16" t="s">
        <v>74</v>
      </c>
      <c r="Q8" s="168" t="s">
        <v>75</v>
      </c>
      <c r="R8" s="168" t="s">
        <v>76</v>
      </c>
      <c r="S8" s="168" t="s">
        <v>77</v>
      </c>
      <c r="T8" s="168" t="s">
        <v>78</v>
      </c>
    </row>
    <row r="9" spans="1:20">
      <c r="A9" s="42"/>
      <c r="B9" s="43" t="s">
        <v>148</v>
      </c>
      <c r="C9" s="249">
        <v>80991673</v>
      </c>
      <c r="D9" s="249">
        <v>80991672.409999996</v>
      </c>
      <c r="E9" s="186">
        <v>80918609.379999995</v>
      </c>
      <c r="F9" s="46">
        <v>1</v>
      </c>
      <c r="G9" s="186">
        <v>34283691.389999993</v>
      </c>
      <c r="H9" s="186">
        <v>23129003.460000008</v>
      </c>
      <c r="I9" s="186">
        <v>23505914.52999999</v>
      </c>
      <c r="J9" s="186">
        <v>0</v>
      </c>
      <c r="K9" s="186">
        <v>0</v>
      </c>
      <c r="L9" s="186">
        <v>0</v>
      </c>
      <c r="M9" s="186">
        <v>0</v>
      </c>
      <c r="N9" s="186">
        <v>0</v>
      </c>
      <c r="O9" s="186">
        <v>0</v>
      </c>
      <c r="P9" s="186">
        <v>0</v>
      </c>
      <c r="Q9" s="186">
        <v>0</v>
      </c>
      <c r="R9" s="186">
        <v>0</v>
      </c>
      <c r="S9" s="186">
        <v>0</v>
      </c>
      <c r="T9" s="197">
        <f>SUM(G9:K9,N9:S9)</f>
        <v>80918609.379999995</v>
      </c>
    </row>
    <row r="10" spans="1:20" ht="14.25" customHeight="1">
      <c r="A10" s="42"/>
      <c r="B10" s="44" t="s">
        <v>149</v>
      </c>
      <c r="C10" s="249">
        <v>146159534</v>
      </c>
      <c r="D10" s="249">
        <v>146159533.56999999</v>
      </c>
      <c r="E10" s="186">
        <v>146159533.57999998</v>
      </c>
      <c r="F10" s="46"/>
      <c r="G10" s="186">
        <v>0</v>
      </c>
      <c r="H10" s="186">
        <v>146155318.81999999</v>
      </c>
      <c r="I10" s="186">
        <v>0</v>
      </c>
      <c r="J10" s="186">
        <v>0</v>
      </c>
      <c r="K10" s="186">
        <v>0</v>
      </c>
      <c r="L10" s="186">
        <v>0</v>
      </c>
      <c r="M10" s="186">
        <v>0</v>
      </c>
      <c r="N10" s="186">
        <v>0</v>
      </c>
      <c r="O10" s="186">
        <v>4214.76</v>
      </c>
      <c r="P10" s="186">
        <v>0</v>
      </c>
      <c r="Q10" s="186">
        <v>0</v>
      </c>
      <c r="R10" s="186">
        <v>0</v>
      </c>
      <c r="S10" s="186">
        <v>0</v>
      </c>
      <c r="T10" s="197">
        <f>SUM(G10:K10,N10:S10)</f>
        <v>146159533.57999998</v>
      </c>
    </row>
    <row r="11" spans="1:20">
      <c r="A11" s="42"/>
      <c r="B11" s="43" t="s">
        <v>150</v>
      </c>
      <c r="C11" s="249">
        <v>950203945</v>
      </c>
      <c r="D11" s="249">
        <v>950203944.59684086</v>
      </c>
      <c r="E11" s="195">
        <v>934856014.38000059</v>
      </c>
      <c r="F11" s="46">
        <v>2</v>
      </c>
      <c r="G11" s="186">
        <v>0</v>
      </c>
      <c r="H11" s="186">
        <v>0</v>
      </c>
      <c r="I11" s="186">
        <v>0</v>
      </c>
      <c r="J11" s="186">
        <v>0</v>
      </c>
      <c r="K11" s="186">
        <v>0</v>
      </c>
      <c r="L11" s="186">
        <v>972738346.64000082</v>
      </c>
      <c r="M11" s="186">
        <v>-49098444.240000226</v>
      </c>
      <c r="N11" s="186">
        <v>923639902.40000057</v>
      </c>
      <c r="O11" s="186">
        <v>11216111.979999974</v>
      </c>
      <c r="P11" s="186">
        <v>0</v>
      </c>
      <c r="Q11" s="186">
        <v>0</v>
      </c>
      <c r="R11" s="186">
        <v>0</v>
      </c>
      <c r="S11" s="186">
        <v>0</v>
      </c>
      <c r="T11" s="197">
        <f t="shared" ref="T11:T17" si="0">SUM(G11:K11,N11:S11)</f>
        <v>934856014.38000059</v>
      </c>
    </row>
    <row r="12" spans="1:20">
      <c r="A12" s="42"/>
      <c r="B12" s="43" t="s">
        <v>151</v>
      </c>
      <c r="C12" s="249">
        <v>127005007</v>
      </c>
      <c r="D12" s="249">
        <v>127005007.13073999</v>
      </c>
      <c r="E12" s="195">
        <v>126940444.79000001</v>
      </c>
      <c r="F12" s="46">
        <v>3</v>
      </c>
      <c r="G12" s="186">
        <v>0</v>
      </c>
      <c r="H12" s="186">
        <v>0</v>
      </c>
      <c r="I12" s="186">
        <v>0</v>
      </c>
      <c r="J12" s="186">
        <v>0</v>
      </c>
      <c r="K12" s="186">
        <v>125268448.30000001</v>
      </c>
      <c r="L12" s="186">
        <v>0</v>
      </c>
      <c r="M12" s="186">
        <v>0</v>
      </c>
      <c r="N12" s="186">
        <v>0</v>
      </c>
      <c r="O12" s="186">
        <v>1671996.4899999998</v>
      </c>
      <c r="P12" s="186">
        <v>0</v>
      </c>
      <c r="Q12" s="186">
        <v>0</v>
      </c>
      <c r="R12" s="186">
        <v>0</v>
      </c>
      <c r="S12" s="186">
        <v>0</v>
      </c>
      <c r="T12" s="197">
        <f t="shared" si="0"/>
        <v>126940444.79000001</v>
      </c>
    </row>
    <row r="13" spans="1:20">
      <c r="A13" s="42"/>
      <c r="B13" s="45" t="s">
        <v>152</v>
      </c>
      <c r="C13" s="249">
        <v>24915682</v>
      </c>
      <c r="D13" s="249">
        <v>24915682.026429441</v>
      </c>
      <c r="E13" s="195">
        <v>23377389.199999977</v>
      </c>
      <c r="F13" s="46">
        <v>4</v>
      </c>
      <c r="G13" s="186">
        <v>0</v>
      </c>
      <c r="H13" s="186">
        <v>0</v>
      </c>
      <c r="I13" s="186">
        <v>0</v>
      </c>
      <c r="J13" s="186">
        <v>0</v>
      </c>
      <c r="K13" s="186">
        <v>0</v>
      </c>
      <c r="L13" s="186">
        <v>0</v>
      </c>
      <c r="M13" s="186">
        <v>0</v>
      </c>
      <c r="N13" s="186">
        <v>0</v>
      </c>
      <c r="O13" s="186">
        <v>0</v>
      </c>
      <c r="P13" s="186">
        <v>0</v>
      </c>
      <c r="Q13" s="186">
        <v>0</v>
      </c>
      <c r="R13" s="186">
        <v>23377389.199999977</v>
      </c>
      <c r="S13" s="186">
        <v>0</v>
      </c>
      <c r="T13" s="197">
        <f t="shared" si="0"/>
        <v>23377389.199999977</v>
      </c>
    </row>
    <row r="14" spans="1:20">
      <c r="A14" s="42"/>
      <c r="B14" s="43" t="s">
        <v>156</v>
      </c>
      <c r="C14" s="249">
        <v>20374000</v>
      </c>
      <c r="D14" s="249">
        <v>20374000.120000001</v>
      </c>
      <c r="E14" s="195">
        <v>20374000.120000001</v>
      </c>
      <c r="F14" s="46"/>
      <c r="G14" s="186">
        <v>0</v>
      </c>
      <c r="H14" s="186">
        <v>0</v>
      </c>
      <c r="I14" s="186">
        <v>0</v>
      </c>
      <c r="J14" s="186">
        <v>0</v>
      </c>
      <c r="K14" s="186">
        <v>0</v>
      </c>
      <c r="L14" s="186">
        <v>0</v>
      </c>
      <c r="M14" s="186">
        <v>0</v>
      </c>
      <c r="N14" s="186">
        <v>0</v>
      </c>
      <c r="O14" s="186">
        <v>0</v>
      </c>
      <c r="P14" s="186">
        <v>0</v>
      </c>
      <c r="Q14" s="186">
        <v>0</v>
      </c>
      <c r="R14" s="186">
        <v>20374000.120000001</v>
      </c>
      <c r="S14" s="186">
        <v>0</v>
      </c>
      <c r="T14" s="197">
        <f t="shared" ref="T14" si="1">SUM(G14:K14,N14:S14)</f>
        <v>20374000.120000001</v>
      </c>
    </row>
    <row r="15" spans="1:20">
      <c r="A15" s="42"/>
      <c r="B15" s="45" t="s">
        <v>153</v>
      </c>
      <c r="C15" s="249">
        <v>3030928</v>
      </c>
      <c r="D15" s="249">
        <v>3030927.84</v>
      </c>
      <c r="E15" s="195">
        <v>3030927.84</v>
      </c>
      <c r="F15" s="46"/>
      <c r="G15" s="186">
        <v>0</v>
      </c>
      <c r="H15" s="186">
        <v>0</v>
      </c>
      <c r="I15" s="186">
        <v>0</v>
      </c>
      <c r="J15" s="186">
        <v>0</v>
      </c>
      <c r="K15" s="186">
        <v>0</v>
      </c>
      <c r="L15" s="186">
        <v>0</v>
      </c>
      <c r="M15" s="186">
        <v>0</v>
      </c>
      <c r="N15" s="186">
        <v>0</v>
      </c>
      <c r="O15" s="186">
        <v>0</v>
      </c>
      <c r="P15" s="186">
        <v>0</v>
      </c>
      <c r="Q15" s="186">
        <v>0</v>
      </c>
      <c r="R15" s="186">
        <v>3030927.84</v>
      </c>
      <c r="S15" s="186">
        <v>0</v>
      </c>
      <c r="T15" s="197">
        <f t="shared" si="0"/>
        <v>3030927.84</v>
      </c>
    </row>
    <row r="16" spans="1:20">
      <c r="A16" s="42"/>
      <c r="B16" s="45" t="s">
        <v>154</v>
      </c>
      <c r="C16" s="249">
        <v>19827817</v>
      </c>
      <c r="D16" s="249">
        <v>19827816.594497506</v>
      </c>
      <c r="E16" s="195">
        <v>3324611.5599999987</v>
      </c>
      <c r="F16" s="46">
        <v>5</v>
      </c>
      <c r="G16" s="186">
        <v>0</v>
      </c>
      <c r="H16" s="186">
        <v>0</v>
      </c>
      <c r="I16" s="186">
        <v>0</v>
      </c>
      <c r="J16" s="186">
        <v>0</v>
      </c>
      <c r="K16" s="186">
        <v>0</v>
      </c>
      <c r="L16" s="186">
        <v>0</v>
      </c>
      <c r="M16" s="186">
        <v>0</v>
      </c>
      <c r="N16" s="186">
        <v>0</v>
      </c>
      <c r="O16" s="186">
        <v>0</v>
      </c>
      <c r="P16" s="186">
        <v>3324611.5599999987</v>
      </c>
      <c r="Q16" s="186">
        <v>0</v>
      </c>
      <c r="R16" s="186">
        <v>0</v>
      </c>
      <c r="S16" s="186">
        <v>0</v>
      </c>
      <c r="T16" s="197">
        <f t="shared" si="0"/>
        <v>3324611.5599999987</v>
      </c>
    </row>
    <row r="17" spans="1:20">
      <c r="A17" s="42"/>
      <c r="B17" s="43" t="s">
        <v>155</v>
      </c>
      <c r="C17" s="249">
        <v>8159816</v>
      </c>
      <c r="D17" s="249">
        <v>8159817.485008073</v>
      </c>
      <c r="E17" s="195">
        <v>12319575.083000001</v>
      </c>
      <c r="F17" s="46">
        <v>6</v>
      </c>
      <c r="G17" s="186">
        <v>0</v>
      </c>
      <c r="H17" s="186">
        <v>0</v>
      </c>
      <c r="I17" s="186">
        <v>4265240.9600000009</v>
      </c>
      <c r="J17" s="186">
        <v>0</v>
      </c>
      <c r="K17" s="186">
        <v>0</v>
      </c>
      <c r="L17" s="186">
        <v>0</v>
      </c>
      <c r="M17" s="186">
        <v>0</v>
      </c>
      <c r="N17" s="186">
        <v>0</v>
      </c>
      <c r="O17" s="186">
        <v>54746.110000000008</v>
      </c>
      <c r="P17" s="186">
        <v>0</v>
      </c>
      <c r="Q17" s="186">
        <v>0</v>
      </c>
      <c r="R17" s="186">
        <v>0</v>
      </c>
      <c r="S17" s="186">
        <v>7999588.0130000003</v>
      </c>
      <c r="T17" s="197">
        <f t="shared" si="0"/>
        <v>12319575.083000001</v>
      </c>
    </row>
    <row r="18" spans="1:20" ht="13.5" thickBot="1">
      <c r="A18" s="14"/>
      <c r="B18" s="32" t="s">
        <v>79</v>
      </c>
      <c r="C18" s="250">
        <f>SUM(C9:C17)</f>
        <v>1380668402</v>
      </c>
      <c r="D18" s="250">
        <f>SUM(D9:D17)</f>
        <v>1380668401.7735155</v>
      </c>
      <c r="E18" s="198">
        <f>SUM(E9:E17)</f>
        <v>1351301105.9330003</v>
      </c>
      <c r="F18" s="198"/>
      <c r="G18" s="198">
        <f t="shared" ref="G18:T18" si="2">SUM(G9:G17)</f>
        <v>34283691.389999993</v>
      </c>
      <c r="H18" s="198">
        <f t="shared" si="2"/>
        <v>169284322.28</v>
      </c>
      <c r="I18" s="198">
        <f t="shared" si="2"/>
        <v>27771155.489999991</v>
      </c>
      <c r="J18" s="198">
        <f t="shared" si="2"/>
        <v>0</v>
      </c>
      <c r="K18" s="198">
        <f t="shared" si="2"/>
        <v>125268448.30000001</v>
      </c>
      <c r="L18" s="198">
        <f t="shared" si="2"/>
        <v>972738346.64000082</v>
      </c>
      <c r="M18" s="198">
        <f t="shared" si="2"/>
        <v>-49098444.240000226</v>
      </c>
      <c r="N18" s="198">
        <f t="shared" si="2"/>
        <v>923639902.40000057</v>
      </c>
      <c r="O18" s="198">
        <f t="shared" si="2"/>
        <v>12947069.339999974</v>
      </c>
      <c r="P18" s="198">
        <f t="shared" si="2"/>
        <v>3324611.5599999987</v>
      </c>
      <c r="Q18" s="198">
        <f t="shared" si="2"/>
        <v>0</v>
      </c>
      <c r="R18" s="198">
        <f t="shared" si="2"/>
        <v>46782317.159999982</v>
      </c>
      <c r="S18" s="198">
        <f t="shared" si="2"/>
        <v>7999588.0130000003</v>
      </c>
      <c r="T18" s="199">
        <f t="shared" si="2"/>
        <v>1351301105.9330003</v>
      </c>
    </row>
    <row r="19" spans="1:20">
      <c r="A19" s="13"/>
      <c r="B19" s="15" t="s">
        <v>0</v>
      </c>
      <c r="C19" s="23" t="s">
        <v>1</v>
      </c>
      <c r="D19" s="24" t="s">
        <v>2</v>
      </c>
      <c r="E19" s="15" t="s">
        <v>3</v>
      </c>
      <c r="F19" s="15" t="s">
        <v>4</v>
      </c>
      <c r="G19" s="209" t="s">
        <v>5</v>
      </c>
      <c r="H19" s="209"/>
      <c r="I19" s="209"/>
      <c r="J19" s="209"/>
      <c r="K19" s="209"/>
      <c r="L19" s="209"/>
      <c r="M19" s="209"/>
      <c r="N19" s="209"/>
      <c r="O19" s="209"/>
      <c r="P19" s="210"/>
    </row>
    <row r="20" spans="1:20" ht="14.45" customHeight="1">
      <c r="A20" s="208"/>
      <c r="B20" s="218" t="s">
        <v>80</v>
      </c>
      <c r="C20" s="221" t="s">
        <v>60</v>
      </c>
      <c r="D20" s="221" t="s">
        <v>61</v>
      </c>
      <c r="E20" s="221" t="s">
        <v>81</v>
      </c>
      <c r="F20" s="212" t="s">
        <v>63</v>
      </c>
      <c r="G20" s="222" t="s">
        <v>64</v>
      </c>
      <c r="H20" s="222"/>
      <c r="I20" s="222"/>
      <c r="J20" s="222"/>
      <c r="K20" s="222"/>
      <c r="L20" s="222"/>
      <c r="M20" s="222"/>
      <c r="N20" s="222"/>
      <c r="O20" s="222"/>
      <c r="P20" s="223"/>
    </row>
    <row r="21" spans="1:20" ht="14.45" customHeight="1">
      <c r="A21" s="208"/>
      <c r="B21" s="219"/>
      <c r="C21" s="221"/>
      <c r="D21" s="221"/>
      <c r="E21" s="221"/>
      <c r="F21" s="213"/>
      <c r="G21" s="18">
        <v>13</v>
      </c>
      <c r="H21" s="19">
        <v>14</v>
      </c>
      <c r="I21" s="19">
        <v>15</v>
      </c>
      <c r="J21" s="19">
        <v>16</v>
      </c>
      <c r="K21" s="19">
        <v>17</v>
      </c>
      <c r="L21" s="19">
        <v>18</v>
      </c>
      <c r="M21" s="19">
        <v>19</v>
      </c>
      <c r="N21" s="19">
        <v>20</v>
      </c>
      <c r="O21" s="19">
        <v>21</v>
      </c>
      <c r="P21" s="27">
        <v>22</v>
      </c>
    </row>
    <row r="22" spans="1:20" ht="100.15" customHeight="1">
      <c r="A22" s="208"/>
      <c r="B22" s="220"/>
      <c r="C22" s="221"/>
      <c r="D22" s="221"/>
      <c r="E22" s="221"/>
      <c r="F22" s="214"/>
      <c r="G22" s="167" t="s">
        <v>82</v>
      </c>
      <c r="H22" s="168" t="s">
        <v>83</v>
      </c>
      <c r="I22" s="168" t="s">
        <v>84</v>
      </c>
      <c r="J22" s="168" t="s">
        <v>85</v>
      </c>
      <c r="K22" s="168" t="s">
        <v>86</v>
      </c>
      <c r="L22" s="168" t="s">
        <v>87</v>
      </c>
      <c r="M22" s="16" t="s">
        <v>88</v>
      </c>
      <c r="N22" s="16" t="s">
        <v>89</v>
      </c>
      <c r="O22" s="16" t="s">
        <v>90</v>
      </c>
      <c r="P22" s="25" t="s">
        <v>91</v>
      </c>
    </row>
    <row r="23" spans="1:20">
      <c r="A23" s="8"/>
      <c r="B23" s="21" t="s">
        <v>157</v>
      </c>
      <c r="C23" s="251">
        <v>219607108.27000001</v>
      </c>
      <c r="D23" s="196">
        <v>219607108.32000002</v>
      </c>
      <c r="E23" s="196">
        <v>213523968.44</v>
      </c>
      <c r="F23" s="46">
        <v>7</v>
      </c>
      <c r="G23" s="196">
        <v>0</v>
      </c>
      <c r="H23" s="196">
        <v>0</v>
      </c>
      <c r="I23" s="196">
        <v>0</v>
      </c>
      <c r="J23" s="196">
        <v>0</v>
      </c>
      <c r="K23" s="196">
        <v>0</v>
      </c>
      <c r="L23" s="196">
        <v>211485840</v>
      </c>
      <c r="M23" s="196">
        <v>2038128.4400000002</v>
      </c>
      <c r="N23" s="196">
        <v>0</v>
      </c>
      <c r="O23" s="196">
        <v>0</v>
      </c>
      <c r="P23" s="200">
        <f t="shared" ref="P23:P28" si="3">SUM(G23:O23)</f>
        <v>213523968.44</v>
      </c>
    </row>
    <row r="24" spans="1:20">
      <c r="A24" s="8"/>
      <c r="B24" s="21" t="s">
        <v>158</v>
      </c>
      <c r="C24" s="251">
        <v>11279478.73</v>
      </c>
      <c r="D24" s="252">
        <v>11279478.73</v>
      </c>
      <c r="E24" s="196">
        <v>11279478.73</v>
      </c>
      <c r="F24" s="46"/>
      <c r="G24" s="196">
        <v>11274607.050000001</v>
      </c>
      <c r="H24" s="196">
        <v>0</v>
      </c>
      <c r="I24" s="196">
        <v>0</v>
      </c>
      <c r="J24" s="196">
        <v>0</v>
      </c>
      <c r="K24" s="196">
        <v>0</v>
      </c>
      <c r="L24" s="196">
        <v>0</v>
      </c>
      <c r="M24" s="196">
        <v>4871.6799999999994</v>
      </c>
      <c r="N24" s="196">
        <v>0</v>
      </c>
      <c r="O24" s="196">
        <v>0</v>
      </c>
      <c r="P24" s="200">
        <f t="shared" si="3"/>
        <v>11279478.73</v>
      </c>
    </row>
    <row r="25" spans="1:20">
      <c r="A25" s="8"/>
      <c r="B25" s="21" t="s">
        <v>159</v>
      </c>
      <c r="C25" s="251">
        <v>890497041</v>
      </c>
      <c r="D25" s="196">
        <v>890497040.69999993</v>
      </c>
      <c r="E25" s="196">
        <v>887819338.22003472</v>
      </c>
      <c r="F25" s="46">
        <v>8</v>
      </c>
      <c r="G25" s="196">
        <v>0</v>
      </c>
      <c r="H25" s="196">
        <v>233576113.8200354</v>
      </c>
      <c r="I25" s="196">
        <v>252284174.09000009</v>
      </c>
      <c r="J25" s="196">
        <v>398440340.12999928</v>
      </c>
      <c r="K25" s="196">
        <v>0</v>
      </c>
      <c r="L25" s="196">
        <v>0</v>
      </c>
      <c r="M25" s="196">
        <v>3518710.1800000025</v>
      </c>
      <c r="N25" s="196">
        <v>0</v>
      </c>
      <c r="O25" s="196">
        <v>0</v>
      </c>
      <c r="P25" s="200">
        <f t="shared" si="3"/>
        <v>887819338.22003472</v>
      </c>
    </row>
    <row r="26" spans="1:20">
      <c r="A26" s="8"/>
      <c r="B26" s="9" t="s">
        <v>160</v>
      </c>
      <c r="C26" s="251">
        <v>1515153</v>
      </c>
      <c r="D26" s="196">
        <v>1515153.2164392299</v>
      </c>
      <c r="E26" s="196">
        <v>29110</v>
      </c>
      <c r="F26" s="46">
        <v>9</v>
      </c>
      <c r="G26" s="196">
        <v>0</v>
      </c>
      <c r="H26" s="196">
        <v>0</v>
      </c>
      <c r="I26" s="196">
        <v>0</v>
      </c>
      <c r="J26" s="196">
        <v>0</v>
      </c>
      <c r="K26" s="196">
        <v>0</v>
      </c>
      <c r="L26" s="196">
        <v>0</v>
      </c>
      <c r="M26" s="196">
        <v>0</v>
      </c>
      <c r="N26" s="196">
        <v>29110</v>
      </c>
      <c r="O26" s="196">
        <v>0</v>
      </c>
      <c r="P26" s="200">
        <f t="shared" si="3"/>
        <v>29110</v>
      </c>
    </row>
    <row r="27" spans="1:20">
      <c r="A27" s="8"/>
      <c r="B27" s="9" t="s">
        <v>161</v>
      </c>
      <c r="C27" s="251">
        <v>7658360</v>
      </c>
      <c r="D27" s="196">
        <v>7658360.195611502</v>
      </c>
      <c r="E27" s="196">
        <v>25318859.180000003</v>
      </c>
      <c r="F27" s="46">
        <v>10</v>
      </c>
      <c r="G27" s="196">
        <v>0</v>
      </c>
      <c r="H27" s="196">
        <v>0</v>
      </c>
      <c r="I27" s="196">
        <v>0</v>
      </c>
      <c r="J27" s="196">
        <v>0</v>
      </c>
      <c r="K27" s="196">
        <v>0</v>
      </c>
      <c r="L27" s="196">
        <v>0</v>
      </c>
      <c r="M27" s="196">
        <v>0</v>
      </c>
      <c r="N27" s="196">
        <v>25318859.180000003</v>
      </c>
      <c r="O27" s="196">
        <v>0</v>
      </c>
      <c r="P27" s="200">
        <f t="shared" si="3"/>
        <v>25318859.180000003</v>
      </c>
    </row>
    <row r="28" spans="1:20">
      <c r="A28" s="8"/>
      <c r="B28" s="9" t="s">
        <v>162</v>
      </c>
      <c r="C28" s="251">
        <v>58056523</v>
      </c>
      <c r="D28" s="196">
        <v>58056522.609999999</v>
      </c>
      <c r="E28" s="196">
        <v>57831257.710000001</v>
      </c>
      <c r="F28" s="46">
        <v>11</v>
      </c>
      <c r="G28" s="196">
        <v>0</v>
      </c>
      <c r="H28" s="196">
        <v>0</v>
      </c>
      <c r="I28" s="196">
        <v>0</v>
      </c>
      <c r="J28" s="196">
        <v>0</v>
      </c>
      <c r="K28" s="196">
        <v>0</v>
      </c>
      <c r="L28" s="196">
        <v>0</v>
      </c>
      <c r="M28" s="196">
        <v>287.99</v>
      </c>
      <c r="N28" s="196">
        <v>0</v>
      </c>
      <c r="O28" s="196">
        <v>57830969.719999999</v>
      </c>
      <c r="P28" s="200">
        <f t="shared" si="3"/>
        <v>57831257.710000001</v>
      </c>
    </row>
    <row r="29" spans="1:20" ht="13.5" thickBot="1">
      <c r="A29" s="14"/>
      <c r="B29" s="33" t="s">
        <v>92</v>
      </c>
      <c r="C29" s="253">
        <f>SUM(C23:C28)</f>
        <v>1188613664</v>
      </c>
      <c r="D29" s="253">
        <f>SUM(D23:D28)</f>
        <v>1188613663.7720506</v>
      </c>
      <c r="E29" s="198">
        <f>SUM(E23:E28)</f>
        <v>1195802012.2800348</v>
      </c>
      <c r="F29" s="198"/>
      <c r="G29" s="198">
        <f t="shared" ref="G29:P29" si="4">SUM(G23:G28)</f>
        <v>11274607.050000001</v>
      </c>
      <c r="H29" s="198">
        <f t="shared" si="4"/>
        <v>233576113.8200354</v>
      </c>
      <c r="I29" s="198">
        <f t="shared" si="4"/>
        <v>252284174.09000009</v>
      </c>
      <c r="J29" s="198">
        <f t="shared" si="4"/>
        <v>398440340.12999928</v>
      </c>
      <c r="K29" s="198">
        <f t="shared" si="4"/>
        <v>0</v>
      </c>
      <c r="L29" s="198">
        <f t="shared" si="4"/>
        <v>211485840</v>
      </c>
      <c r="M29" s="198">
        <f t="shared" si="4"/>
        <v>5561998.2900000028</v>
      </c>
      <c r="N29" s="198">
        <f t="shared" si="4"/>
        <v>25347969.180000003</v>
      </c>
      <c r="O29" s="198">
        <f t="shared" si="4"/>
        <v>57830969.719999999</v>
      </c>
      <c r="P29" s="199">
        <f t="shared" si="4"/>
        <v>1195802012.2800348</v>
      </c>
    </row>
    <row r="30" spans="1:20">
      <c r="A30" s="13"/>
      <c r="B30" s="15" t="s">
        <v>0</v>
      </c>
      <c r="C30" s="23" t="s">
        <v>1</v>
      </c>
      <c r="D30" s="24" t="s">
        <v>2</v>
      </c>
      <c r="E30" s="15" t="s">
        <v>3</v>
      </c>
      <c r="F30" s="15" t="s">
        <v>4</v>
      </c>
      <c r="G30" s="209" t="s">
        <v>5</v>
      </c>
      <c r="H30" s="209"/>
      <c r="I30" s="209"/>
      <c r="J30" s="209"/>
      <c r="K30" s="209"/>
      <c r="L30" s="209"/>
      <c r="M30" s="209"/>
      <c r="N30" s="210"/>
    </row>
    <row r="31" spans="1:20" ht="40.15" customHeight="1">
      <c r="A31" s="208"/>
      <c r="B31" s="218" t="s">
        <v>93</v>
      </c>
      <c r="C31" s="221" t="s">
        <v>60</v>
      </c>
      <c r="D31" s="221" t="s">
        <v>61</v>
      </c>
      <c r="E31" s="212" t="s">
        <v>81</v>
      </c>
      <c r="F31" s="221" t="s">
        <v>63</v>
      </c>
      <c r="G31" s="224" t="s">
        <v>64</v>
      </c>
      <c r="H31" s="225"/>
      <c r="I31" s="225"/>
      <c r="J31" s="225"/>
      <c r="K31" s="225"/>
      <c r="L31" s="225"/>
      <c r="M31" s="225"/>
      <c r="N31" s="226"/>
    </row>
    <row r="32" spans="1:20" ht="13.9" customHeight="1">
      <c r="A32" s="208"/>
      <c r="B32" s="219"/>
      <c r="C32" s="221"/>
      <c r="D32" s="221"/>
      <c r="E32" s="213"/>
      <c r="F32" s="221"/>
      <c r="G32" s="7">
        <v>23</v>
      </c>
      <c r="H32" s="7">
        <v>24</v>
      </c>
      <c r="I32" s="7">
        <v>25</v>
      </c>
      <c r="J32" s="7">
        <v>26</v>
      </c>
      <c r="K32" s="7">
        <v>27</v>
      </c>
      <c r="L32" s="7">
        <v>28</v>
      </c>
      <c r="M32" s="7">
        <v>29</v>
      </c>
      <c r="N32" s="26">
        <v>30</v>
      </c>
      <c r="P32" s="20"/>
      <c r="Q32" s="20"/>
      <c r="R32" s="20"/>
    </row>
    <row r="33" spans="1:18" ht="102" customHeight="1">
      <c r="A33" s="208"/>
      <c r="B33" s="220"/>
      <c r="C33" s="221"/>
      <c r="D33" s="221"/>
      <c r="E33" s="214"/>
      <c r="F33" s="221"/>
      <c r="G33" s="168" t="s">
        <v>94</v>
      </c>
      <c r="H33" s="168" t="s">
        <v>95</v>
      </c>
      <c r="I33" s="168" t="s">
        <v>96</v>
      </c>
      <c r="J33" s="168" t="s">
        <v>97</v>
      </c>
      <c r="K33" s="168" t="s">
        <v>98</v>
      </c>
      <c r="L33" s="168" t="s">
        <v>99</v>
      </c>
      <c r="M33" s="168" t="s">
        <v>100</v>
      </c>
      <c r="N33" s="168" t="s">
        <v>134</v>
      </c>
      <c r="P33" s="20"/>
      <c r="Q33" s="20"/>
      <c r="R33" s="20"/>
    </row>
    <row r="34" spans="1:18">
      <c r="A34" s="8"/>
      <c r="B34" s="22" t="s">
        <v>163</v>
      </c>
      <c r="C34" s="254">
        <v>121372000</v>
      </c>
      <c r="D34" s="196">
        <v>121372000</v>
      </c>
      <c r="E34" s="201">
        <v>121372000</v>
      </c>
      <c r="F34" s="47"/>
      <c r="G34" s="196">
        <v>121372000</v>
      </c>
      <c r="H34" s="196">
        <v>0</v>
      </c>
      <c r="I34" s="196">
        <v>0</v>
      </c>
      <c r="J34" s="196">
        <v>0</v>
      </c>
      <c r="K34" s="196">
        <v>0</v>
      </c>
      <c r="L34" s="196">
        <v>0</v>
      </c>
      <c r="M34" s="196">
        <v>0</v>
      </c>
      <c r="N34" s="200">
        <f t="shared" ref="N34:N35" si="5">SUM(G34:M34)</f>
        <v>121372000</v>
      </c>
    </row>
    <row r="35" spans="1:18">
      <c r="A35" s="8"/>
      <c r="B35" s="22" t="s">
        <v>99</v>
      </c>
      <c r="C35" s="254">
        <v>70682738</v>
      </c>
      <c r="D35" s="196">
        <v>70682737.642524764</v>
      </c>
      <c r="E35" s="201">
        <v>34127093.610000037</v>
      </c>
      <c r="F35" s="47">
        <v>12</v>
      </c>
      <c r="G35" s="196">
        <v>0</v>
      </c>
      <c r="H35" s="196">
        <v>0</v>
      </c>
      <c r="I35" s="196">
        <v>0</v>
      </c>
      <c r="J35" s="196">
        <v>0</v>
      </c>
      <c r="K35" s="196">
        <v>0</v>
      </c>
      <c r="L35" s="196">
        <v>34127093.610000037</v>
      </c>
      <c r="M35" s="196">
        <v>0</v>
      </c>
      <c r="N35" s="200">
        <f t="shared" si="5"/>
        <v>34127093.610000037</v>
      </c>
    </row>
    <row r="36" spans="1:18" ht="13.5" thickBot="1">
      <c r="A36" s="14"/>
      <c r="B36" s="179" t="s">
        <v>101</v>
      </c>
      <c r="C36" s="253">
        <f>SUM(C34:C35)</f>
        <v>192054738</v>
      </c>
      <c r="D36" s="253">
        <f>SUM(D34:D35)</f>
        <v>192054737.64252478</v>
      </c>
      <c r="E36" s="198">
        <f t="shared" ref="C36:N36" si="6">SUM(E34:E35)</f>
        <v>155499093.61000004</v>
      </c>
      <c r="F36" s="198"/>
      <c r="G36" s="198">
        <f t="shared" si="6"/>
        <v>121372000</v>
      </c>
      <c r="H36" s="198">
        <f t="shared" si="6"/>
        <v>0</v>
      </c>
      <c r="I36" s="198">
        <f t="shared" si="6"/>
        <v>0</v>
      </c>
      <c r="J36" s="198">
        <f t="shared" si="6"/>
        <v>0</v>
      </c>
      <c r="K36" s="198">
        <f t="shared" si="6"/>
        <v>0</v>
      </c>
      <c r="L36" s="198">
        <f t="shared" si="6"/>
        <v>34127093.610000037</v>
      </c>
      <c r="M36" s="198">
        <f t="shared" si="6"/>
        <v>0</v>
      </c>
      <c r="N36" s="199">
        <f t="shared" si="6"/>
        <v>155499093.61000004</v>
      </c>
    </row>
    <row r="39" spans="1:18" s="5" customFormat="1"/>
    <row r="40" spans="1:18" s="5" customFormat="1">
      <c r="B40" s="5" t="s">
        <v>63</v>
      </c>
    </row>
    <row r="41" spans="1:18" s="5" customFormat="1">
      <c r="B41" s="2" t="s">
        <v>171</v>
      </c>
    </row>
    <row r="42" spans="1:18">
      <c r="B42" s="2" t="s">
        <v>172</v>
      </c>
    </row>
    <row r="43" spans="1:18">
      <c r="B43" s="2" t="s">
        <v>173</v>
      </c>
    </row>
    <row r="44" spans="1:18">
      <c r="B44" s="2" t="s">
        <v>167</v>
      </c>
    </row>
    <row r="45" spans="1:18">
      <c r="B45" s="2" t="s">
        <v>170</v>
      </c>
    </row>
    <row r="46" spans="1:18">
      <c r="B46" s="2" t="s">
        <v>168</v>
      </c>
      <c r="P46" s="12"/>
    </row>
    <row r="47" spans="1:18">
      <c r="B47" s="2" t="s">
        <v>174</v>
      </c>
    </row>
    <row r="48" spans="1:18">
      <c r="B48" s="2" t="s">
        <v>164</v>
      </c>
    </row>
    <row r="49" spans="2:2">
      <c r="B49" s="2" t="s">
        <v>169</v>
      </c>
    </row>
    <row r="50" spans="2:2">
      <c r="B50" s="2" t="s">
        <v>175</v>
      </c>
    </row>
    <row r="51" spans="2:2">
      <c r="B51" s="2" t="s">
        <v>177</v>
      </c>
    </row>
    <row r="52" spans="2:2">
      <c r="B52" s="2" t="s">
        <v>176</v>
      </c>
    </row>
  </sheetData>
  <mergeCells count="25">
    <mergeCell ref="F20:F22"/>
    <mergeCell ref="G20:P20"/>
    <mergeCell ref="G30:N30"/>
    <mergeCell ref="B31:B33"/>
    <mergeCell ref="C31:C33"/>
    <mergeCell ref="D31:D33"/>
    <mergeCell ref="E31:E33"/>
    <mergeCell ref="F31:F33"/>
    <mergeCell ref="G31:N31"/>
    <mergeCell ref="B4:C4"/>
    <mergeCell ref="A6:A8"/>
    <mergeCell ref="A20:A22"/>
    <mergeCell ref="A31:A33"/>
    <mergeCell ref="G19:P19"/>
    <mergeCell ref="G5:T5"/>
    <mergeCell ref="B6:B8"/>
    <mergeCell ref="C6:C8"/>
    <mergeCell ref="D6:D8"/>
    <mergeCell ref="E6:E8"/>
    <mergeCell ref="F6:F8"/>
    <mergeCell ref="G6:T6"/>
    <mergeCell ref="B20:B22"/>
    <mergeCell ref="C20:C22"/>
    <mergeCell ref="D20:D22"/>
    <mergeCell ref="E20:E22"/>
  </mergeCells>
  <pageMargins left="0.7" right="0.7" top="0.75" bottom="0.75" header="0.3" footer="0.3"/>
  <pageSetup paperSize="9" scale="54" orientation="landscape" horizontalDpi="4294967295" verticalDpi="4294967295"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24" sqref="B24"/>
    </sheetView>
  </sheetViews>
  <sheetFormatPr defaultColWidth="9.140625" defaultRowHeight="12.75"/>
  <cols>
    <col min="1" max="1" width="10.5703125" style="53" bestFit="1" customWidth="1"/>
    <col min="2" max="2" width="39" style="53" customWidth="1"/>
    <col min="3" max="3" width="31.28515625" style="53" bestFit="1" customWidth="1"/>
    <col min="4" max="5" width="14.5703125" style="53" bestFit="1" customWidth="1"/>
    <col min="6" max="6" width="21.7109375" style="53" customWidth="1"/>
    <col min="7" max="7" width="12" style="53" bestFit="1" customWidth="1"/>
    <col min="8" max="8" width="14.5703125" style="53" customWidth="1"/>
    <col min="9" max="16384" width="9.140625" style="53"/>
  </cols>
  <sheetData>
    <row r="1" spans="1:8">
      <c r="A1" s="51" t="s">
        <v>23</v>
      </c>
      <c r="B1" s="53" t="str">
        <f>'20. LI3'!B1</f>
        <v>JSC Terabank</v>
      </c>
    </row>
    <row r="2" spans="1:8">
      <c r="A2" s="54" t="s">
        <v>24</v>
      </c>
      <c r="B2" s="184">
        <f>'20. LI3'!B2</f>
        <v>44561</v>
      </c>
      <c r="C2" s="54"/>
      <c r="D2" s="54"/>
      <c r="E2" s="54"/>
      <c r="F2" s="54"/>
      <c r="G2" s="54"/>
      <c r="H2" s="54"/>
    </row>
    <row r="3" spans="1:8">
      <c r="A3" s="54"/>
      <c r="B3" s="54"/>
      <c r="C3" s="54"/>
      <c r="D3" s="54"/>
      <c r="E3" s="54"/>
      <c r="F3" s="54"/>
      <c r="G3" s="54"/>
      <c r="H3" s="54"/>
    </row>
    <row r="4" spans="1:8" ht="13.5" thickBot="1">
      <c r="A4" s="57" t="s">
        <v>25</v>
      </c>
      <c r="B4" s="169" t="s">
        <v>15</v>
      </c>
    </row>
    <row r="5" spans="1:8" ht="14.45" customHeight="1">
      <c r="A5" s="233"/>
      <c r="B5" s="227" t="s">
        <v>26</v>
      </c>
      <c r="C5" s="229" t="s">
        <v>27</v>
      </c>
      <c r="D5" s="227" t="s">
        <v>30</v>
      </c>
      <c r="E5" s="227"/>
      <c r="F5" s="227"/>
      <c r="G5" s="227"/>
      <c r="H5" s="231" t="s">
        <v>31</v>
      </c>
    </row>
    <row r="6" spans="1:8" ht="25.5">
      <c r="A6" s="234"/>
      <c r="B6" s="228"/>
      <c r="C6" s="230"/>
      <c r="D6" s="161" t="s">
        <v>28</v>
      </c>
      <c r="E6" s="161" t="s">
        <v>29</v>
      </c>
      <c r="F6" s="161" t="s">
        <v>32</v>
      </c>
      <c r="G6" s="161" t="s">
        <v>33</v>
      </c>
      <c r="H6" s="232"/>
    </row>
    <row r="7" spans="1:8">
      <c r="A7" s="67"/>
      <c r="B7" s="68"/>
      <c r="C7" s="183"/>
      <c r="D7" s="66"/>
      <c r="E7" s="66"/>
      <c r="F7" s="69"/>
      <c r="G7" s="69"/>
      <c r="H7" s="70"/>
    </row>
    <row r="8" spans="1:8">
      <c r="A8" s="71"/>
      <c r="B8" s="68"/>
      <c r="C8" s="183"/>
      <c r="D8" s="66"/>
      <c r="E8" s="66"/>
      <c r="F8" s="69"/>
      <c r="G8" s="66"/>
      <c r="H8" s="70"/>
    </row>
    <row r="9" spans="1:8">
      <c r="A9" s="67"/>
      <c r="B9" s="68"/>
      <c r="C9" s="69"/>
      <c r="D9" s="66"/>
      <c r="E9" s="66"/>
      <c r="F9" s="66"/>
      <c r="G9" s="69"/>
      <c r="H9" s="70"/>
    </row>
    <row r="10" spans="1:8">
      <c r="A10" s="71"/>
      <c r="B10" s="68"/>
      <c r="C10" s="69"/>
      <c r="D10" s="66"/>
      <c r="E10" s="66"/>
      <c r="F10" s="66"/>
      <c r="G10" s="66"/>
      <c r="H10" s="70"/>
    </row>
    <row r="11" spans="1:8">
      <c r="A11" s="67"/>
      <c r="B11" s="68"/>
      <c r="C11" s="69"/>
      <c r="D11" s="66"/>
      <c r="E11" s="66"/>
      <c r="F11" s="66"/>
      <c r="G11" s="66"/>
      <c r="H11" s="70"/>
    </row>
    <row r="12" spans="1:8" ht="13.5" thickBot="1">
      <c r="A12" s="72"/>
      <c r="B12" s="73"/>
      <c r="C12" s="74"/>
      <c r="D12" s="75"/>
      <c r="E12" s="75"/>
      <c r="F12" s="75"/>
      <c r="G12" s="75"/>
      <c r="H12" s="76"/>
    </row>
    <row r="13" spans="1:8">
      <c r="A13" s="51"/>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C22" sqref="C22"/>
    </sheetView>
  </sheetViews>
  <sheetFormatPr defaultColWidth="9.140625" defaultRowHeight="12.75"/>
  <cols>
    <col min="1" max="1" width="10.5703125" style="53" bestFit="1" customWidth="1"/>
    <col min="2" max="2" width="70.140625" style="53" customWidth="1"/>
    <col min="3" max="5" width="10.7109375" style="53" customWidth="1"/>
    <col min="6" max="16384" width="9.140625" style="53"/>
  </cols>
  <sheetData>
    <row r="1" spans="1:12">
      <c r="A1" s="51" t="s">
        <v>23</v>
      </c>
      <c r="B1" s="52" t="str">
        <f>'20. LI3'!B1</f>
        <v>JSC Terabank</v>
      </c>
    </row>
    <row r="2" spans="1:12">
      <c r="A2" s="51" t="s">
        <v>24</v>
      </c>
      <c r="B2" s="192">
        <f>'20. LI3'!B2</f>
        <v>44561</v>
      </c>
    </row>
    <row r="3" spans="1:12">
      <c r="A3" s="55"/>
      <c r="B3" s="52"/>
    </row>
    <row r="4" spans="1:12" ht="13.5" thickBot="1">
      <c r="A4" s="77" t="s">
        <v>102</v>
      </c>
      <c r="B4" s="170" t="s">
        <v>17</v>
      </c>
      <c r="C4" s="78"/>
      <c r="D4" s="79"/>
      <c r="E4" s="79"/>
      <c r="F4" s="79"/>
      <c r="G4" s="79"/>
      <c r="H4" s="79"/>
      <c r="I4" s="79"/>
      <c r="J4" s="79"/>
      <c r="K4" s="79"/>
      <c r="L4" s="79"/>
    </row>
    <row r="5" spans="1:12">
      <c r="A5" s="80"/>
      <c r="B5" s="81"/>
      <c r="C5" s="82">
        <v>2021</v>
      </c>
      <c r="D5" s="82">
        <v>2020</v>
      </c>
      <c r="E5" s="82">
        <v>2019</v>
      </c>
      <c r="F5" s="79"/>
    </row>
    <row r="6" spans="1:12">
      <c r="A6" s="64">
        <v>1</v>
      </c>
      <c r="B6" s="66" t="s">
        <v>103</v>
      </c>
      <c r="C6" s="61">
        <v>268418.88</v>
      </c>
      <c r="D6" s="61">
        <v>21213</v>
      </c>
      <c r="E6" s="61">
        <v>42288.857600000003</v>
      </c>
      <c r="F6" s="79"/>
    </row>
    <row r="7" spans="1:12">
      <c r="A7" s="64">
        <v>2</v>
      </c>
      <c r="B7" s="84" t="s">
        <v>104</v>
      </c>
      <c r="C7" s="61">
        <v>175160.98920000001</v>
      </c>
      <c r="D7" s="61">
        <v>13553</v>
      </c>
      <c r="E7" s="61">
        <v>27957.564299999998</v>
      </c>
      <c r="F7" s="79"/>
    </row>
    <row r="8" spans="1:12">
      <c r="A8" s="64">
        <v>3</v>
      </c>
      <c r="B8" s="66" t="s">
        <v>105</v>
      </c>
      <c r="C8" s="61">
        <v>4</v>
      </c>
      <c r="D8" s="61">
        <v>1</v>
      </c>
      <c r="E8" s="61">
        <v>1</v>
      </c>
    </row>
    <row r="9" spans="1:12" ht="13.5" thickBot="1">
      <c r="A9" s="62">
        <v>4</v>
      </c>
      <c r="B9" s="75" t="s">
        <v>106</v>
      </c>
      <c r="C9" s="85">
        <v>185160.98920000001</v>
      </c>
      <c r="D9" s="85">
        <v>18687</v>
      </c>
      <c r="E9" s="85">
        <v>35394.397599999997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C10" sqref="C10"/>
    </sheetView>
  </sheetViews>
  <sheetFormatPr defaultColWidth="9.140625" defaultRowHeight="12.75"/>
  <cols>
    <col min="1" max="1" width="10.5703125" style="53" bestFit="1" customWidth="1"/>
    <col min="2" max="2" width="52.5703125" style="53" customWidth="1"/>
    <col min="3" max="5" width="12" style="53" customWidth="1"/>
    <col min="6" max="6" width="24.140625" style="53" customWidth="1"/>
    <col min="7" max="7" width="27.5703125" style="53" customWidth="1"/>
    <col min="8" max="16384" width="9.140625" style="53"/>
  </cols>
  <sheetData>
    <row r="1" spans="1:8">
      <c r="A1" s="53" t="s">
        <v>23</v>
      </c>
      <c r="B1" s="53" t="str">
        <f>'20. LI3'!B1</f>
        <v>JSC Terabank</v>
      </c>
    </row>
    <row r="2" spans="1:8">
      <c r="A2" s="79" t="s">
        <v>24</v>
      </c>
      <c r="B2" s="184">
        <f>'20. LI3'!B2</f>
        <v>44561</v>
      </c>
      <c r="C2" s="79"/>
      <c r="D2" s="79"/>
      <c r="E2" s="79"/>
      <c r="F2" s="79"/>
      <c r="G2" s="79"/>
      <c r="H2" s="79"/>
    </row>
    <row r="3" spans="1:8">
      <c r="A3" s="79"/>
      <c r="B3" s="79"/>
      <c r="C3" s="79"/>
      <c r="D3" s="79"/>
      <c r="E3" s="79"/>
      <c r="F3" s="79"/>
      <c r="G3" s="79"/>
      <c r="H3" s="79"/>
    </row>
    <row r="4" spans="1:8" ht="13.5" thickBot="1">
      <c r="A4" s="77" t="s">
        <v>34</v>
      </c>
      <c r="B4" s="171" t="s">
        <v>19</v>
      </c>
      <c r="F4" s="79"/>
      <c r="G4" s="79"/>
      <c r="H4" s="79"/>
    </row>
    <row r="5" spans="1:8">
      <c r="A5" s="87"/>
      <c r="B5" s="81"/>
      <c r="C5" s="81" t="s">
        <v>0</v>
      </c>
      <c r="D5" s="81" t="s">
        <v>1</v>
      </c>
      <c r="E5" s="81" t="s">
        <v>2</v>
      </c>
      <c r="F5" s="81" t="s">
        <v>3</v>
      </c>
      <c r="G5" s="88" t="s">
        <v>4</v>
      </c>
      <c r="H5" s="79"/>
    </row>
    <row r="6" spans="1:8" s="56" customFormat="1" ht="51">
      <c r="A6" s="89"/>
      <c r="B6" s="66"/>
      <c r="C6" s="185">
        <f>'22. OR1'!C5</f>
        <v>2021</v>
      </c>
      <c r="D6" s="185">
        <f>'22. OR1'!D5</f>
        <v>2020</v>
      </c>
      <c r="E6" s="185">
        <f>'22. OR1'!E5</f>
        <v>2019</v>
      </c>
      <c r="F6" s="90" t="s">
        <v>129</v>
      </c>
      <c r="G6" s="165" t="s">
        <v>130</v>
      </c>
    </row>
    <row r="7" spans="1:8">
      <c r="A7" s="91">
        <v>1</v>
      </c>
      <c r="B7" s="66" t="s">
        <v>35</v>
      </c>
      <c r="C7" s="186">
        <v>50939585.730000019</v>
      </c>
      <c r="D7" s="186">
        <v>41054948.730000004</v>
      </c>
      <c r="E7" s="186">
        <v>42840449.379999995</v>
      </c>
      <c r="F7" s="235"/>
      <c r="G7" s="235"/>
      <c r="H7" s="79"/>
    </row>
    <row r="8" spans="1:8">
      <c r="A8" s="91">
        <v>2</v>
      </c>
      <c r="B8" s="92" t="s">
        <v>36</v>
      </c>
      <c r="C8" s="186">
        <v>4962037.7500000075</v>
      </c>
      <c r="D8" s="186">
        <v>10321237.170000009</v>
      </c>
      <c r="E8" s="186">
        <v>11486819.780000001</v>
      </c>
      <c r="F8" s="235"/>
      <c r="G8" s="235"/>
    </row>
    <row r="9" spans="1:8">
      <c r="A9" s="91">
        <v>3</v>
      </c>
      <c r="B9" s="93" t="s">
        <v>136</v>
      </c>
      <c r="C9" s="186">
        <v>-237425.81</v>
      </c>
      <c r="D9" s="186">
        <v>-212939.41</v>
      </c>
      <c r="E9" s="186">
        <v>-1022328.93</v>
      </c>
      <c r="F9" s="235"/>
      <c r="G9" s="235"/>
    </row>
    <row r="10" spans="1:8" ht="13.5" thickBot="1">
      <c r="A10" s="94">
        <v>4</v>
      </c>
      <c r="B10" s="95" t="s">
        <v>37</v>
      </c>
      <c r="C10" s="187">
        <v>55664197.670000024</v>
      </c>
      <c r="D10" s="187">
        <v>51163246.490000017</v>
      </c>
      <c r="E10" s="187">
        <v>53304940.229999997</v>
      </c>
      <c r="F10" s="181">
        <v>53377461.463333346</v>
      </c>
      <c r="G10" s="182">
        <v>100082740.24375002</v>
      </c>
    </row>
    <row r="11" spans="1:8">
      <c r="A11" s="96"/>
      <c r="B11" s="79"/>
      <c r="C11" s="79"/>
      <c r="D11" s="79"/>
      <c r="E11" s="79"/>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7"/>
  <sheetViews>
    <sheetView zoomScaleNormal="100" workbookViewId="0">
      <selection activeCell="H19" sqref="H19"/>
    </sheetView>
  </sheetViews>
  <sheetFormatPr defaultColWidth="9.140625" defaultRowHeight="12.75"/>
  <cols>
    <col min="1" max="1" width="10.5703125" style="120" bestFit="1" customWidth="1"/>
    <col min="2" max="2" width="16.28515625" style="53" customWidth="1"/>
    <col min="3" max="3" width="42.85546875" style="53" customWidth="1"/>
    <col min="4" max="5" width="33.42578125" style="53" customWidth="1"/>
    <col min="6" max="6" width="38.85546875" style="53" customWidth="1"/>
    <col min="7" max="16384" width="9.140625" style="53"/>
  </cols>
  <sheetData>
    <row r="1" spans="1:9">
      <c r="A1" s="51" t="s">
        <v>23</v>
      </c>
      <c r="B1" s="53" t="str">
        <f>'20. LI3'!B1</f>
        <v>JSC Terabank</v>
      </c>
    </row>
    <row r="2" spans="1:9">
      <c r="A2" s="51" t="s">
        <v>24</v>
      </c>
      <c r="B2" s="184">
        <f>'20. LI3'!B2</f>
        <v>44561</v>
      </c>
    </row>
    <row r="3" spans="1:9">
      <c r="A3" s="97"/>
    </row>
    <row r="4" spans="1:9" ht="13.5" thickBot="1">
      <c r="A4" s="77" t="s">
        <v>107</v>
      </c>
      <c r="B4" s="240" t="s">
        <v>20</v>
      </c>
      <c r="C4" s="240"/>
      <c r="D4" s="98"/>
      <c r="E4" s="98"/>
      <c r="F4" s="98"/>
    </row>
    <row r="5" spans="1:9" s="103" customFormat="1" ht="16.5" customHeight="1">
      <c r="A5" s="99"/>
      <c r="B5" s="100"/>
      <c r="C5" s="100"/>
      <c r="D5" s="101" t="s">
        <v>137</v>
      </c>
      <c r="E5" s="101" t="s">
        <v>108</v>
      </c>
      <c r="F5" s="102" t="s">
        <v>43</v>
      </c>
    </row>
    <row r="6" spans="1:9" ht="15" customHeight="1">
      <c r="A6" s="104">
        <v>1</v>
      </c>
      <c r="B6" s="230" t="s">
        <v>109</v>
      </c>
      <c r="C6" s="105" t="s">
        <v>44</v>
      </c>
      <c r="D6" s="188">
        <v>5</v>
      </c>
      <c r="E6" s="188">
        <v>3</v>
      </c>
      <c r="F6" s="203">
        <v>0</v>
      </c>
    </row>
    <row r="7" spans="1:9" ht="15" customHeight="1">
      <c r="A7" s="104">
        <v>2</v>
      </c>
      <c r="B7" s="236"/>
      <c r="C7" s="105" t="s">
        <v>110</v>
      </c>
      <c r="D7" s="108">
        <f>D8+D10+D12</f>
        <v>1041387.84</v>
      </c>
      <c r="E7" s="108">
        <f>E8+E10+E12</f>
        <v>112500</v>
      </c>
      <c r="F7" s="109">
        <f>F8+F10+F12</f>
        <v>0</v>
      </c>
    </row>
    <row r="8" spans="1:9" ht="15" customHeight="1">
      <c r="A8" s="104">
        <v>3</v>
      </c>
      <c r="B8" s="236"/>
      <c r="C8" s="110" t="s">
        <v>45</v>
      </c>
      <c r="D8" s="106">
        <v>1014000</v>
      </c>
      <c r="E8" s="106">
        <v>112500</v>
      </c>
      <c r="F8" s="107">
        <v>0</v>
      </c>
      <c r="G8" s="79"/>
      <c r="H8" s="79"/>
    </row>
    <row r="9" spans="1:9" ht="15" customHeight="1">
      <c r="A9" s="104">
        <v>4</v>
      </c>
      <c r="B9" s="236"/>
      <c r="C9" s="111" t="s">
        <v>111</v>
      </c>
      <c r="D9" s="106">
        <v>0</v>
      </c>
      <c r="E9" s="106">
        <v>0</v>
      </c>
      <c r="F9" s="107">
        <v>0</v>
      </c>
      <c r="G9" s="79"/>
      <c r="H9" s="79"/>
    </row>
    <row r="10" spans="1:9" ht="30" customHeight="1">
      <c r="A10" s="104">
        <v>5</v>
      </c>
      <c r="B10" s="236"/>
      <c r="C10" s="110" t="s">
        <v>112</v>
      </c>
      <c r="D10" s="106">
        <v>0</v>
      </c>
      <c r="E10" s="106">
        <v>0</v>
      </c>
      <c r="F10" s="107">
        <v>0</v>
      </c>
    </row>
    <row r="11" spans="1:9" ht="15" customHeight="1">
      <c r="A11" s="104">
        <v>6</v>
      </c>
      <c r="B11" s="236"/>
      <c r="C11" s="111" t="s">
        <v>113</v>
      </c>
      <c r="D11" s="106">
        <v>0</v>
      </c>
      <c r="E11" s="106">
        <v>0</v>
      </c>
      <c r="F11" s="107">
        <v>0</v>
      </c>
    </row>
    <row r="12" spans="1:9" ht="15" customHeight="1">
      <c r="A12" s="104">
        <v>7</v>
      </c>
      <c r="B12" s="236"/>
      <c r="C12" s="110" t="s">
        <v>114</v>
      </c>
      <c r="D12" s="106">
        <v>27387.839999999997</v>
      </c>
      <c r="E12" s="106">
        <v>0</v>
      </c>
      <c r="F12" s="107">
        <v>0</v>
      </c>
    </row>
    <row r="13" spans="1:9" ht="15" customHeight="1">
      <c r="A13" s="104">
        <v>8</v>
      </c>
      <c r="B13" s="237"/>
      <c r="C13" s="111" t="s">
        <v>113</v>
      </c>
      <c r="D13" s="106">
        <v>0</v>
      </c>
      <c r="E13" s="106">
        <v>0</v>
      </c>
      <c r="F13" s="107">
        <v>0</v>
      </c>
    </row>
    <row r="14" spans="1:9" ht="15" customHeight="1">
      <c r="A14" s="104">
        <v>9</v>
      </c>
      <c r="B14" s="230" t="s">
        <v>115</v>
      </c>
      <c r="C14" s="105" t="s">
        <v>44</v>
      </c>
      <c r="D14" s="188">
        <v>5</v>
      </c>
      <c r="E14" s="188">
        <v>3</v>
      </c>
      <c r="F14" s="203">
        <v>0</v>
      </c>
      <c r="I14" s="114"/>
    </row>
    <row r="15" spans="1:9" ht="15" customHeight="1">
      <c r="A15" s="104">
        <v>10</v>
      </c>
      <c r="B15" s="236"/>
      <c r="C15" s="105" t="s">
        <v>116</v>
      </c>
      <c r="D15" s="115">
        <f>D16+D18+D20</f>
        <v>244599.83</v>
      </c>
      <c r="E15" s="115">
        <f>E16+E18+E20</f>
        <v>0</v>
      </c>
      <c r="F15" s="116">
        <f>F16+F18+F20</f>
        <v>0</v>
      </c>
    </row>
    <row r="16" spans="1:9" ht="15" customHeight="1">
      <c r="A16" s="104">
        <v>11</v>
      </c>
      <c r="B16" s="236"/>
      <c r="C16" s="193" t="s">
        <v>166</v>
      </c>
      <c r="D16" s="194">
        <v>234801.83</v>
      </c>
      <c r="E16" s="188">
        <v>0</v>
      </c>
      <c r="F16" s="189">
        <v>0</v>
      </c>
    </row>
    <row r="17" spans="1:7" ht="15" customHeight="1">
      <c r="A17" s="104">
        <v>12</v>
      </c>
      <c r="B17" s="236"/>
      <c r="C17" s="111" t="s">
        <v>111</v>
      </c>
      <c r="D17" s="188">
        <v>0</v>
      </c>
      <c r="E17" s="188">
        <v>0</v>
      </c>
      <c r="F17" s="204">
        <v>0</v>
      </c>
    </row>
    <row r="18" spans="1:7" ht="30" customHeight="1">
      <c r="A18" s="104">
        <v>13</v>
      </c>
      <c r="B18" s="236"/>
      <c r="C18" s="110" t="s">
        <v>117</v>
      </c>
      <c r="D18" s="188">
        <v>0</v>
      </c>
      <c r="E18" s="188">
        <v>0</v>
      </c>
      <c r="F18" s="204">
        <v>0</v>
      </c>
    </row>
    <row r="19" spans="1:7" ht="15" customHeight="1">
      <c r="A19" s="104">
        <v>14</v>
      </c>
      <c r="B19" s="236"/>
      <c r="C19" s="111" t="s">
        <v>113</v>
      </c>
      <c r="D19" s="188">
        <v>0</v>
      </c>
      <c r="E19" s="188">
        <v>0</v>
      </c>
      <c r="F19" s="204">
        <v>0</v>
      </c>
    </row>
    <row r="20" spans="1:7" ht="15" customHeight="1">
      <c r="A20" s="104">
        <v>15</v>
      </c>
      <c r="B20" s="236"/>
      <c r="C20" s="110" t="s">
        <v>114</v>
      </c>
      <c r="D20" s="188">
        <v>9798</v>
      </c>
      <c r="E20" s="188">
        <v>0</v>
      </c>
      <c r="F20" s="204">
        <v>0</v>
      </c>
    </row>
    <row r="21" spans="1:7" ht="15" customHeight="1">
      <c r="A21" s="104">
        <v>16</v>
      </c>
      <c r="B21" s="237"/>
      <c r="C21" s="111" t="s">
        <v>113</v>
      </c>
      <c r="D21" s="188">
        <v>0</v>
      </c>
      <c r="E21" s="188">
        <v>0</v>
      </c>
      <c r="F21" s="204">
        <v>0</v>
      </c>
    </row>
    <row r="22" spans="1:7" ht="15" customHeight="1" thickBot="1">
      <c r="A22" s="117">
        <v>17</v>
      </c>
      <c r="B22" s="238" t="s">
        <v>118</v>
      </c>
      <c r="C22" s="239"/>
      <c r="D22" s="118">
        <f>D7+D15</f>
        <v>1285987.67</v>
      </c>
      <c r="E22" s="118">
        <f>E7+E15</f>
        <v>112500</v>
      </c>
      <c r="F22" s="119">
        <f>F7+F15</f>
        <v>0</v>
      </c>
    </row>
    <row r="24" spans="1:7" ht="15">
      <c r="B24"/>
      <c r="C24"/>
      <c r="D24"/>
      <c r="E24"/>
      <c r="F24"/>
    </row>
    <row r="25" spans="1:7" ht="15">
      <c r="B25"/>
      <c r="C25"/>
      <c r="D25"/>
      <c r="E25"/>
      <c r="F25"/>
      <c r="G25" s="202"/>
    </row>
    <row r="27" spans="1:7">
      <c r="B27" s="190"/>
    </row>
  </sheetData>
  <mergeCells count="4">
    <mergeCell ref="B6:B13"/>
    <mergeCell ref="B14:B21"/>
    <mergeCell ref="B22:C22"/>
    <mergeCell ref="B4:C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C8" sqref="C8"/>
    </sheetView>
  </sheetViews>
  <sheetFormatPr defaultColWidth="9.140625" defaultRowHeight="12.75"/>
  <cols>
    <col min="1" max="1" width="35.140625" style="53" customWidth="1"/>
    <col min="2" max="2" width="45.85546875" style="53" customWidth="1"/>
    <col min="3" max="4" width="29.42578125" style="53" customWidth="1"/>
    <col min="5" max="5" width="28.42578125" style="53" customWidth="1"/>
    <col min="6" max="6" width="14" style="53" bestFit="1" customWidth="1"/>
    <col min="7" max="7" width="14.7109375" style="53" customWidth="1"/>
    <col min="8" max="8" width="26.42578125" style="53" customWidth="1"/>
    <col min="9" max="9" width="16.140625" style="53" bestFit="1" customWidth="1"/>
    <col min="10" max="10" width="14" style="53" bestFit="1" customWidth="1"/>
    <col min="11" max="11" width="14.7109375" style="53" customWidth="1"/>
    <col min="12" max="12" width="26.85546875" style="53" customWidth="1"/>
    <col min="13" max="16384" width="9.140625" style="53"/>
  </cols>
  <sheetData>
    <row r="1" spans="1:12">
      <c r="A1" s="53" t="s">
        <v>23</v>
      </c>
      <c r="B1" s="53" t="str">
        <f>'20. LI3'!B1</f>
        <v>JSC Terabank</v>
      </c>
    </row>
    <row r="2" spans="1:12">
      <c r="A2" s="53" t="s">
        <v>24</v>
      </c>
      <c r="B2" s="184">
        <f>'20. LI3'!B2</f>
        <v>44561</v>
      </c>
      <c r="C2" s="121"/>
      <c r="D2" s="121"/>
      <c r="E2" s="121"/>
      <c r="F2" s="121"/>
      <c r="G2" s="121"/>
      <c r="H2" s="121"/>
      <c r="I2" s="121"/>
      <c r="J2" s="121"/>
      <c r="K2" s="121"/>
      <c r="L2" s="121"/>
    </row>
    <row r="3" spans="1:12">
      <c r="B3" s="121"/>
      <c r="C3" s="121"/>
      <c r="D3" s="121"/>
      <c r="E3" s="121"/>
      <c r="F3" s="121"/>
      <c r="G3" s="121"/>
      <c r="H3" s="121"/>
      <c r="I3" s="121"/>
      <c r="J3" s="121"/>
      <c r="K3" s="121"/>
      <c r="L3" s="121"/>
    </row>
    <row r="4" spans="1:12" ht="13.5" thickBot="1">
      <c r="A4" s="175" t="s">
        <v>38</v>
      </c>
      <c r="B4" s="172" t="s">
        <v>21</v>
      </c>
      <c r="C4" s="122"/>
      <c r="D4" s="122"/>
      <c r="E4" s="122"/>
      <c r="F4" s="122"/>
      <c r="G4" s="122"/>
      <c r="H4" s="122"/>
      <c r="I4" s="122"/>
      <c r="J4" s="122"/>
      <c r="K4" s="122"/>
      <c r="L4" s="122"/>
    </row>
    <row r="5" spans="1:12">
      <c r="A5" s="123"/>
      <c r="B5" s="81"/>
      <c r="C5" s="176" t="s">
        <v>137</v>
      </c>
      <c r="D5" s="176" t="s">
        <v>108</v>
      </c>
      <c r="E5" s="162" t="s">
        <v>43</v>
      </c>
      <c r="F5" s="122"/>
      <c r="G5" s="122"/>
      <c r="H5" s="122"/>
      <c r="I5" s="122"/>
      <c r="J5" s="122"/>
      <c r="K5" s="122"/>
      <c r="L5" s="122"/>
    </row>
    <row r="6" spans="1:12">
      <c r="A6" s="241" t="s">
        <v>39</v>
      </c>
      <c r="B6" s="124" t="s">
        <v>44</v>
      </c>
      <c r="C6" s="61"/>
      <c r="D6" s="61"/>
      <c r="E6" s="83"/>
      <c r="F6" s="122"/>
      <c r="G6" s="122"/>
      <c r="H6" s="122"/>
      <c r="I6" s="122"/>
      <c r="J6" s="122"/>
      <c r="K6" s="122"/>
      <c r="L6" s="122"/>
    </row>
    <row r="7" spans="1:12">
      <c r="A7" s="242"/>
      <c r="B7" s="125" t="s">
        <v>146</v>
      </c>
      <c r="C7" s="61"/>
      <c r="D7" s="61"/>
      <c r="E7" s="83"/>
      <c r="F7" s="122"/>
      <c r="G7" s="122"/>
      <c r="H7" s="122"/>
      <c r="I7" s="122"/>
      <c r="J7" s="122"/>
      <c r="K7" s="122"/>
      <c r="L7" s="122"/>
    </row>
    <row r="8" spans="1:12">
      <c r="A8" s="243" t="s">
        <v>40</v>
      </c>
      <c r="B8" s="124" t="s">
        <v>44</v>
      </c>
      <c r="C8" s="61"/>
      <c r="D8" s="61"/>
      <c r="E8" s="83"/>
      <c r="F8" s="122"/>
      <c r="G8" s="122"/>
      <c r="H8" s="122"/>
      <c r="I8" s="122"/>
      <c r="J8" s="122"/>
      <c r="K8" s="122"/>
      <c r="L8" s="122"/>
    </row>
    <row r="9" spans="1:12">
      <c r="A9" s="243"/>
      <c r="B9" s="125" t="s">
        <v>49</v>
      </c>
      <c r="C9" s="126">
        <f>C10+C11+C12+C13</f>
        <v>0</v>
      </c>
      <c r="D9" s="126">
        <f>D10+D11+D12+D13</f>
        <v>0</v>
      </c>
      <c r="E9" s="177">
        <f>E10+E11+E12+E13</f>
        <v>0</v>
      </c>
      <c r="F9" s="122"/>
      <c r="G9" s="122"/>
      <c r="H9" s="122"/>
      <c r="I9" s="122"/>
      <c r="J9" s="122"/>
      <c r="K9" s="122"/>
      <c r="L9" s="122"/>
    </row>
    <row r="10" spans="1:12">
      <c r="A10" s="243"/>
      <c r="B10" s="127" t="s">
        <v>45</v>
      </c>
      <c r="C10" s="61"/>
      <c r="D10" s="61"/>
      <c r="E10" s="83"/>
      <c r="F10" s="122"/>
      <c r="G10" s="122"/>
      <c r="H10" s="122"/>
      <c r="I10" s="122"/>
      <c r="J10" s="122"/>
      <c r="K10" s="122"/>
      <c r="L10" s="122"/>
    </row>
    <row r="11" spans="1:12">
      <c r="A11" s="243"/>
      <c r="B11" s="127" t="s">
        <v>46</v>
      </c>
      <c r="C11" s="61"/>
      <c r="D11" s="61"/>
      <c r="E11" s="83"/>
      <c r="F11" s="122"/>
      <c r="G11" s="122"/>
      <c r="H11" s="122"/>
      <c r="I11" s="122"/>
      <c r="J11" s="122"/>
      <c r="K11" s="122"/>
      <c r="L11" s="122"/>
    </row>
    <row r="12" spans="1:12">
      <c r="A12" s="243"/>
      <c r="B12" s="127" t="s">
        <v>47</v>
      </c>
      <c r="C12" s="61"/>
      <c r="D12" s="61"/>
      <c r="E12" s="83"/>
      <c r="F12" s="122"/>
      <c r="G12" s="122"/>
      <c r="H12" s="122"/>
      <c r="I12" s="122"/>
      <c r="J12" s="122"/>
      <c r="K12" s="122"/>
      <c r="L12" s="122"/>
    </row>
    <row r="13" spans="1:12">
      <c r="A13" s="243"/>
      <c r="B13" s="127" t="s">
        <v>131</v>
      </c>
      <c r="C13" s="61"/>
      <c r="D13" s="61"/>
      <c r="E13" s="83"/>
      <c r="F13" s="122"/>
      <c r="G13" s="122"/>
      <c r="H13" s="122"/>
      <c r="I13" s="122"/>
      <c r="J13" s="122"/>
      <c r="K13" s="122"/>
      <c r="L13" s="122"/>
    </row>
    <row r="14" spans="1:12">
      <c r="A14" s="243" t="s">
        <v>41</v>
      </c>
      <c r="B14" s="124" t="s">
        <v>44</v>
      </c>
      <c r="C14" s="61"/>
      <c r="D14" s="61"/>
      <c r="E14" s="83"/>
      <c r="F14" s="122"/>
      <c r="G14" s="122"/>
      <c r="H14" s="122"/>
      <c r="I14" s="122"/>
      <c r="J14" s="122"/>
      <c r="K14" s="122"/>
      <c r="L14" s="122"/>
    </row>
    <row r="15" spans="1:12">
      <c r="A15" s="243"/>
      <c r="B15" s="125" t="s">
        <v>49</v>
      </c>
      <c r="C15" s="126">
        <f>C16+C17+C18+C19</f>
        <v>0</v>
      </c>
      <c r="D15" s="126">
        <f>D16+D17+D18+D19</f>
        <v>0</v>
      </c>
      <c r="E15" s="177">
        <f>E16+E17+E18+E19</f>
        <v>0</v>
      </c>
      <c r="F15" s="122"/>
      <c r="G15" s="122"/>
      <c r="H15" s="122"/>
      <c r="I15" s="122"/>
      <c r="J15" s="122"/>
      <c r="K15" s="122"/>
      <c r="L15" s="122"/>
    </row>
    <row r="16" spans="1:12">
      <c r="A16" s="243"/>
      <c r="B16" s="127" t="s">
        <v>45</v>
      </c>
      <c r="C16" s="61"/>
      <c r="D16" s="61"/>
      <c r="E16" s="83"/>
      <c r="F16" s="122"/>
      <c r="G16" s="122"/>
      <c r="H16" s="122"/>
      <c r="I16" s="122"/>
      <c r="J16" s="122"/>
      <c r="K16" s="122"/>
      <c r="L16" s="122"/>
    </row>
    <row r="17" spans="1:12">
      <c r="A17" s="241"/>
      <c r="B17" s="127" t="s">
        <v>46</v>
      </c>
      <c r="C17" s="61"/>
      <c r="D17" s="61"/>
      <c r="E17" s="83"/>
      <c r="F17" s="122"/>
      <c r="G17" s="122"/>
      <c r="H17" s="122"/>
      <c r="I17" s="122"/>
      <c r="J17" s="122"/>
      <c r="K17" s="122"/>
      <c r="L17" s="122"/>
    </row>
    <row r="18" spans="1:12">
      <c r="A18" s="241"/>
      <c r="B18" s="127" t="s">
        <v>47</v>
      </c>
      <c r="C18" s="61"/>
      <c r="D18" s="61"/>
      <c r="E18" s="83"/>
      <c r="F18" s="122"/>
      <c r="G18" s="122"/>
      <c r="H18" s="122"/>
      <c r="I18" s="122"/>
      <c r="J18" s="122"/>
      <c r="K18" s="122"/>
      <c r="L18" s="122"/>
    </row>
    <row r="19" spans="1:12" ht="13.5" thickBot="1">
      <c r="A19" s="244"/>
      <c r="B19" s="178" t="s">
        <v>131</v>
      </c>
      <c r="C19" s="85"/>
      <c r="D19" s="85"/>
      <c r="E19" s="86"/>
      <c r="F19" s="122"/>
      <c r="G19" s="122"/>
      <c r="H19" s="122"/>
      <c r="I19" s="122"/>
      <c r="J19" s="122"/>
      <c r="K19" s="122"/>
      <c r="L19" s="122"/>
    </row>
    <row r="20" spans="1:12">
      <c r="A20" s="121"/>
      <c r="B20" s="122"/>
      <c r="C20" s="122"/>
      <c r="D20" s="122"/>
      <c r="E20" s="122"/>
      <c r="F20" s="122"/>
      <c r="G20" s="122"/>
      <c r="H20" s="122"/>
      <c r="I20" s="122"/>
      <c r="J20" s="122"/>
      <c r="K20" s="122"/>
      <c r="L20" s="122"/>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D16" sqref="D16"/>
    </sheetView>
  </sheetViews>
  <sheetFormatPr defaultColWidth="9.140625" defaultRowHeight="12.75"/>
  <cols>
    <col min="1" max="1" width="10.5703125" style="53" bestFit="1" customWidth="1"/>
    <col min="2" max="2" width="54.7109375" style="53" customWidth="1"/>
    <col min="3" max="3" width="26.7109375" style="53" customWidth="1"/>
    <col min="4" max="4" width="34.85546875" style="53" customWidth="1"/>
    <col min="5" max="5" width="26.7109375" style="53" customWidth="1"/>
    <col min="6" max="6" width="25.5703125" style="53" customWidth="1"/>
    <col min="7" max="7" width="25" style="53" customWidth="1"/>
    <col min="8" max="16384" width="9.140625" style="53"/>
  </cols>
  <sheetData>
    <row r="1" spans="1:7">
      <c r="A1" s="51" t="s">
        <v>23</v>
      </c>
      <c r="B1" s="53" t="str">
        <f>'20. LI3'!B1</f>
        <v>JSC Terabank</v>
      </c>
    </row>
    <row r="2" spans="1:7">
      <c r="A2" s="51" t="s">
        <v>24</v>
      </c>
      <c r="B2" s="184">
        <f>'20. LI3'!B2</f>
        <v>44561</v>
      </c>
    </row>
    <row r="3" spans="1:7">
      <c r="B3" s="128"/>
    </row>
    <row r="4" spans="1:7" ht="13.5" thickBot="1">
      <c r="A4" s="77" t="s">
        <v>119</v>
      </c>
      <c r="B4" s="173" t="s">
        <v>128</v>
      </c>
    </row>
    <row r="5" spans="1:7" s="128" customFormat="1">
      <c r="A5" s="129"/>
      <c r="B5" s="58"/>
      <c r="C5" s="130" t="s">
        <v>0</v>
      </c>
      <c r="D5" s="160" t="s">
        <v>1</v>
      </c>
      <c r="E5" s="160" t="s">
        <v>2</v>
      </c>
      <c r="F5" s="160" t="s">
        <v>3</v>
      </c>
      <c r="G5" s="162" t="s">
        <v>4</v>
      </c>
    </row>
    <row r="6" spans="1:7" ht="51">
      <c r="A6" s="131"/>
      <c r="B6" s="132"/>
      <c r="C6" s="133" t="s">
        <v>120</v>
      </c>
      <c r="D6" s="132" t="s">
        <v>121</v>
      </c>
      <c r="E6" s="164" t="s">
        <v>122</v>
      </c>
      <c r="F6" s="164" t="s">
        <v>135</v>
      </c>
      <c r="G6" s="163" t="s">
        <v>123</v>
      </c>
    </row>
    <row r="7" spans="1:7">
      <c r="A7" s="131">
        <v>1</v>
      </c>
      <c r="B7" s="134" t="s">
        <v>137</v>
      </c>
      <c r="C7" s="135">
        <f>SUM(C8:C11)</f>
        <v>217800</v>
      </c>
      <c r="D7" s="135">
        <f t="shared" ref="D7:G7" si="0">SUM(D8:D11)</f>
        <v>0</v>
      </c>
      <c r="E7" s="135">
        <f t="shared" si="0"/>
        <v>0</v>
      </c>
      <c r="F7" s="135">
        <f t="shared" si="0"/>
        <v>0</v>
      </c>
      <c r="G7" s="135">
        <f t="shared" si="0"/>
        <v>234801.83</v>
      </c>
    </row>
    <row r="8" spans="1:7">
      <c r="A8" s="131">
        <v>2</v>
      </c>
      <c r="B8" s="136" t="s">
        <v>65</v>
      </c>
      <c r="C8" s="191">
        <v>217800</v>
      </c>
      <c r="D8" s="191">
        <v>0</v>
      </c>
      <c r="E8" s="191">
        <v>0</v>
      </c>
      <c r="F8" s="191">
        <v>0</v>
      </c>
      <c r="G8" s="191">
        <v>234801.83</v>
      </c>
    </row>
    <row r="9" spans="1:7">
      <c r="A9" s="131">
        <v>3</v>
      </c>
      <c r="B9" s="136" t="s">
        <v>124</v>
      </c>
      <c r="C9" s="137"/>
      <c r="D9" s="112"/>
      <c r="E9" s="112"/>
      <c r="F9" s="112"/>
      <c r="G9" s="113"/>
    </row>
    <row r="10" spans="1:7">
      <c r="A10" s="131">
        <v>4</v>
      </c>
      <c r="B10" s="138" t="s">
        <v>125</v>
      </c>
      <c r="C10" s="137"/>
      <c r="D10" s="112"/>
      <c r="E10" s="112"/>
      <c r="F10" s="112"/>
      <c r="G10" s="113"/>
    </row>
    <row r="11" spans="1:7">
      <c r="A11" s="131">
        <v>5</v>
      </c>
      <c r="B11" s="136" t="s">
        <v>126</v>
      </c>
      <c r="C11" s="137"/>
      <c r="D11" s="112"/>
      <c r="E11" s="112"/>
      <c r="F11" s="112"/>
      <c r="G11" s="113"/>
    </row>
    <row r="12" spans="1:7">
      <c r="A12" s="131">
        <v>6</v>
      </c>
      <c r="B12" s="105" t="s">
        <v>108</v>
      </c>
      <c r="C12" s="108">
        <f>SUM(C13:C16)</f>
        <v>0</v>
      </c>
      <c r="D12" s="108">
        <f>SUM(D13:D16)</f>
        <v>0</v>
      </c>
      <c r="E12" s="108">
        <f>SUM(E13:E16)</f>
        <v>0</v>
      </c>
      <c r="F12" s="108">
        <f>SUM(F13:F16)</f>
        <v>0</v>
      </c>
      <c r="G12" s="109">
        <f>SUM(G13:G16)</f>
        <v>0</v>
      </c>
    </row>
    <row r="13" spans="1:7">
      <c r="A13" s="131">
        <v>7</v>
      </c>
      <c r="B13" s="136" t="s">
        <v>65</v>
      </c>
      <c r="C13" s="106"/>
      <c r="D13" s="106"/>
      <c r="E13" s="106"/>
      <c r="F13" s="106"/>
      <c r="G13" s="107"/>
    </row>
    <row r="14" spans="1:7">
      <c r="A14" s="131">
        <v>8</v>
      </c>
      <c r="B14" s="136" t="s">
        <v>124</v>
      </c>
      <c r="C14" s="106"/>
      <c r="D14" s="106"/>
      <c r="E14" s="106"/>
      <c r="F14" s="106"/>
      <c r="G14" s="107"/>
    </row>
    <row r="15" spans="1:7">
      <c r="A15" s="131">
        <v>9</v>
      </c>
      <c r="B15" s="138" t="s">
        <v>125</v>
      </c>
      <c r="C15" s="106"/>
      <c r="D15" s="106"/>
      <c r="E15" s="106"/>
      <c r="F15" s="106"/>
      <c r="G15" s="107"/>
    </row>
    <row r="16" spans="1:7">
      <c r="A16" s="131">
        <v>10</v>
      </c>
      <c r="B16" s="136" t="s">
        <v>126</v>
      </c>
      <c r="C16" s="106"/>
      <c r="D16" s="106"/>
      <c r="E16" s="106"/>
      <c r="F16" s="106"/>
      <c r="G16" s="107"/>
    </row>
    <row r="17" spans="1:7">
      <c r="A17" s="131">
        <v>11</v>
      </c>
      <c r="B17" s="105" t="s">
        <v>43</v>
      </c>
      <c r="C17" s="108">
        <f>SUM(C18:C21)</f>
        <v>0</v>
      </c>
      <c r="D17" s="108">
        <f>SUM(D18:D21)</f>
        <v>0</v>
      </c>
      <c r="E17" s="108">
        <f>SUM(E18:E21)</f>
        <v>0</v>
      </c>
      <c r="F17" s="108">
        <f>SUM(F18:F21)</f>
        <v>0</v>
      </c>
      <c r="G17" s="109">
        <f>SUM(G18:G21)</f>
        <v>0</v>
      </c>
    </row>
    <row r="18" spans="1:7">
      <c r="A18" s="131">
        <v>12</v>
      </c>
      <c r="B18" s="136" t="s">
        <v>65</v>
      </c>
      <c r="C18" s="106"/>
      <c r="D18" s="106"/>
      <c r="E18" s="106" t="s">
        <v>6</v>
      </c>
      <c r="F18" s="106"/>
      <c r="G18" s="107"/>
    </row>
    <row r="19" spans="1:7">
      <c r="A19" s="131">
        <v>13</v>
      </c>
      <c r="B19" s="136" t="s">
        <v>124</v>
      </c>
      <c r="C19" s="106"/>
      <c r="D19" s="106"/>
      <c r="E19" s="106"/>
      <c r="F19" s="106"/>
      <c r="G19" s="107"/>
    </row>
    <row r="20" spans="1:7">
      <c r="A20" s="131">
        <v>14</v>
      </c>
      <c r="B20" s="138" t="s">
        <v>125</v>
      </c>
      <c r="C20" s="106"/>
      <c r="D20" s="106"/>
      <c r="E20" s="106"/>
      <c r="F20" s="106"/>
      <c r="G20" s="107"/>
    </row>
    <row r="21" spans="1:7">
      <c r="A21" s="131">
        <v>15</v>
      </c>
      <c r="B21" s="136" t="s">
        <v>126</v>
      </c>
      <c r="C21" s="106"/>
      <c r="D21" s="106"/>
      <c r="E21" s="106"/>
      <c r="F21" s="106"/>
      <c r="G21" s="107"/>
    </row>
    <row r="22" spans="1:7" ht="13.5" thickBot="1">
      <c r="A22" s="131">
        <v>16</v>
      </c>
      <c r="B22" s="139" t="s">
        <v>127</v>
      </c>
      <c r="C22" s="140">
        <f>C12+C17</f>
        <v>0</v>
      </c>
      <c r="D22" s="140">
        <f>D12+D17</f>
        <v>0</v>
      </c>
      <c r="E22" s="140">
        <f>E12+E17</f>
        <v>0</v>
      </c>
      <c r="F22" s="140">
        <f>F12+F17</f>
        <v>0</v>
      </c>
      <c r="G22" s="141">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zoomScale="85" zoomScaleNormal="85" workbookViewId="0">
      <pane xSplit="2" ySplit="8" topLeftCell="C9" activePane="bottomRight" state="frozen"/>
      <selection activeCell="L18" sqref="L18"/>
      <selection pane="topRight" activeCell="L18" sqref="L18"/>
      <selection pane="bottomLeft" activeCell="L18" sqref="L18"/>
      <selection pane="bottomRight" activeCell="C43" sqref="C43"/>
    </sheetView>
  </sheetViews>
  <sheetFormatPr defaultColWidth="9.140625" defaultRowHeight="12.75"/>
  <cols>
    <col min="1" max="1" width="10.5703125" style="53" bestFit="1" customWidth="1"/>
    <col min="2" max="2" width="89.140625" style="53" bestFit="1" customWidth="1"/>
    <col min="3" max="3" width="15.140625" style="142" customWidth="1"/>
    <col min="4" max="5" width="13.7109375" style="142" customWidth="1"/>
    <col min="6" max="6" width="16.28515625" style="142" customWidth="1"/>
    <col min="7" max="8" width="13.7109375" style="142" customWidth="1"/>
    <col min="9" max="9" width="17.5703125" style="142" customWidth="1"/>
    <col min="10" max="10" width="14.5703125" style="142" customWidth="1"/>
    <col min="11" max="12" width="13.7109375" style="142" customWidth="1"/>
    <col min="13" max="13" width="15" style="142" customWidth="1"/>
    <col min="14" max="15" width="13.7109375" style="142" customWidth="1"/>
    <col min="16" max="17" width="15.7109375" style="142" customWidth="1"/>
    <col min="18" max="18" width="9.140625" style="142"/>
    <col min="19" max="16384" width="9.140625" style="53"/>
  </cols>
  <sheetData>
    <row r="1" spans="1:15">
      <c r="A1" s="53" t="s">
        <v>23</v>
      </c>
      <c r="B1" s="53" t="str">
        <f>'20. LI3'!B1</f>
        <v>JSC Terabank</v>
      </c>
    </row>
    <row r="2" spans="1:15">
      <c r="A2" s="53" t="s">
        <v>24</v>
      </c>
      <c r="B2" s="184">
        <f>'20. LI3'!B2</f>
        <v>44561</v>
      </c>
    </row>
    <row r="4" spans="1:15" ht="13.5" thickBot="1">
      <c r="A4" s="77" t="s">
        <v>48</v>
      </c>
      <c r="B4" s="174" t="s">
        <v>22</v>
      </c>
    </row>
    <row r="5" spans="1:15">
      <c r="A5" s="63"/>
      <c r="B5" s="143"/>
      <c r="C5" s="159" t="s">
        <v>0</v>
      </c>
      <c r="D5" s="159" t="s">
        <v>1</v>
      </c>
      <c r="E5" s="159" t="s">
        <v>2</v>
      </c>
      <c r="F5" s="159" t="s">
        <v>3</v>
      </c>
      <c r="G5" s="159" t="s">
        <v>4</v>
      </c>
      <c r="H5" s="159" t="s">
        <v>5</v>
      </c>
      <c r="I5" s="159" t="s">
        <v>8</v>
      </c>
      <c r="J5" s="159" t="s">
        <v>9</v>
      </c>
      <c r="K5" s="159" t="s">
        <v>132</v>
      </c>
      <c r="L5" s="159" t="s">
        <v>10</v>
      </c>
      <c r="M5" s="159" t="s">
        <v>11</v>
      </c>
      <c r="N5" s="159" t="s">
        <v>12</v>
      </c>
      <c r="O5" s="144" t="s">
        <v>13</v>
      </c>
    </row>
    <row r="6" spans="1:15" ht="12.75" customHeight="1">
      <c r="A6" s="64"/>
      <c r="B6" s="66"/>
      <c r="C6" s="245" t="s">
        <v>133</v>
      </c>
      <c r="D6" s="245"/>
      <c r="E6" s="245"/>
      <c r="F6" s="247" t="s">
        <v>51</v>
      </c>
      <c r="G6" s="247"/>
      <c r="H6" s="247"/>
      <c r="I6" s="247"/>
      <c r="J6" s="247"/>
      <c r="K6" s="247"/>
      <c r="L6" s="247"/>
      <c r="M6" s="247" t="s">
        <v>57</v>
      </c>
      <c r="N6" s="247"/>
      <c r="O6" s="246"/>
    </row>
    <row r="7" spans="1:15" ht="15" customHeight="1">
      <c r="A7" s="64"/>
      <c r="B7" s="66"/>
      <c r="C7" s="247" t="s">
        <v>138</v>
      </c>
      <c r="D7" s="247" t="s">
        <v>139</v>
      </c>
      <c r="E7" s="247" t="s">
        <v>50</v>
      </c>
      <c r="F7" s="247" t="s">
        <v>52</v>
      </c>
      <c r="G7" s="247"/>
      <c r="H7" s="247" t="s">
        <v>53</v>
      </c>
      <c r="I7" s="247" t="s">
        <v>54</v>
      </c>
      <c r="J7" s="247"/>
      <c r="K7" s="248" t="s">
        <v>55</v>
      </c>
      <c r="L7" s="248"/>
      <c r="M7" s="245" t="s">
        <v>142</v>
      </c>
      <c r="N7" s="245" t="s">
        <v>143</v>
      </c>
      <c r="O7" s="246" t="s">
        <v>58</v>
      </c>
    </row>
    <row r="8" spans="1:15" ht="25.5">
      <c r="A8" s="64"/>
      <c r="B8" s="66"/>
      <c r="C8" s="247"/>
      <c r="D8" s="247"/>
      <c r="E8" s="247"/>
      <c r="F8" s="164" t="s">
        <v>140</v>
      </c>
      <c r="G8" s="164" t="s">
        <v>141</v>
      </c>
      <c r="H8" s="247"/>
      <c r="I8" s="164" t="s">
        <v>138</v>
      </c>
      <c r="J8" s="164" t="s">
        <v>139</v>
      </c>
      <c r="K8" s="166" t="s">
        <v>145</v>
      </c>
      <c r="L8" s="166" t="s">
        <v>56</v>
      </c>
      <c r="M8" s="245"/>
      <c r="N8" s="245"/>
      <c r="O8" s="246"/>
    </row>
    <row r="9" spans="1:15">
      <c r="A9" s="145"/>
      <c r="B9" s="146" t="s">
        <v>42</v>
      </c>
      <c r="C9" s="147"/>
      <c r="D9" s="147"/>
      <c r="E9" s="148"/>
      <c r="F9" s="149"/>
      <c r="G9" s="149"/>
      <c r="H9" s="65"/>
      <c r="I9" s="65"/>
      <c r="J9" s="65"/>
      <c r="K9" s="65"/>
      <c r="L9" s="65"/>
      <c r="M9" s="149"/>
      <c r="N9" s="149"/>
      <c r="O9" s="150"/>
    </row>
    <row r="10" spans="1:15">
      <c r="A10" s="64">
        <v>1</v>
      </c>
      <c r="B10" s="151" t="s">
        <v>49</v>
      </c>
      <c r="C10" s="152">
        <f>SUM(C11:C17)</f>
        <v>0</v>
      </c>
      <c r="D10" s="152">
        <f>SUM(D11:D17)</f>
        <v>0</v>
      </c>
      <c r="E10" s="152">
        <f>SUM(E11:E17)</f>
        <v>0</v>
      </c>
      <c r="F10" s="153">
        <f t="shared" ref="F10:O10" si="0">SUM(F11:F17)</f>
        <v>0</v>
      </c>
      <c r="G10" s="153">
        <f t="shared" si="0"/>
        <v>0</v>
      </c>
      <c r="H10" s="152">
        <f t="shared" si="0"/>
        <v>0</v>
      </c>
      <c r="I10" s="152">
        <f t="shared" si="0"/>
        <v>0</v>
      </c>
      <c r="J10" s="152">
        <f t="shared" si="0"/>
        <v>0</v>
      </c>
      <c r="K10" s="152">
        <f t="shared" si="0"/>
        <v>0</v>
      </c>
      <c r="L10" s="152">
        <f t="shared" si="0"/>
        <v>0</v>
      </c>
      <c r="M10" s="153">
        <f>SUM(M11:M17)</f>
        <v>0</v>
      </c>
      <c r="N10" s="153">
        <f t="shared" si="0"/>
        <v>0</v>
      </c>
      <c r="O10" s="154">
        <f t="shared" si="0"/>
        <v>0</v>
      </c>
    </row>
    <row r="11" spans="1:15">
      <c r="A11" s="64">
        <v>1.1000000000000001</v>
      </c>
      <c r="B11" s="66"/>
      <c r="C11" s="60"/>
      <c r="D11" s="60"/>
      <c r="E11" s="152">
        <f t="shared" ref="E11:E17" si="1">C11+D11</f>
        <v>0</v>
      </c>
      <c r="F11" s="60"/>
      <c r="G11" s="60"/>
      <c r="H11" s="60"/>
      <c r="I11" s="60"/>
      <c r="J11" s="60"/>
      <c r="K11" s="155"/>
      <c r="L11" s="155"/>
      <c r="M11" s="152">
        <f>C11+F11-H11-I11</f>
        <v>0</v>
      </c>
      <c r="N11" s="152">
        <f>D11+G11+H11-J11+K11-L11</f>
        <v>0</v>
      </c>
      <c r="O11" s="154">
        <f t="shared" ref="O11:O17" si="2">M11+N11</f>
        <v>0</v>
      </c>
    </row>
    <row r="12" spans="1:15">
      <c r="A12" s="64">
        <v>1.2</v>
      </c>
      <c r="B12" s="66"/>
      <c r="C12" s="60"/>
      <c r="D12" s="60"/>
      <c r="E12" s="152">
        <f t="shared" si="1"/>
        <v>0</v>
      </c>
      <c r="F12" s="60"/>
      <c r="G12" s="60"/>
      <c r="H12" s="60"/>
      <c r="I12" s="60"/>
      <c r="J12" s="60"/>
      <c r="K12" s="155"/>
      <c r="L12" s="155"/>
      <c r="M12" s="152">
        <f t="shared" ref="M12:M17" si="3">C12+F12-H12-I12</f>
        <v>0</v>
      </c>
      <c r="N12" s="152">
        <f t="shared" ref="N12:N17" si="4">D12+G12+H12-J12+K12-L12</f>
        <v>0</v>
      </c>
      <c r="O12" s="154">
        <f t="shared" si="2"/>
        <v>0</v>
      </c>
    </row>
    <row r="13" spans="1:15">
      <c r="A13" s="64">
        <v>1.3</v>
      </c>
      <c r="B13" s="66"/>
      <c r="C13" s="60"/>
      <c r="D13" s="60"/>
      <c r="E13" s="152">
        <f t="shared" si="1"/>
        <v>0</v>
      </c>
      <c r="F13" s="60"/>
      <c r="G13" s="60"/>
      <c r="H13" s="60"/>
      <c r="I13" s="60"/>
      <c r="J13" s="60"/>
      <c r="K13" s="155"/>
      <c r="L13" s="155"/>
      <c r="M13" s="152">
        <f t="shared" si="3"/>
        <v>0</v>
      </c>
      <c r="N13" s="152">
        <f t="shared" si="4"/>
        <v>0</v>
      </c>
      <c r="O13" s="154">
        <f t="shared" si="2"/>
        <v>0</v>
      </c>
    </row>
    <row r="14" spans="1:15">
      <c r="A14" s="64">
        <v>1.4</v>
      </c>
      <c r="B14" s="66"/>
      <c r="C14" s="60"/>
      <c r="D14" s="60"/>
      <c r="E14" s="152">
        <f t="shared" si="1"/>
        <v>0</v>
      </c>
      <c r="F14" s="60"/>
      <c r="G14" s="60"/>
      <c r="H14" s="60"/>
      <c r="I14" s="60"/>
      <c r="J14" s="60"/>
      <c r="K14" s="155"/>
      <c r="L14" s="155"/>
      <c r="M14" s="152">
        <f t="shared" si="3"/>
        <v>0</v>
      </c>
      <c r="N14" s="152">
        <f t="shared" si="4"/>
        <v>0</v>
      </c>
      <c r="O14" s="154">
        <f t="shared" si="2"/>
        <v>0</v>
      </c>
    </row>
    <row r="15" spans="1:15">
      <c r="A15" s="64">
        <v>1.5</v>
      </c>
      <c r="B15" s="66"/>
      <c r="C15" s="60"/>
      <c r="D15" s="60"/>
      <c r="E15" s="152">
        <f t="shared" si="1"/>
        <v>0</v>
      </c>
      <c r="F15" s="60"/>
      <c r="G15" s="60"/>
      <c r="H15" s="60"/>
      <c r="I15" s="60"/>
      <c r="J15" s="60"/>
      <c r="K15" s="155"/>
      <c r="L15" s="155"/>
      <c r="M15" s="152">
        <f t="shared" si="3"/>
        <v>0</v>
      </c>
      <c r="N15" s="152">
        <f t="shared" si="4"/>
        <v>0</v>
      </c>
      <c r="O15" s="154">
        <f t="shared" si="2"/>
        <v>0</v>
      </c>
    </row>
    <row r="16" spans="1:15">
      <c r="A16" s="64">
        <v>1.6</v>
      </c>
      <c r="B16" s="66"/>
      <c r="C16" s="60"/>
      <c r="D16" s="60"/>
      <c r="E16" s="152">
        <f t="shared" si="1"/>
        <v>0</v>
      </c>
      <c r="F16" s="60"/>
      <c r="G16" s="60"/>
      <c r="H16" s="60"/>
      <c r="I16" s="60"/>
      <c r="J16" s="60"/>
      <c r="K16" s="155"/>
      <c r="L16" s="155"/>
      <c r="M16" s="152">
        <f>C16+F16-H16-I16</f>
        <v>0</v>
      </c>
      <c r="N16" s="152">
        <f t="shared" si="4"/>
        <v>0</v>
      </c>
      <c r="O16" s="154">
        <f t="shared" si="2"/>
        <v>0</v>
      </c>
    </row>
    <row r="17" spans="1:15">
      <c r="A17" s="64" t="s">
        <v>7</v>
      </c>
      <c r="B17" s="66"/>
      <c r="C17" s="60"/>
      <c r="D17" s="60"/>
      <c r="E17" s="152">
        <f t="shared" si="1"/>
        <v>0</v>
      </c>
      <c r="F17" s="60"/>
      <c r="G17" s="60"/>
      <c r="H17" s="60"/>
      <c r="I17" s="60"/>
      <c r="J17" s="60"/>
      <c r="K17" s="155"/>
      <c r="L17" s="155"/>
      <c r="M17" s="152">
        <f t="shared" si="3"/>
        <v>0</v>
      </c>
      <c r="N17" s="152">
        <f t="shared" si="4"/>
        <v>0</v>
      </c>
      <c r="O17" s="154">
        <f t="shared" si="2"/>
        <v>0</v>
      </c>
    </row>
    <row r="18" spans="1:15">
      <c r="A18" s="145"/>
      <c r="B18" s="79" t="s">
        <v>43</v>
      </c>
      <c r="C18" s="147"/>
      <c r="D18" s="147"/>
      <c r="E18" s="147"/>
      <c r="F18" s="147"/>
      <c r="G18" s="147"/>
      <c r="H18" s="147"/>
      <c r="I18" s="147"/>
      <c r="J18" s="147"/>
      <c r="K18" s="156"/>
      <c r="L18" s="156"/>
      <c r="M18" s="147"/>
      <c r="N18" s="147"/>
      <c r="O18" s="157"/>
    </row>
    <row r="19" spans="1:15">
      <c r="A19" s="64">
        <v>2</v>
      </c>
      <c r="B19" s="158" t="s">
        <v>49</v>
      </c>
      <c r="C19" s="152"/>
      <c r="D19" s="152"/>
      <c r="E19" s="152"/>
      <c r="F19" s="152"/>
      <c r="G19" s="152"/>
      <c r="H19" s="152"/>
      <c r="I19" s="152"/>
      <c r="J19" s="152"/>
      <c r="K19" s="152"/>
      <c r="L19" s="152"/>
      <c r="M19" s="152">
        <f t="shared" ref="M19" si="5">C19+F19-H19-I19</f>
        <v>0</v>
      </c>
      <c r="N19" s="152">
        <f t="shared" ref="N19" si="6">D19+G19+H19-J19+K19-L19</f>
        <v>0</v>
      </c>
      <c r="O19" s="154">
        <f t="shared" ref="O19" si="7">M19+N19</f>
        <v>0</v>
      </c>
    </row>
    <row r="20" spans="1:15">
      <c r="A20" s="79"/>
      <c r="B20" s="79"/>
      <c r="C20" s="96"/>
      <c r="D20" s="96"/>
      <c r="E20" s="96"/>
      <c r="F20" s="96"/>
      <c r="G20" s="96"/>
      <c r="H20" s="96"/>
      <c r="I20" s="96"/>
      <c r="J20" s="96"/>
      <c r="K20" s="96"/>
      <c r="L20" s="96"/>
      <c r="M20" s="96"/>
      <c r="N20" s="96"/>
      <c r="O20" s="96"/>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 </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2022-05-16T08:53:58Z</dcterms:modified>
</cp:coreProperties>
</file>