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CE7E0174-BF7C-47DC-90D9-7B69AEAA9061}" xr6:coauthVersionLast="47" xr6:coauthVersionMax="47" xr10:uidLastSave="{00000000-0000-0000-0000-000000000000}"/>
  <bookViews>
    <workbookView xWindow="-120" yWindow="-120" windowWidth="29040" windowHeight="15990" tabRatio="919"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 sheetId="72" r:id="rId7"/>
    <sheet name="26. Rem 3" sheetId="50" r:id="rId8"/>
    <sheet name="27. REM 4" sheetId="63" r:id="rId9"/>
  </sheets>
  <externalReferences>
    <externalReference r:id="rId10"/>
    <externalReference r:id="rId11"/>
    <externalReference r:id="rId12"/>
  </externalReferences>
  <definedNames>
    <definedName name="_cur1">'[1]Appl (2)'!$F$2:$F$7200</definedName>
    <definedName name="_cur2">'[1]Appl (2)'!$H$2:$H$7200</definedName>
    <definedName name="_sum1">'[1]Appl (2)'!$E$2:$E$7200</definedName>
    <definedName name="_sum2">'[1]Appl (2)'!$G$2:$G$7200</definedName>
    <definedName name="ACC_BALACC" localSheetId="6">#REF!</definedName>
    <definedName name="ACC_BALACC">#REF!</definedName>
    <definedName name="ACC_CRS" localSheetId="6">#REF!</definedName>
    <definedName name="ACC_CRS">#REF!</definedName>
    <definedName name="ACC_DBS" localSheetId="6">#REF!</definedName>
    <definedName name="ACC_DBS">#REF!</definedName>
    <definedName name="ACC_ISO" localSheetId="6">#REF!</definedName>
    <definedName name="ACC_ISO">#REF!</definedName>
    <definedName name="ACC_SALDO" localSheetId="6">#REF!</definedName>
    <definedName name="ACC_SALDO">#REF!</definedName>
    <definedName name="BS_BALACC" localSheetId="6">#REF!</definedName>
    <definedName name="BS_BALACC">#REF!</definedName>
    <definedName name="BS_BALANCE" localSheetId="6">#REF!</definedName>
    <definedName name="BS_BALANCE">#REF!</definedName>
    <definedName name="BS_CR" localSheetId="6">#REF!</definedName>
    <definedName name="BS_CR">#REF!</definedName>
    <definedName name="BS_CR_EQU" localSheetId="6">#REF!</definedName>
    <definedName name="BS_CR_EQU">#REF!</definedName>
    <definedName name="BS_DB" localSheetId="6">#REF!</definedName>
    <definedName name="BS_DB">#REF!</definedName>
    <definedName name="BS_DB_EQU" localSheetId="6">#REF!</definedName>
    <definedName name="BS_DB_EQU">#REF!</definedName>
    <definedName name="BS_DT" localSheetId="6">#REF!</definedName>
    <definedName name="BS_DT">#REF!</definedName>
    <definedName name="BS_ISO" localSheetId="6">#REF!</definedName>
    <definedName name="BS_ISO">#REF!</definedName>
    <definedName name="CurrentDate" localSheetId="6">#REF!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63" l="1"/>
  <c r="M17" i="63"/>
  <c r="O17" i="63" s="1"/>
  <c r="E17" i="63"/>
  <c r="N15" i="63"/>
  <c r="M15" i="63"/>
  <c r="O15" i="63" s="1"/>
  <c r="E15" i="63"/>
  <c r="N14" i="63"/>
  <c r="M14" i="63"/>
  <c r="O14" i="63" s="1"/>
  <c r="E14" i="63"/>
  <c r="N13" i="63"/>
  <c r="M13" i="63"/>
  <c r="O13" i="63" s="1"/>
  <c r="E13" i="63"/>
  <c r="N12" i="63"/>
  <c r="M12" i="63"/>
  <c r="O12" i="63" s="1"/>
  <c r="E12" i="63"/>
  <c r="N11" i="63"/>
  <c r="M11" i="63"/>
  <c r="O11" i="63" s="1"/>
  <c r="E11" i="63"/>
  <c r="E10" i="63" s="1"/>
  <c r="N10" i="63"/>
  <c r="M10" i="63"/>
  <c r="L10" i="63"/>
  <c r="K10" i="63"/>
  <c r="J10" i="63"/>
  <c r="I10" i="63"/>
  <c r="H10" i="63"/>
  <c r="G10" i="63"/>
  <c r="F10" i="63"/>
  <c r="D10" i="63"/>
  <c r="C10" i="63"/>
  <c r="D22" i="50"/>
  <c r="G17" i="50"/>
  <c r="F17" i="50"/>
  <c r="E17" i="50"/>
  <c r="D17" i="50"/>
  <c r="C17" i="50"/>
  <c r="G12" i="50"/>
  <c r="G22" i="50" s="1"/>
  <c r="F12" i="50"/>
  <c r="F22" i="50" s="1"/>
  <c r="E12" i="50"/>
  <c r="E22" i="50" s="1"/>
  <c r="D12" i="50"/>
  <c r="C12" i="50"/>
  <c r="G7" i="50"/>
  <c r="F7" i="50"/>
  <c r="E7" i="50"/>
  <c r="D7" i="50"/>
  <c r="C7" i="50"/>
  <c r="E15" i="72"/>
  <c r="E9" i="72"/>
  <c r="F15" i="48"/>
  <c r="E15" i="48"/>
  <c r="D15" i="48"/>
  <c r="F7" i="48"/>
  <c r="F22" i="48" s="1"/>
  <c r="E7" i="48"/>
  <c r="E22" i="48" s="1"/>
  <c r="D7" i="48"/>
  <c r="D22" i="48" s="1"/>
  <c r="C22" i="50" l="1"/>
  <c r="O10" i="63"/>
  <c r="E10" i="40" l="1"/>
  <c r="D10" i="40"/>
  <c r="C10" i="40"/>
  <c r="C26" i="67" l="1"/>
  <c r="D26" i="67"/>
  <c r="F10" i="40" l="1"/>
  <c r="G10" i="40" s="1"/>
  <c r="D52" i="67" l="1"/>
  <c r="C52" i="67"/>
  <c r="D41" i="67"/>
  <c r="C41" i="67"/>
  <c r="D15" i="72" l="1"/>
  <c r="C15" i="72"/>
  <c r="D9" i="72"/>
  <c r="C9" i="72"/>
</calcChain>
</file>

<file path=xl/sharedStrings.xml><?xml version="1.0" encoding="utf-8"?>
<sst xmlns="http://schemas.openxmlformats.org/spreadsheetml/2006/main" count="281" uniqueCount="177">
  <si>
    <t>a</t>
  </si>
  <si>
    <t>b</t>
  </si>
  <si>
    <t>c</t>
  </si>
  <si>
    <t>d</t>
  </si>
  <si>
    <t>e</t>
  </si>
  <si>
    <t>f</t>
  </si>
  <si>
    <t xml:space="preserve">                                                                </t>
  </si>
  <si>
    <t>x</t>
  </si>
  <si>
    <t>g</t>
  </si>
  <si>
    <t>h</t>
  </si>
  <si>
    <t>j</t>
  </si>
  <si>
    <t>k</t>
  </si>
  <si>
    <t>l</t>
  </si>
  <si>
    <t>m</t>
  </si>
  <si>
    <t>Table N</t>
  </si>
  <si>
    <t>Consolidation by entities</t>
  </si>
  <si>
    <t>Content</t>
  </si>
  <si>
    <t>Information about historical operational losses</t>
  </si>
  <si>
    <t>Differences between accounting and regulatory scopes of consolidation</t>
  </si>
  <si>
    <t>Operational risks - basic indicator approach</t>
  </si>
  <si>
    <t xml:space="preserve"> Remuneration awarded during the reporting period</t>
  </si>
  <si>
    <t>Special payments</t>
  </si>
  <si>
    <t>Shares owned by senior management</t>
  </si>
  <si>
    <t>Bank:</t>
  </si>
  <si>
    <t>Date:</t>
  </si>
  <si>
    <t>Table 21</t>
  </si>
  <si>
    <t>Name of Entity</t>
  </si>
  <si>
    <t>Method of Accounting consolidation</t>
  </si>
  <si>
    <t>Full Consolidation</t>
  </si>
  <si>
    <t>Proportional Consolidation</t>
  </si>
  <si>
    <t>Method of regulatory consolidation</t>
  </si>
  <si>
    <t>Description</t>
  </si>
  <si>
    <t>Neither consolidated nor deducted</t>
  </si>
  <si>
    <t>Deducted</t>
  </si>
  <si>
    <t>Table 23</t>
  </si>
  <si>
    <t>Net interest income</t>
  </si>
  <si>
    <t>Total Non-Interest Income</t>
  </si>
  <si>
    <t>Total income (1+2-3)</t>
  </si>
  <si>
    <t>Table 25</t>
  </si>
  <si>
    <t>Guaranteed bonuses</t>
  </si>
  <si>
    <t>Sign-on awards</t>
  </si>
  <si>
    <t>Severance payments</t>
  </si>
  <si>
    <t>Senior management</t>
  </si>
  <si>
    <t>Other material risk takers</t>
  </si>
  <si>
    <t>Number of employees</t>
  </si>
  <si>
    <t>Of which cash-based</t>
  </si>
  <si>
    <t>Of which shares</t>
  </si>
  <si>
    <t>Of which share-linked instruments</t>
  </si>
  <si>
    <t>Table 27</t>
  </si>
  <si>
    <t>Total amount:</t>
  </si>
  <si>
    <t>Total (a+b)</t>
  </si>
  <si>
    <t>Changes during the reporting period</t>
  </si>
  <si>
    <t>Awarded during the period</t>
  </si>
  <si>
    <t>Vesting</t>
  </si>
  <si>
    <t>Reduction during the period</t>
  </si>
  <si>
    <t>Other Changes</t>
  </si>
  <si>
    <t>Sell</t>
  </si>
  <si>
    <t>Amount of shares at the end of the reporting period</t>
  </si>
  <si>
    <t>Total(k+l)</t>
  </si>
  <si>
    <t>Assets (as reported in published IFRS financial statements)</t>
  </si>
  <si>
    <t>Carrying Values as reported in published IFRS financial statements</t>
  </si>
  <si>
    <t>Carrying Values per IFRS under scope of regulatory consolidation (stand-alone)</t>
  </si>
  <si>
    <t>Notes</t>
  </si>
  <si>
    <t>Cash</t>
  </si>
  <si>
    <t>Total assets</t>
  </si>
  <si>
    <t xml:space="preserve">Liabilities (as reported in published IFRS financial statements)  </t>
  </si>
  <si>
    <t>Total liabilities</t>
  </si>
  <si>
    <t>Equity (as reported in published IFRS financial statements)</t>
  </si>
  <si>
    <t>Total equity</t>
  </si>
  <si>
    <t>Table 22</t>
  </si>
  <si>
    <t>Total amount of losses</t>
  </si>
  <si>
    <t>Total amount of losses, exceeding GEL 10,000</t>
  </si>
  <si>
    <t>Number of events with losses exceeding GEL 10,000</t>
  </si>
  <si>
    <t>Total amount of 5 biggest losses</t>
  </si>
  <si>
    <t>Table 24</t>
  </si>
  <si>
    <t>Supervisory Board</t>
  </si>
  <si>
    <t>Fixed remuneration</t>
  </si>
  <si>
    <t>Total fixed remuneration (3+5+7)</t>
  </si>
  <si>
    <t>Of which: deferred</t>
  </si>
  <si>
    <t>Of which: shares or other share-linked instruments</t>
  </si>
  <si>
    <t>Of which deferred</t>
  </si>
  <si>
    <t>Of which other forms</t>
  </si>
  <si>
    <t>Variable remuneration</t>
  </si>
  <si>
    <t>Total variable remuneration (11+13+15)</t>
  </si>
  <si>
    <t>Of which shares or other share-linked instruments</t>
  </si>
  <si>
    <t>Total remuneration</t>
  </si>
  <si>
    <t>Table 26</t>
  </si>
  <si>
    <t>Total amount of outstanding deferred remuneration</t>
  </si>
  <si>
    <t>Of  which  Total amount of outstanding deferred and retained remuneration exposed to ex post explicit and/or implicit adjustment</t>
  </si>
  <si>
    <t>Total amount of reduction during the year due to ex post explicit adjustments</t>
  </si>
  <si>
    <t>Total amount of deferred remuneration paid out in the financial year</t>
  </si>
  <si>
    <t>Shares</t>
  </si>
  <si>
    <t>Share-linked instruments</t>
  </si>
  <si>
    <t>Other</t>
  </si>
  <si>
    <t>Total</t>
  </si>
  <si>
    <t>Information about deferred and retained remuneration</t>
  </si>
  <si>
    <t>Average of sums of net interest and net non-interest income  during last three years</t>
  </si>
  <si>
    <t>Risk Weighted asset (RWA)</t>
  </si>
  <si>
    <t>Of which other instruments</t>
  </si>
  <si>
    <t>I</t>
  </si>
  <si>
    <t>Amount of shares at the beginning of the reporting period</t>
  </si>
  <si>
    <t>Total amount of reduction during the year due to ex post implicit adjustments</t>
  </si>
  <si>
    <t>less: income (loss) from selling property</t>
  </si>
  <si>
    <t>Board of Directors</t>
  </si>
  <si>
    <t>Unvested</t>
  </si>
  <si>
    <t>Vested</t>
  </si>
  <si>
    <t>Of which: Unvested</t>
  </si>
  <si>
    <t>Of which: Vested</t>
  </si>
  <si>
    <t>Unvested (a+d-f-g)</t>
  </si>
  <si>
    <t xml:space="preserve">Vested (b+e+f-h+i-j) </t>
  </si>
  <si>
    <t>Table  20</t>
  </si>
  <si>
    <t>Purchase</t>
  </si>
  <si>
    <t>Total amount</t>
  </si>
  <si>
    <t>Banks shall disclose information required by this Annex in annual Pillar 3 reports according to the decree N92/04 of the Governor of the National Bank of Georgia on “Disclosure requirements for commercial banks within Pillar 3” .</t>
  </si>
  <si>
    <t>JSC TBC Bank</t>
  </si>
  <si>
    <t>Cash and cash equivalents</t>
  </si>
  <si>
    <t>Due from other banks</t>
  </si>
  <si>
    <t>Mandatory cash balances with NBG</t>
  </si>
  <si>
    <t>Loans and advances to customers</t>
  </si>
  <si>
    <t>Investment securities</t>
  </si>
  <si>
    <t>Repurchase receivables</t>
  </si>
  <si>
    <t>Finance lease receivables</t>
  </si>
  <si>
    <t>Investment properties</t>
  </si>
  <si>
    <t>Current income tax prepayment</t>
  </si>
  <si>
    <t>Deferred income tax asset</t>
  </si>
  <si>
    <t>Other financial assets</t>
  </si>
  <si>
    <t>Premises and equipment</t>
  </si>
  <si>
    <t>Right of use assets</t>
  </si>
  <si>
    <t>Intangible assets</t>
  </si>
  <si>
    <t>Goodwill</t>
  </si>
  <si>
    <t>Investments in subsidiaries and associates</t>
  </si>
  <si>
    <t>Other assets</t>
  </si>
  <si>
    <t>Due to credit institutions</t>
  </si>
  <si>
    <t>Customer accounts</t>
  </si>
  <si>
    <t>Other financial liabilities</t>
  </si>
  <si>
    <t>Current income tax liability</t>
  </si>
  <si>
    <t>Deferred income tax liability</t>
  </si>
  <si>
    <t>Lease liabilities</t>
  </si>
  <si>
    <t>Subordinated debt</t>
  </si>
  <si>
    <t>Other liabilities</t>
  </si>
  <si>
    <t>Additional Tier 1 capital subordinated notes</t>
  </si>
  <si>
    <t>Share capital</t>
  </si>
  <si>
    <t>Share premium</t>
  </si>
  <si>
    <t>Retained earnings</t>
  </si>
  <si>
    <t>Share based payment reserve</t>
  </si>
  <si>
    <t>Non-controlling interest</t>
  </si>
  <si>
    <t>United Financial Corporation JSC</t>
  </si>
  <si>
    <t>Card processing</t>
  </si>
  <si>
    <t>TBC Capital LLC</t>
  </si>
  <si>
    <t>Brokerage</t>
  </si>
  <si>
    <t>TBC Leasing JSC</t>
  </si>
  <si>
    <t>Leasing</t>
  </si>
  <si>
    <t>TBC Kredit LLC</t>
  </si>
  <si>
    <t>Non-banking credit institution</t>
  </si>
  <si>
    <t>TBC Pay LLC</t>
  </si>
  <si>
    <t>Payment processing</t>
  </si>
  <si>
    <t>TBC Invest LLC</t>
  </si>
  <si>
    <t>Financial services</t>
  </si>
  <si>
    <t>TBC Asset Management LLC</t>
  </si>
  <si>
    <t>Asset management</t>
  </si>
  <si>
    <t>JSC Creditinfo Georgia</t>
  </si>
  <si>
    <t>Not Consolidated</t>
  </si>
  <si>
    <t>Credit bureau</t>
  </si>
  <si>
    <t>2024*</t>
  </si>
  <si>
    <t>* Note:</t>
  </si>
  <si>
    <t>Cash transit accounting mistakes, which have 0 net loss are not included in the above 2024 losses, with total amount of GEL 736,340.</t>
  </si>
  <si>
    <t>Of which other forms*</t>
  </si>
  <si>
    <t>Of which deferred**</t>
  </si>
  <si>
    <t>* Includes all types of compensation other than fixed salary. E.g. social assistance, the bank's contribution in the pension scheme (including the one for the variable remuneration), costs for business trips, etc.</t>
  </si>
  <si>
    <t>Nino Masurashvili</t>
  </si>
  <si>
    <t>George Tkhelidze</t>
  </si>
  <si>
    <t>Vakhtang Butskhrikidze</t>
  </si>
  <si>
    <t>Tornike Gogichaishvili</t>
  </si>
  <si>
    <t>Giorgi Megrelishvili</t>
  </si>
  <si>
    <t>Debt securities in issue</t>
  </si>
  <si>
    <t>Other Reserves</t>
  </si>
  <si>
    <t>** Includes 60% of the annual bonus as the long-term portion, as well as the 2021 LTIP, which crystallized as a result of performance from 2022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</si>
</sst>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94">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1"/>
      <color theme="1"/>
      <name val="Sylfaen"/>
      <family val="1"/>
    </font>
    <font>
      <u/>
      <sz val="10"/>
      <color indexed="12"/>
      <name val="Calibri"/>
      <family val="2"/>
      <scheme val="minor"/>
    </font>
    <font>
      <sz val="10"/>
      <name val="Calibri"/>
      <family val="2"/>
      <scheme val="minor"/>
    </font>
    <font>
      <b/>
      <sz val="12"/>
      <name val="Calibri"/>
      <family val="2"/>
      <scheme val="minor"/>
    </font>
    <font>
      <sz val="10"/>
      <color theme="1"/>
      <name val="Arial"/>
      <family val="2"/>
    </font>
    <font>
      <b/>
      <sz val="10"/>
      <color theme="1"/>
      <name val="Arial"/>
      <family val="2"/>
    </font>
    <font>
      <sz val="10"/>
      <color theme="1"/>
      <name val="Times New Roman"/>
      <family val="1"/>
    </font>
    <font>
      <b/>
      <i/>
      <u/>
      <sz val="10"/>
      <color theme="1"/>
      <name val="Calibri"/>
      <family val="2"/>
      <scheme val="minor"/>
    </font>
    <font>
      <i/>
      <sz val="8"/>
      <color theme="1"/>
      <name val="Calibri"/>
      <family val="2"/>
      <scheme val="minor"/>
    </font>
  </fonts>
  <fills count="75">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9" fillId="0" borderId="0"/>
    <xf numFmtId="167" fontId="10" fillId="36" borderId="0"/>
    <xf numFmtId="168" fontId="10" fillId="36" borderId="0"/>
    <xf numFmtId="167" fontId="10" fillId="36" borderId="0"/>
    <xf numFmtId="0" fontId="11" fillId="37"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0" fontId="16" fillId="38" borderId="0" applyNumberFormat="0" applyBorder="0" applyAlignment="0" applyProtection="0"/>
    <xf numFmtId="169" fontId="19"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0" fontId="21" fillId="0" borderId="0" applyFill="0" applyBorder="0" applyAlignment="0"/>
    <xf numFmtId="170" fontId="21"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1" fontId="21"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8"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5" fillId="64" borderId="28" applyNumberFormat="0" applyAlignment="0" applyProtection="0"/>
    <xf numFmtId="0" fontId="26" fillId="9" borderId="24"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0" fontId="25"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0" fontId="26" fillId="9" borderId="24"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0" fontId="25" fillId="64" borderId="2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xf numFmtId="171" fontId="21"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xf numFmtId="14" fontId="30" fillId="0" borderId="0" applyFill="0" applyBorder="0" applyAlignment="0"/>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0" applyFont="0" applyFill="0" applyBorder="0" applyAlignment="0" applyProtection="0"/>
    <xf numFmtId="179" fontId="2"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0" fontId="32" fillId="0" borderId="0" applyNumberFormat="0" applyFill="0" applyBorder="0" applyAlignment="0" applyProtection="0"/>
    <xf numFmtId="167" fontId="2" fillId="0" borderId="0"/>
    <xf numFmtId="0" fontId="2" fillId="0" borderId="0"/>
    <xf numFmtId="167" fontId="2" fillId="0" borderId="0"/>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0" fontId="35" fillId="39" borderId="0" applyNumberFormat="0" applyBorder="0" applyAlignment="0" applyProtection="0"/>
    <xf numFmtId="0" fontId="2" fillId="68" borderId="2" applyNumberFormat="0" applyFont="0" applyBorder="0" applyProtection="0">
      <alignment horizontal="center" vertical="center"/>
    </xf>
    <xf numFmtId="0" fontId="38" fillId="0" borderId="20" applyNumberFormat="0" applyAlignment="0" applyProtection="0">
      <alignment horizontal="left" vertical="center"/>
    </xf>
    <xf numFmtId="0" fontId="38" fillId="0" borderId="20" applyNumberFormat="0" applyAlignment="0" applyProtection="0">
      <alignment horizontal="left" vertical="center"/>
    </xf>
    <xf numFmtId="167" fontId="38" fillId="0" borderId="20" applyNumberFormat="0" applyAlignment="0" applyProtection="0">
      <alignment horizontal="left" vertical="center"/>
    </xf>
    <xf numFmtId="0" fontId="38" fillId="0" borderId="7">
      <alignment horizontal="left" vertical="center"/>
    </xf>
    <xf numFmtId="0" fontId="38" fillId="0" borderId="7">
      <alignment horizontal="left" vertical="center"/>
    </xf>
    <xf numFmtId="167" fontId="38" fillId="0" borderId="7">
      <alignment horizontal="left" vertical="center"/>
    </xf>
    <xf numFmtId="0" fontId="39" fillId="0" borderId="30" applyNumberFormat="0" applyFill="0" applyAlignment="0" applyProtection="0"/>
    <xf numFmtId="168" fontId="39" fillId="0" borderId="30" applyNumberFormat="0" applyFill="0" applyAlignment="0" applyProtection="0"/>
    <xf numFmtId="0"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0" fontId="39" fillId="0" borderId="30" applyNumberFormat="0" applyFill="0" applyAlignment="0" applyProtection="0"/>
    <xf numFmtId="0" fontId="40" fillId="0" borderId="31" applyNumberFormat="0" applyFill="0" applyAlignment="0" applyProtection="0"/>
    <xf numFmtId="168" fontId="40" fillId="0" borderId="31" applyNumberFormat="0" applyFill="0" applyAlignment="0" applyProtection="0"/>
    <xf numFmtId="0"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0" fontId="40" fillId="0" borderId="31" applyNumberFormat="0" applyFill="0" applyAlignment="0" applyProtection="0"/>
    <xf numFmtId="0" fontId="41" fillId="0" borderId="32" applyNumberFormat="0" applyFill="0" applyAlignment="0" applyProtection="0"/>
    <xf numFmtId="168"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0" fontId="41" fillId="0" borderId="0" applyNumberFormat="0" applyFill="0" applyBorder="0" applyAlignment="0" applyProtection="0"/>
    <xf numFmtId="37" fontId="42" fillId="0" borderId="0"/>
    <xf numFmtId="167" fontId="43" fillId="0" borderId="0"/>
    <xf numFmtId="0" fontId="43" fillId="0" borderId="0"/>
    <xf numFmtId="167" fontId="43" fillId="0" borderId="0"/>
    <xf numFmtId="167" fontId="38" fillId="0" borderId="0"/>
    <xf numFmtId="0" fontId="38" fillId="0" borderId="0"/>
    <xf numFmtId="167" fontId="38" fillId="0" borderId="0"/>
    <xf numFmtId="167" fontId="44" fillId="0" borderId="0"/>
    <xf numFmtId="0" fontId="44" fillId="0" borderId="0"/>
    <xf numFmtId="167" fontId="44" fillId="0" borderId="0"/>
    <xf numFmtId="167" fontId="45" fillId="0" borderId="0"/>
    <xf numFmtId="0" fontId="45" fillId="0" borderId="0"/>
    <xf numFmtId="167" fontId="45" fillId="0" borderId="0"/>
    <xf numFmtId="167" fontId="46" fillId="0" borderId="0"/>
    <xf numFmtId="0" fontId="46" fillId="0" borderId="0"/>
    <xf numFmtId="167" fontId="46" fillId="0" borderId="0"/>
    <xf numFmtId="167" fontId="47" fillId="0" borderId="0"/>
    <xf numFmtId="0" fontId="47" fillId="0" borderId="0"/>
    <xf numFmtId="167" fontId="47" fillId="0" borderId="0"/>
    <xf numFmtId="0" fontId="46"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7" fontId="48" fillId="0" borderId="0" applyNumberFormat="0" applyFill="0" applyBorder="0" applyAlignment="0" applyProtection="0">
      <alignment vertical="top"/>
      <protection locked="0"/>
    </xf>
    <xf numFmtId="167" fontId="49" fillId="0" borderId="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8"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0" fontId="50" fillId="42" borderId="27" applyNumberFormat="0" applyAlignment="0" applyProtection="0"/>
    <xf numFmtId="3" fontId="2" fillId="71" borderId="2" applyFont="0">
      <alignment horizontal="right" vertical="center"/>
      <protection locked="0"/>
    </xf>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53" fillId="0" borderId="33" applyNumberFormat="0" applyFill="0" applyAlignment="0" applyProtection="0"/>
    <xf numFmtId="0" fontId="54" fillId="0" borderId="2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0" fontId="53" fillId="0" borderId="3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0" fontId="53" fillId="0" borderId="33"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0" fontId="56" fillId="72" borderId="0" applyNumberFormat="0" applyBorder="0" applyAlignment="0" applyProtection="0"/>
    <xf numFmtId="1" fontId="59" fillId="0" borderId="0" applyProtection="0"/>
    <xf numFmtId="167" fontId="10" fillId="0" borderId="34"/>
    <xf numFmtId="168" fontId="10" fillId="0" borderId="34"/>
    <xf numFmtId="167" fontId="10" fillId="0" borderId="3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0" fillId="0" borderId="0"/>
    <xf numFmtId="180" fontId="2"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0" fontId="61" fillId="0" borderId="0"/>
    <xf numFmtId="0" fontId="60" fillId="0" borderId="0"/>
    <xf numFmtId="178" fontId="12" fillId="0" borderId="0"/>
    <xf numFmtId="178" fontId="2" fillId="0" borderId="0"/>
    <xf numFmtId="178" fontId="2" fillId="0" borderId="0"/>
    <xf numFmtId="0" fontId="2" fillId="0" borderId="0"/>
    <xf numFmtId="0" fontId="2"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49"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2" fillId="0" borderId="0"/>
    <xf numFmtId="0" fontId="12" fillId="0" borderId="0"/>
    <xf numFmtId="167" fontId="12" fillId="0" borderId="0"/>
    <xf numFmtId="0" fontId="1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67" fontId="12" fillId="0" borderId="0"/>
    <xf numFmtId="0" fontId="12" fillId="0" borderId="0"/>
    <xf numFmtId="0" fontId="12"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178" fontId="12" fillId="0" borderId="0"/>
    <xf numFmtId="178" fontId="1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2" fillId="0" borderId="0"/>
    <xf numFmtId="178" fontId="12" fillId="0" borderId="0"/>
    <xf numFmtId="178" fontId="12" fillId="0" borderId="0"/>
    <xf numFmtId="178"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78" fontId="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9" fillId="0" borderId="0"/>
    <xf numFmtId="0" fontId="12" fillId="0" borderId="0"/>
    <xf numFmtId="0" fontId="2" fillId="0" borderId="0"/>
    <xf numFmtId="0" fontId="11" fillId="0" borderId="0"/>
    <xf numFmtId="167" fontId="9" fillId="0" borderId="0"/>
    <xf numFmtId="0" fontId="2"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2" fillId="0" borderId="0"/>
    <xf numFmtId="0" fontId="12" fillId="0" borderId="0"/>
    <xf numFmtId="167" fontId="9" fillId="0" borderId="0"/>
    <xf numFmtId="0" fontId="49" fillId="0" borderId="0"/>
    <xf numFmtId="0" fontId="2" fillId="0" borderId="0"/>
    <xf numFmtId="167" fontId="9" fillId="0" borderId="0"/>
    <xf numFmtId="0" fontId="1"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178" fontId="2" fillId="0" borderId="0"/>
    <xf numFmtId="0" fontId="2" fillId="0" borderId="0"/>
    <xf numFmtId="178" fontId="2" fillId="0" borderId="0"/>
    <xf numFmtId="0" fontId="2" fillId="0" borderId="0"/>
    <xf numFmtId="178" fontId="2" fillId="0" borderId="0"/>
    <xf numFmtId="0" fontId="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178" fontId="1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78" fontId="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0" fillId="0" borderId="0"/>
    <xf numFmtId="0" fontId="5"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178" fontId="5" fillId="0" borderId="0"/>
    <xf numFmtId="0" fontId="10" fillId="0" borderId="0"/>
    <xf numFmtId="178" fontId="10" fillId="0" borderId="0"/>
    <xf numFmtId="0" fontId="10" fillId="0" borderId="0"/>
    <xf numFmtId="0" fontId="2" fillId="0" borderId="0"/>
    <xf numFmtId="0" fontId="1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0" fillId="0" borderId="0"/>
    <xf numFmtId="178" fontId="5"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0" fillId="0" borderId="0"/>
    <xf numFmtId="0" fontId="10" fillId="0" borderId="0"/>
    <xf numFmtId="167" fontId="10" fillId="0" borderId="0"/>
    <xf numFmtId="0" fontId="60"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0" fillId="0" borderId="0"/>
    <xf numFmtId="0" fontId="5" fillId="0" borderId="0"/>
    <xf numFmtId="0" fontId="60" fillId="0" borderId="0"/>
    <xf numFmtId="167" fontId="5" fillId="0" borderId="0"/>
    <xf numFmtId="0" fontId="60" fillId="0" borderId="0"/>
    <xf numFmtId="167" fontId="5"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178" fontId="5"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178"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0"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178" fontId="10" fillId="0" borderId="0"/>
    <xf numFmtId="178" fontId="10"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28" fillId="0" borderId="0"/>
    <xf numFmtId="0" fontId="2" fillId="0" borderId="0"/>
    <xf numFmtId="0" fontId="60" fillId="0" borderId="0"/>
    <xf numFmtId="167" fontId="28"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2"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68"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167" fontId="2"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4" fillId="0" borderId="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167"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167" fontId="2" fillId="0" borderId="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168"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168"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167" fontId="2" fillId="0" borderId="0"/>
    <xf numFmtId="167" fontId="2" fillId="0" borderId="0"/>
    <xf numFmtId="0" fontId="2"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5"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6" fillId="0" borderId="0"/>
    <xf numFmtId="0" fontId="66" fillId="0" borderId="0"/>
    <xf numFmtId="167" fontId="66" fillId="0" borderId="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8"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9" fillId="0" borderId="0"/>
    <xf numFmtId="174" fontId="21" fillId="0" borderId="0" applyFont="0" applyFill="0" applyBorder="0" applyAlignment="0" applyProtection="0"/>
    <xf numFmtId="185"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xf numFmtId="0" fontId="2" fillId="0" borderId="0"/>
    <xf numFmtId="167" fontId="2" fillId="0" borderId="0"/>
    <xf numFmtId="186" fontId="49" fillId="0" borderId="2" applyNumberFormat="0">
      <alignment horizontal="center" vertical="top" wrapText="1"/>
    </xf>
    <xf numFmtId="0" fontId="71"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2" fillId="0" borderId="0"/>
    <xf numFmtId="0" fontId="9" fillId="0" borderId="0"/>
    <xf numFmtId="0" fontId="73" fillId="0" borderId="0"/>
    <xf numFmtId="0" fontId="73" fillId="0" borderId="0"/>
    <xf numFmtId="167" fontId="9" fillId="0" borderId="0"/>
    <xf numFmtId="167"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8" fontId="21" fillId="0" borderId="0" applyFill="0" applyBorder="0" applyAlignment="0"/>
    <xf numFmtId="189" fontId="21" fillId="0" borderId="0" applyFill="0" applyBorder="0" applyAlignment="0"/>
    <xf numFmtId="0" fontId="76" fillId="0" borderId="0">
      <alignment horizontal="center" vertical="top"/>
    </xf>
    <xf numFmtId="0"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0" fontId="77" fillId="0" borderId="0" applyNumberFormat="0" applyFill="0" applyBorder="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8"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9" fillId="0" borderId="38"/>
    <xf numFmtId="184" fontId="65"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0" fillId="0" borderId="0" applyFont="0" applyFill="0" applyBorder="0" applyAlignment="0" applyProtection="0"/>
    <xf numFmtId="191" fontId="2"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2" fillId="0" borderId="0"/>
    <xf numFmtId="43" fontId="1" fillId="0" borderId="0" applyFont="0" applyFill="0" applyBorder="0" applyAlignment="0" applyProtection="0"/>
  </cellStyleXfs>
  <cellXfs count="235">
    <xf numFmtId="0" fontId="0" fillId="0" borderId="0" xfId="0"/>
    <xf numFmtId="0" fontId="0" fillId="0" borderId="0" xfId="0" applyBorder="1"/>
    <xf numFmtId="0" fontId="3" fillId="0" borderId="0" xfId="0" applyFont="1"/>
    <xf numFmtId="0" fontId="3" fillId="0" borderId="2" xfId="0" applyFont="1" applyBorder="1"/>
    <xf numFmtId="0" fontId="3" fillId="0" borderId="0" xfId="0" applyFont="1" applyAlignment="1">
      <alignment wrapText="1"/>
    </xf>
    <xf numFmtId="0" fontId="3" fillId="0" borderId="0" xfId="0" applyFont="1" applyAlignment="1">
      <alignment vertical="center" wrapText="1"/>
    </xf>
    <xf numFmtId="0" fontId="3" fillId="0" borderId="13" xfId="0" applyFont="1" applyBorder="1"/>
    <xf numFmtId="0" fontId="3" fillId="0" borderId="2" xfId="0" applyFont="1" applyBorder="1" applyAlignment="1">
      <alignment wrapText="1"/>
    </xf>
    <xf numFmtId="0" fontId="4" fillId="0" borderId="0" xfId="0" applyFont="1" applyAlignment="1">
      <alignment vertical="center"/>
    </xf>
    <xf numFmtId="0" fontId="3" fillId="0" borderId="0" xfId="0" applyFont="1" applyAlignment="1">
      <alignment horizontal="center" vertical="center" wrapText="1"/>
    </xf>
    <xf numFmtId="0" fontId="3" fillId="0" borderId="40" xfId="0" applyFont="1" applyBorder="1"/>
    <xf numFmtId="0" fontId="3" fillId="0" borderId="15" xfId="0" applyFont="1" applyBorder="1"/>
    <xf numFmtId="0" fontId="3" fillId="0" borderId="41" xfId="0" applyFont="1" applyBorder="1" applyAlignment="1">
      <alignment horizontal="center"/>
    </xf>
    <xf numFmtId="0" fontId="3" fillId="0" borderId="0" xfId="0" applyFont="1" applyFill="1" applyBorder="1"/>
    <xf numFmtId="0" fontId="3" fillId="0" borderId="4" xfId="0" applyFont="1" applyBorder="1" applyAlignment="1">
      <alignment horizontal="left" vertical="center"/>
    </xf>
    <xf numFmtId="0" fontId="3" fillId="0" borderId="4" xfId="0" applyFont="1" applyFill="1" applyBorder="1" applyAlignment="1">
      <alignment horizontal="left" vertical="center"/>
    </xf>
    <xf numFmtId="0" fontId="3" fillId="0" borderId="41" xfId="0" applyFont="1" applyBorder="1" applyAlignment="1">
      <alignment horizontal="center" wrapText="1"/>
    </xf>
    <xf numFmtId="0" fontId="3" fillId="0" borderId="41" xfId="0" applyFont="1" applyBorder="1" applyAlignment="1">
      <alignment horizontal="center" vertical="center" wrapText="1"/>
    </xf>
    <xf numFmtId="0" fontId="85" fillId="0" borderId="0" xfId="0" applyFont="1" applyBorder="1"/>
    <xf numFmtId="0" fontId="0" fillId="0" borderId="0" xfId="0" applyFill="1" applyBorder="1"/>
    <xf numFmtId="0" fontId="0" fillId="0" borderId="0" xfId="0" applyFont="1" applyBorder="1"/>
    <xf numFmtId="0" fontId="86" fillId="0" borderId="2" xfId="12" applyFont="1" applyFill="1" applyBorder="1" applyAlignment="1" applyProtection="1"/>
    <xf numFmtId="0" fontId="4" fillId="35" borderId="18" xfId="0" applyFont="1" applyFill="1" applyBorder="1"/>
    <xf numFmtId="0" fontId="4" fillId="35" borderId="16" xfId="0" applyFont="1" applyFill="1" applyBorder="1"/>
    <xf numFmtId="0" fontId="87" fillId="2" borderId="2" xfId="20955" applyFont="1" applyFill="1" applyBorder="1" applyAlignment="1" applyProtection="1"/>
    <xf numFmtId="0" fontId="1" fillId="0" borderId="2" xfId="0" applyFont="1" applyBorder="1"/>
    <xf numFmtId="0" fontId="1" fillId="0" borderId="0" xfId="0" applyFont="1"/>
    <xf numFmtId="0" fontId="1" fillId="0" borderId="0" xfId="0" applyFont="1" applyBorder="1"/>
    <xf numFmtId="0" fontId="3" fillId="0" borderId="0" xfId="0" applyFont="1" applyFill="1"/>
    <xf numFmtId="0" fontId="87" fillId="0" borderId="4" xfId="20955" applyFont="1" applyFill="1" applyBorder="1" applyAlignment="1" applyProtection="1"/>
    <xf numFmtId="0" fontId="3" fillId="0" borderId="10" xfId="0" applyFont="1" applyFill="1" applyBorder="1"/>
    <xf numFmtId="0" fontId="3" fillId="0" borderId="41" xfId="0" applyFont="1" applyFill="1" applyBorder="1" applyAlignment="1">
      <alignment horizontal="center"/>
    </xf>
    <xf numFmtId="0" fontId="3" fillId="0" borderId="13"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Alignment="1" applyProtection="1">
      <alignment horizontal="center" vertical="center"/>
      <protection locked="0"/>
    </xf>
    <xf numFmtId="192"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2" fontId="4" fillId="0" borderId="4" xfId="0" applyNumberFormat="1" applyFont="1" applyBorder="1" applyAlignment="1" applyProtection="1">
      <alignment horizontal="center" vertical="center" wrapText="1"/>
      <protection locked="0"/>
    </xf>
    <xf numFmtId="192" fontId="3" fillId="0" borderId="4" xfId="0" applyNumberFormat="1" applyFont="1" applyBorder="1" applyProtection="1">
      <protection locked="0"/>
    </xf>
    <xf numFmtId="0" fontId="88" fillId="0" borderId="2" xfId="20955" applyFont="1" applyFill="1" applyBorder="1" applyAlignment="1" applyProtection="1">
      <alignment horizontal="center" vertical="center"/>
    </xf>
    <xf numFmtId="0" fontId="2" fillId="0" borderId="0" xfId="8" applyFont="1" applyFill="1" applyBorder="1" applyProtection="1"/>
    <xf numFmtId="0" fontId="89" fillId="0" borderId="0" xfId="0" applyFont="1"/>
    <xf numFmtId="0" fontId="2" fillId="0" borderId="44" xfId="20955" applyFont="1" applyFill="1" applyBorder="1" applyAlignment="1" applyProtection="1"/>
    <xf numFmtId="0" fontId="89" fillId="0" borderId="0" xfId="0" applyFont="1" applyBorder="1"/>
    <xf numFmtId="0" fontId="89" fillId="0" borderId="0" xfId="0" applyFont="1" applyAlignment="1">
      <alignment horizontal="left" vertical="top"/>
    </xf>
    <xf numFmtId="0" fontId="90" fillId="0" borderId="0" xfId="0" applyFont="1" applyBorder="1" applyAlignment="1">
      <alignment horizontal="center" vertical="center"/>
    </xf>
    <xf numFmtId="0" fontId="89" fillId="0" borderId="10" xfId="0" applyFont="1" applyBorder="1" applyAlignment="1">
      <alignment horizontal="right" vertical="center"/>
    </xf>
    <xf numFmtId="0" fontId="89" fillId="0" borderId="11" xfId="0" applyFont="1" applyBorder="1" applyAlignment="1">
      <alignment horizontal="left" vertical="center"/>
    </xf>
    <xf numFmtId="0" fontId="89" fillId="0" borderId="11" xfId="0" applyFont="1" applyBorder="1" applyAlignment="1">
      <alignment horizontal="left" vertical="center" wrapText="1"/>
    </xf>
    <xf numFmtId="0" fontId="89" fillId="0" borderId="12" xfId="0" applyFont="1" applyBorder="1" applyAlignment="1">
      <alignment horizontal="left" vertical="center" wrapText="1"/>
    </xf>
    <xf numFmtId="0" fontId="89" fillId="0" borderId="0" xfId="0" applyFont="1" applyAlignment="1"/>
    <xf numFmtId="0" fontId="89" fillId="0" borderId="13" xfId="0" applyFont="1" applyBorder="1" applyAlignment="1">
      <alignment horizontal="right" vertical="center" wrapText="1"/>
    </xf>
    <xf numFmtId="0" fontId="89" fillId="0" borderId="2" xfId="0" applyFont="1" applyBorder="1" applyAlignment="1">
      <alignment vertical="center" wrapText="1"/>
    </xf>
    <xf numFmtId="0" fontId="89" fillId="0" borderId="2" xfId="0" applyFont="1" applyBorder="1" applyAlignment="1">
      <alignment horizontal="left" vertical="center" wrapText="1" indent="1"/>
    </xf>
    <xf numFmtId="0" fontId="89" fillId="0" borderId="2" xfId="0" applyFont="1" applyBorder="1" applyAlignment="1">
      <alignment horizontal="left" vertical="center" wrapText="1" indent="4"/>
    </xf>
    <xf numFmtId="0" fontId="89" fillId="0" borderId="0" xfId="0" applyFont="1" applyBorder="1" applyAlignment="1">
      <alignment vertical="center" wrapText="1"/>
    </xf>
    <xf numFmtId="0" fontId="89" fillId="0" borderId="15" xfId="0" applyFont="1" applyBorder="1" applyAlignment="1">
      <alignment horizontal="right" vertical="center" wrapText="1"/>
    </xf>
    <xf numFmtId="0" fontId="89" fillId="0" borderId="0" xfId="0" applyFont="1" applyAlignment="1">
      <alignment horizontal="right"/>
    </xf>
    <xf numFmtId="192" fontId="4" fillId="35" borderId="16" xfId="0" applyNumberFormat="1" applyFont="1" applyFill="1" applyBorder="1" applyAlignment="1">
      <alignment horizontal="left" vertical="center"/>
    </xf>
    <xf numFmtId="0" fontId="0" fillId="0" borderId="0" xfId="0" applyFill="1" applyBorder="1" applyAlignment="1">
      <alignment wrapText="1"/>
    </xf>
    <xf numFmtId="192" fontId="3" fillId="35" borderId="16" xfId="0" applyNumberFormat="1" applyFont="1" applyFill="1" applyBorder="1"/>
    <xf numFmtId="192" fontId="3" fillId="35" borderId="17" xfId="0" applyNumberFormat="1" applyFont="1" applyFill="1" applyBorder="1"/>
    <xf numFmtId="14" fontId="6" fillId="0" borderId="0" xfId="8" applyNumberFormat="1" applyFont="1" applyFill="1" applyBorder="1" applyAlignment="1" applyProtection="1"/>
    <xf numFmtId="164" fontId="3" fillId="0" borderId="2" xfId="20956" applyNumberFormat="1" applyFont="1" applyBorder="1" applyAlignment="1" applyProtection="1">
      <alignment horizontal="right" vertical="center"/>
      <protection locked="0"/>
    </xf>
    <xf numFmtId="164" fontId="3" fillId="0" borderId="2" xfId="20956" applyNumberFormat="1" applyFont="1" applyBorder="1" applyAlignment="1" applyProtection="1">
      <alignment horizontal="right" vertical="center" wrapText="1"/>
      <protection locked="0"/>
    </xf>
    <xf numFmtId="164" fontId="3" fillId="0" borderId="2" xfId="20956" applyNumberFormat="1" applyFont="1" applyBorder="1" applyAlignment="1" applyProtection="1">
      <alignment horizontal="right"/>
      <protection locked="0"/>
    </xf>
    <xf numFmtId="164" fontId="4" fillId="0" borderId="4" xfId="20956" applyNumberFormat="1" applyFont="1" applyBorder="1" applyAlignment="1" applyProtection="1">
      <alignment horizontal="center" vertical="center" wrapText="1"/>
      <protection locked="0"/>
    </xf>
    <xf numFmtId="164" fontId="3" fillId="0" borderId="4" xfId="20956" applyNumberFormat="1" applyFont="1" applyBorder="1" applyAlignment="1" applyProtection="1">
      <alignment horizontal="center"/>
      <protection locked="0"/>
    </xf>
    <xf numFmtId="164" fontId="3" fillId="0" borderId="4" xfId="20956" applyNumberFormat="1" applyFont="1" applyBorder="1" applyProtection="1">
      <protection locked="0"/>
    </xf>
    <xf numFmtId="164" fontId="3" fillId="0" borderId="2" xfId="20956" applyNumberFormat="1" applyFont="1" applyBorder="1" applyAlignment="1" applyProtection="1">
      <alignment horizontal="center"/>
      <protection locked="0"/>
    </xf>
    <xf numFmtId="164" fontId="3" fillId="0" borderId="2" xfId="20956" applyNumberFormat="1" applyFont="1" applyBorder="1" applyProtection="1">
      <protection locked="0"/>
    </xf>
    <xf numFmtId="164" fontId="4" fillId="35" borderId="16" xfId="20956" applyNumberFormat="1" applyFont="1" applyFill="1" applyBorder="1" applyAlignment="1">
      <alignment horizontal="center" vertical="center"/>
    </xf>
    <xf numFmtId="192" fontId="3" fillId="0" borderId="16" xfId="0" applyNumberFormat="1" applyFont="1" applyBorder="1" applyProtection="1">
      <protection locked="0"/>
    </xf>
    <xf numFmtId="164" fontId="3" fillId="0" borderId="16" xfId="20956" applyNumberFormat="1" applyFont="1" applyBorder="1" applyProtection="1">
      <protection locked="0"/>
    </xf>
    <xf numFmtId="164" fontId="91" fillId="0" borderId="2" xfId="20956" applyNumberFormat="1" applyFont="1" applyBorder="1" applyAlignment="1" applyProtection="1">
      <alignment vertical="center" wrapText="1"/>
      <protection locked="0"/>
    </xf>
    <xf numFmtId="164" fontId="91" fillId="0" borderId="14" xfId="20956" applyNumberFormat="1" applyFont="1" applyBorder="1" applyAlignment="1" applyProtection="1">
      <alignment vertical="center" wrapText="1"/>
      <protection locked="0"/>
    </xf>
    <xf numFmtId="164" fontId="91" fillId="35" borderId="2" xfId="20956" applyNumberFormat="1" applyFont="1" applyFill="1" applyBorder="1" applyAlignment="1">
      <alignment vertical="center" wrapText="1"/>
    </xf>
    <xf numFmtId="164" fontId="91" fillId="35" borderId="14" xfId="20956" applyNumberFormat="1" applyFont="1" applyFill="1" applyBorder="1" applyAlignment="1">
      <alignment vertical="center" wrapText="1"/>
    </xf>
    <xf numFmtId="164" fontId="91" fillId="0" borderId="2" xfId="20956" applyNumberFormat="1" applyFont="1" applyBorder="1" applyAlignment="1" applyProtection="1">
      <alignment horizontal="center" vertical="center" wrapText="1"/>
      <protection locked="0"/>
    </xf>
    <xf numFmtId="164" fontId="91" fillId="0" borderId="14" xfId="20956" applyNumberFormat="1" applyFont="1" applyBorder="1" applyAlignment="1" applyProtection="1">
      <alignment horizontal="center" vertical="center" wrapText="1"/>
      <protection locked="0"/>
    </xf>
    <xf numFmtId="164" fontId="91" fillId="35" borderId="2" xfId="20956" applyNumberFormat="1" applyFont="1" applyFill="1" applyBorder="1" applyAlignment="1">
      <alignment horizontal="right" vertical="center" wrapText="1"/>
    </xf>
    <xf numFmtId="164" fontId="91" fillId="35" borderId="14" xfId="20956" applyNumberFormat="1" applyFont="1" applyFill="1" applyBorder="1" applyAlignment="1">
      <alignment horizontal="right" vertical="center" wrapText="1"/>
    </xf>
    <xf numFmtId="164" fontId="91" fillId="35" borderId="16" xfId="20956" applyNumberFormat="1" applyFont="1" applyFill="1" applyBorder="1" applyAlignment="1">
      <alignment horizontal="right" vertical="center" wrapText="1"/>
    </xf>
    <xf numFmtId="164" fontId="91" fillId="35" borderId="17" xfId="20956" applyNumberFormat="1" applyFont="1" applyFill="1" applyBorder="1" applyAlignment="1">
      <alignment horizontal="right" vertical="center" wrapText="1"/>
    </xf>
    <xf numFmtId="192" fontId="3" fillId="0" borderId="14" xfId="0" applyNumberFormat="1" applyFont="1" applyBorder="1" applyProtection="1">
      <protection locked="0"/>
    </xf>
    <xf numFmtId="192" fontId="3" fillId="35" borderId="2" xfId="0" applyNumberFormat="1" applyFont="1" applyFill="1" applyBorder="1"/>
    <xf numFmtId="192" fontId="3" fillId="0" borderId="47" xfId="0" applyNumberFormat="1" applyFont="1" applyBorder="1" applyProtection="1">
      <protection locked="0"/>
    </xf>
    <xf numFmtId="192" fontId="3" fillId="0" borderId="17" xfId="0" applyNumberFormat="1" applyFont="1" applyBorder="1" applyProtection="1">
      <protection locked="0"/>
    </xf>
    <xf numFmtId="192" fontId="3" fillId="35" borderId="14" xfId="0" applyNumberFormat="1" applyFont="1" applyFill="1" applyBorder="1"/>
    <xf numFmtId="192" fontId="3" fillId="35" borderId="2" xfId="0" applyNumberFormat="1" applyFont="1" applyFill="1" applyBorder="1" applyAlignment="1">
      <alignment horizontal="center" vertical="center"/>
    </xf>
    <xf numFmtId="192" fontId="3" fillId="35" borderId="2" xfId="0" applyNumberFormat="1" applyFont="1" applyFill="1" applyBorder="1" applyAlignment="1">
      <alignment horizontal="center" vertical="center" wrapText="1"/>
    </xf>
    <xf numFmtId="192" fontId="3" fillId="35" borderId="14" xfId="0" applyNumberFormat="1" applyFont="1" applyFill="1" applyBorder="1" applyAlignment="1">
      <alignment horizontal="center" vertical="center"/>
    </xf>
    <xf numFmtId="192" fontId="3" fillId="2" borderId="2" xfId="0" applyNumberFormat="1" applyFont="1" applyFill="1" applyBorder="1" applyAlignment="1" applyProtection="1">
      <alignment horizontal="center" vertical="center"/>
      <protection locked="0"/>
    </xf>
    <xf numFmtId="192" fontId="3" fillId="35" borderId="16" xfId="0" applyNumberFormat="1" applyFont="1" applyFill="1" applyBorder="1" applyAlignment="1">
      <alignment horizontal="center" vertical="center"/>
    </xf>
    <xf numFmtId="192" fontId="3" fillId="35" borderId="17" xfId="0" applyNumberFormat="1" applyFont="1" applyFill="1" applyBorder="1" applyAlignment="1">
      <alignment horizontal="center" vertical="center"/>
    </xf>
    <xf numFmtId="0" fontId="87" fillId="0" borderId="0" xfId="8" applyFont="1" applyFill="1" applyBorder="1" applyProtection="1"/>
    <xf numFmtId="0" fontId="87" fillId="0" borderId="0" xfId="8" applyFont="1" applyFill="1" applyBorder="1" applyAlignment="1" applyProtection="1"/>
    <xf numFmtId="0" fontId="87" fillId="0" borderId="0" xfId="8" applyFont="1" applyFill="1" applyBorder="1" applyAlignment="1" applyProtection="1">
      <alignment horizontal="left" vertical="center"/>
    </xf>
    <xf numFmtId="0" fontId="3" fillId="0" borderId="0" xfId="0" applyFont="1" applyFill="1" applyAlignment="1">
      <alignment horizontal="left" vertical="center"/>
    </xf>
    <xf numFmtId="14" fontId="87" fillId="0" borderId="0" xfId="8" applyNumberFormat="1" applyFont="1" applyFill="1" applyBorder="1" applyAlignment="1" applyProtection="1">
      <alignment horizontal="left" vertical="center"/>
    </xf>
    <xf numFmtId="0" fontId="4" fillId="0" borderId="0" xfId="0" applyFont="1" applyAlignment="1">
      <alignment horizontal="center"/>
    </xf>
    <xf numFmtId="0" fontId="3" fillId="0" borderId="1" xfId="0" applyFont="1" applyBorder="1" applyAlignment="1">
      <alignment horizontal="center" vertical="center" wrapText="1"/>
    </xf>
    <xf numFmtId="0" fontId="87" fillId="0" borderId="13" xfId="8" applyFont="1" applyFill="1" applyBorder="1" applyProtection="1"/>
    <xf numFmtId="0" fontId="3" fillId="0" borderId="2" xfId="0" applyFont="1" applyFill="1" applyBorder="1"/>
    <xf numFmtId="0" fontId="3" fillId="0" borderId="2" xfId="0" applyFont="1" applyBorder="1" applyAlignment="1">
      <alignment horizontal="center"/>
    </xf>
    <xf numFmtId="0" fontId="3" fillId="0" borderId="14" xfId="0" applyFont="1" applyBorder="1" applyAlignment="1"/>
    <xf numFmtId="0" fontId="87" fillId="0" borderId="13" xfId="8" applyFont="1" applyFill="1" applyBorder="1" applyAlignment="1" applyProtection="1"/>
    <xf numFmtId="0" fontId="87" fillId="0" borderId="15" xfId="8" applyFont="1" applyFill="1" applyBorder="1" applyAlignment="1" applyProtection="1"/>
    <xf numFmtId="0" fontId="3" fillId="0" borderId="16" xfId="0" applyFont="1" applyFill="1" applyBorder="1"/>
    <xf numFmtId="0" fontId="3" fillId="0" borderId="16" xfId="0" applyFont="1" applyBorder="1" applyAlignment="1">
      <alignment horizontal="center"/>
    </xf>
    <xf numFmtId="0" fontId="3" fillId="0" borderId="16" xfId="0" applyFont="1" applyBorder="1"/>
    <xf numFmtId="0" fontId="3" fillId="0" borderId="17" xfId="0" applyFont="1" applyBorder="1" applyAlignment="1"/>
    <xf numFmtId="0" fontId="87" fillId="0" borderId="44" xfId="20955" applyFont="1" applyFill="1" applyBorder="1" applyAlignment="1" applyProtection="1"/>
    <xf numFmtId="0" fontId="4" fillId="0" borderId="0" xfId="0" applyFont="1" applyFill="1" applyAlignment="1">
      <alignment horizontal="center"/>
    </xf>
    <xf numFmtId="0" fontId="92" fillId="0" borderId="0" xfId="0" applyFont="1" applyFill="1" applyAlignment="1"/>
    <xf numFmtId="0" fontId="3" fillId="0" borderId="0" xfId="0" applyFont="1" applyBorder="1"/>
    <xf numFmtId="0" fontId="3" fillId="0" borderId="39" xfId="0" applyFont="1" applyBorder="1"/>
    <xf numFmtId="0" fontId="3" fillId="0" borderId="11" xfId="0" applyFont="1" applyBorder="1"/>
    <xf numFmtId="164" fontId="3" fillId="0" borderId="11" xfId="20956" applyNumberFormat="1" applyFont="1" applyBorder="1" applyAlignment="1">
      <alignment horizontal="center"/>
    </xf>
    <xf numFmtId="164" fontId="3" fillId="0" borderId="14" xfId="20956" applyNumberFormat="1" applyFont="1" applyBorder="1" applyProtection="1">
      <protection locked="0"/>
    </xf>
    <xf numFmtId="0" fontId="3" fillId="2" borderId="2" xfId="0" applyFont="1" applyFill="1" applyBorder="1"/>
    <xf numFmtId="164" fontId="3" fillId="0" borderId="17" xfId="20956" applyNumberFormat="1" applyFont="1" applyBorder="1" applyProtection="1">
      <protection locked="0"/>
    </xf>
    <xf numFmtId="0" fontId="4" fillId="0" borderId="0" xfId="0" applyFont="1" applyFill="1" applyBorder="1" applyAlignment="1"/>
    <xf numFmtId="0" fontId="3" fillId="0" borderId="10" xfId="0" applyFont="1" applyBorder="1" applyAlignment="1">
      <alignment horizontal="right"/>
    </xf>
    <xf numFmtId="0" fontId="3" fillId="0" borderId="13" xfId="0" applyFont="1" applyBorder="1" applyAlignment="1">
      <alignment horizontal="right"/>
    </xf>
    <xf numFmtId="0" fontId="3" fillId="0" borderId="2" xfId="0" applyFont="1" applyBorder="1" applyAlignment="1">
      <alignment horizontal="center" vertical="center"/>
    </xf>
    <xf numFmtId="0" fontId="3" fillId="0" borderId="2" xfId="0" applyFont="1" applyBorder="1" applyAlignment="1">
      <alignment horizontal="center" wrapText="1"/>
    </xf>
    <xf numFmtId="0" fontId="3" fillId="0" borderId="13" xfId="0" applyFont="1" applyBorder="1" applyAlignment="1">
      <alignment horizontal="right" vertical="center"/>
    </xf>
    <xf numFmtId="0" fontId="3" fillId="0" borderId="2" xfId="0" applyFont="1" applyBorder="1" applyAlignment="1">
      <alignment horizontal="left"/>
    </xf>
    <xf numFmtId="0" fontId="3" fillId="0" borderId="0" xfId="0" applyFont="1" applyAlignment="1">
      <alignment horizontal="left" indent="2"/>
    </xf>
    <xf numFmtId="0" fontId="3" fillId="0" borderId="15" xfId="0" applyFont="1" applyBorder="1" applyAlignment="1">
      <alignment horizontal="right" vertical="center"/>
    </xf>
    <xf numFmtId="0" fontId="4" fillId="0" borderId="16" xfId="0" applyFont="1" applyFill="1" applyBorder="1" applyAlignment="1">
      <alignment horizontal="left"/>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Fill="1" applyAlignment="1">
      <alignment horizontal="left"/>
    </xf>
    <xf numFmtId="0" fontId="3" fillId="0" borderId="0" xfId="0" applyFont="1" applyAlignment="1">
      <alignment horizontal="left"/>
    </xf>
    <xf numFmtId="14" fontId="87" fillId="0" borderId="0" xfId="8" applyNumberFormat="1" applyFont="1" applyFill="1" applyBorder="1" applyAlignment="1" applyProtection="1">
      <alignment horizontal="left"/>
    </xf>
    <xf numFmtId="0" fontId="87" fillId="0" borderId="0" xfId="20955" applyFont="1" applyFill="1" applyBorder="1" applyAlignment="1" applyProtection="1"/>
    <xf numFmtId="0" fontId="4" fillId="0" borderId="0" xfId="0" applyFont="1" applyAlignment="1">
      <alignment horizontal="center" vertical="center"/>
    </xf>
    <xf numFmtId="0" fontId="4" fillId="0" borderId="0" xfId="0" applyFont="1" applyBorder="1" applyAlignment="1">
      <alignment vertical="center"/>
    </xf>
    <xf numFmtId="0" fontId="3" fillId="0" borderId="10" xfId="0" applyFont="1" applyBorder="1"/>
    <xf numFmtId="0" fontId="3" fillId="0" borderId="11"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indent="3"/>
    </xf>
    <xf numFmtId="192" fontId="3" fillId="0" borderId="16" xfId="0" applyNumberFormat="1" applyFont="1" applyBorder="1" applyAlignment="1" applyProtection="1">
      <alignment horizontal="left" indent="3"/>
      <protection locked="0"/>
    </xf>
    <xf numFmtId="0" fontId="3" fillId="0" borderId="0" xfId="0" applyFont="1" applyAlignment="1">
      <alignment horizontal="center"/>
    </xf>
    <xf numFmtId="0" fontId="4" fillId="0" borderId="9" xfId="0" applyFont="1" applyBorder="1" applyAlignment="1">
      <alignment horizontal="center" vertical="center"/>
    </xf>
    <xf numFmtId="0" fontId="3" fillId="0" borderId="4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vertical="center" wrapText="1"/>
    </xf>
    <xf numFmtId="0" fontId="3" fillId="0" borderId="2" xfId="0" applyFont="1" applyBorder="1" applyAlignment="1">
      <alignment horizontal="center" vertical="top"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left" vertical="top" wrapText="1"/>
    </xf>
    <xf numFmtId="164" fontId="3" fillId="35" borderId="8" xfId="20956" applyNumberFormat="1" applyFont="1" applyFill="1" applyBorder="1" applyAlignment="1">
      <alignment horizontal="right" vertical="center" wrapText="1"/>
    </xf>
    <xf numFmtId="0" fontId="3" fillId="0" borderId="2" xfId="0" applyFont="1" applyBorder="1" applyAlignment="1">
      <alignment horizontal="left" vertical="center" wrapText="1" indent="2"/>
    </xf>
    <xf numFmtId="164" fontId="3" fillId="0" borderId="8" xfId="20956" applyNumberFormat="1" applyFont="1" applyBorder="1" applyAlignment="1" applyProtection="1">
      <alignment horizontal="center" vertical="center" wrapText="1"/>
      <protection locked="0"/>
    </xf>
    <xf numFmtId="164" fontId="3" fillId="0" borderId="2" xfId="20956" applyNumberFormat="1" applyFont="1" applyBorder="1" applyAlignment="1" applyProtection="1">
      <alignment horizontal="center" vertical="center" wrapText="1"/>
      <protection locked="0"/>
    </xf>
    <xf numFmtId="164" fontId="3" fillId="0" borderId="14" xfId="20956" applyNumberFormat="1" applyFont="1" applyBorder="1" applyAlignment="1" applyProtection="1">
      <alignment horizontal="center" vertical="center" wrapText="1"/>
      <protection locked="0"/>
    </xf>
    <xf numFmtId="0" fontId="87" fillId="0" borderId="2" xfId="0" applyFont="1" applyBorder="1" applyAlignment="1">
      <alignment horizontal="left" vertical="center" wrapText="1" indent="2"/>
    </xf>
    <xf numFmtId="0" fontId="3" fillId="0" borderId="2" xfId="0" applyFont="1" applyBorder="1" applyAlignment="1">
      <alignment vertical="center" wrapText="1"/>
    </xf>
    <xf numFmtId="164" fontId="3" fillId="35" borderId="2" xfId="20956" applyNumberFormat="1" applyFont="1" applyFill="1" applyBorder="1" applyAlignment="1">
      <alignment vertical="center" wrapText="1"/>
    </xf>
    <xf numFmtId="164" fontId="3" fillId="35" borderId="14" xfId="20956" applyNumberFormat="1" applyFont="1" applyFill="1" applyBorder="1" applyAlignment="1">
      <alignment vertical="center" wrapText="1"/>
    </xf>
    <xf numFmtId="164" fontId="3" fillId="0" borderId="2" xfId="20956" applyNumberFormat="1" applyFont="1" applyBorder="1" applyAlignment="1" applyProtection="1">
      <alignment vertical="center" wrapText="1"/>
      <protection locked="0"/>
    </xf>
    <xf numFmtId="164" fontId="3" fillId="0" borderId="14" xfId="20956" applyNumberFormat="1" applyFont="1" applyBorder="1" applyAlignment="1" applyProtection="1">
      <alignment vertical="center" wrapText="1"/>
      <protection locked="0"/>
    </xf>
    <xf numFmtId="0" fontId="3" fillId="0" borderId="15" xfId="0" applyFont="1" applyBorder="1" applyAlignment="1">
      <alignment vertical="center" wrapText="1"/>
    </xf>
    <xf numFmtId="0" fontId="3" fillId="0" borderId="16" xfId="0" applyFont="1" applyBorder="1" applyAlignment="1">
      <alignment vertical="center" wrapText="1"/>
    </xf>
    <xf numFmtId="164" fontId="3" fillId="35" borderId="16" xfId="20956" applyNumberFormat="1" applyFont="1" applyFill="1" applyBorder="1" applyAlignment="1">
      <alignment vertical="center" wrapText="1"/>
    </xf>
    <xf numFmtId="164" fontId="3" fillId="35" borderId="17" xfId="20956" applyNumberFormat="1" applyFont="1" applyFill="1" applyBorder="1" applyAlignment="1">
      <alignment vertical="center" wrapText="1"/>
    </xf>
    <xf numFmtId="0" fontId="3" fillId="0" borderId="0" xfId="0" applyFont="1" applyAlignment="1">
      <alignment horizontal="center" vertical="center"/>
    </xf>
    <xf numFmtId="0" fontId="4" fillId="0" borderId="9" xfId="0" applyFont="1" applyBorder="1" applyAlignment="1">
      <alignment horizontal="center" vertical="center" wrapText="1"/>
    </xf>
    <xf numFmtId="0" fontId="3" fillId="0" borderId="41" xfId="0" applyFont="1" applyBorder="1"/>
    <xf numFmtId="0" fontId="3" fillId="2" borderId="2" xfId="0" applyFont="1" applyFill="1" applyBorder="1" applyAlignment="1">
      <alignment horizontal="center" vertical="center"/>
    </xf>
    <xf numFmtId="0" fontId="3" fillId="0" borderId="42" xfId="0" applyFont="1" applyBorder="1"/>
    <xf numFmtId="0" fontId="3" fillId="0" borderId="6" xfId="0" applyFont="1" applyBorder="1" applyAlignment="1">
      <alignment vertical="center"/>
    </xf>
    <xf numFmtId="192" fontId="3" fillId="0" borderId="2" xfId="0" applyNumberFormat="1" applyFont="1" applyBorder="1" applyAlignment="1">
      <alignment horizontal="center" vertical="center"/>
    </xf>
    <xf numFmtId="192" fontId="3" fillId="0" borderId="2" xfId="0" applyNumberFormat="1" applyFont="1" applyFill="1" applyBorder="1" applyAlignment="1">
      <alignment horizontal="center" vertical="center"/>
    </xf>
    <xf numFmtId="19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92" fontId="3" fillId="0" borderId="14" xfId="0" applyNumberFormat="1" applyFont="1" applyFill="1" applyBorder="1" applyAlignment="1">
      <alignment horizontal="center" vertical="center"/>
    </xf>
    <xf numFmtId="0" fontId="3" fillId="0" borderId="2" xfId="0" applyFont="1" applyBorder="1" applyAlignment="1">
      <alignment horizontal="right"/>
    </xf>
    <xf numFmtId="168" fontId="87" fillId="36" borderId="0" xfId="15" applyFont="1"/>
    <xf numFmtId="168" fontId="87" fillId="36" borderId="48" xfId="15" applyFont="1" applyBorder="1"/>
    <xf numFmtId="0" fontId="3" fillId="0" borderId="2" xfId="0" applyFont="1" applyBorder="1" applyAlignment="1">
      <alignment horizontal="right" wrapText="1"/>
    </xf>
    <xf numFmtId="0" fontId="3" fillId="0" borderId="11" xfId="20956" applyNumberFormat="1" applyFont="1" applyBorder="1" applyAlignment="1">
      <alignment horizontal="center"/>
    </xf>
    <xf numFmtId="0" fontId="3" fillId="0" borderId="12" xfId="20956" applyNumberFormat="1" applyFont="1" applyBorder="1" applyAlignment="1">
      <alignment horizontal="center"/>
    </xf>
    <xf numFmtId="0" fontId="3" fillId="0" borderId="16" xfId="0" applyFont="1" applyBorder="1" applyAlignment="1">
      <alignment horizontal="center" vertical="center"/>
    </xf>
    <xf numFmtId="0" fontId="4" fillId="0" borderId="2" xfId="0" applyFont="1" applyBorder="1" applyAlignment="1">
      <alignment horizontal="center" vertical="center" wrapText="1"/>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3" fillId="0" borderId="13" xfId="0" applyFont="1" applyFill="1" applyBorder="1" applyAlignment="1">
      <alignment horizontal="center"/>
    </xf>
    <xf numFmtId="0" fontId="3" fillId="0" borderId="13" xfId="0" applyFont="1" applyBorder="1" applyAlignment="1">
      <alignment horizontal="center"/>
    </xf>
    <xf numFmtId="0" fontId="4" fillId="0" borderId="8"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87" fillId="0" borderId="3" xfId="8" applyFont="1" applyFill="1" applyBorder="1" applyAlignment="1" applyProtection="1">
      <alignment horizontal="center"/>
    </xf>
    <xf numFmtId="0" fontId="87" fillId="0" borderId="39" xfId="8" applyFont="1" applyFill="1" applyBorder="1" applyAlignment="1" applyProtection="1">
      <alignment horizontal="center"/>
    </xf>
    <xf numFmtId="0" fontId="93" fillId="0" borderId="1" xfId="0" applyFont="1" applyBorder="1" applyAlignment="1">
      <alignment horizontal="center" vertical="center"/>
    </xf>
    <xf numFmtId="0" fontId="93" fillId="0" borderId="4" xfId="0" applyFont="1" applyBorder="1" applyAlignment="1">
      <alignment horizontal="center" vertical="center"/>
    </xf>
    <xf numFmtId="0" fontId="93" fillId="0" borderId="1" xfId="0" applyFont="1" applyBorder="1" applyAlignment="1">
      <alignment horizontal="left" vertical="center" wrapText="1"/>
    </xf>
    <xf numFmtId="0" fontId="93" fillId="0" borderId="4" xfId="0" applyFont="1" applyBorder="1" applyAlignment="1">
      <alignment horizontal="left" vertical="center" wrapText="1"/>
    </xf>
    <xf numFmtId="192" fontId="3" fillId="3" borderId="2" xfId="0" applyNumberFormat="1" applyFont="1" applyFill="1" applyBorder="1" applyAlignment="1">
      <alignment horizontal="center" wrapText="1"/>
    </xf>
    <xf numFmtId="0" fontId="87" fillId="0" borderId="0" xfId="0" applyFont="1" applyAlignment="1">
      <alignment horizontal="left" vertical="center" wrapText="1"/>
    </xf>
    <xf numFmtId="0" fontId="89" fillId="0" borderId="1" xfId="0" applyFont="1" applyBorder="1" applyAlignment="1">
      <alignment horizontal="center" vertical="center" wrapText="1"/>
    </xf>
    <xf numFmtId="0" fontId="89" fillId="0" borderId="5" xfId="0" applyFont="1" applyBorder="1" applyAlignment="1">
      <alignment horizontal="center" vertical="center" wrapText="1"/>
    </xf>
    <xf numFmtId="0" fontId="89" fillId="0" borderId="4" xfId="0" applyFont="1" applyBorder="1" applyAlignment="1">
      <alignment horizontal="center" vertical="center" wrapText="1"/>
    </xf>
    <xf numFmtId="0" fontId="90" fillId="0" borderId="46" xfId="0" applyFont="1" applyBorder="1" applyAlignment="1">
      <alignment horizontal="center" vertical="center" wrapText="1"/>
    </xf>
    <xf numFmtId="0" fontId="90" fillId="0" borderId="18" xfId="0" applyFont="1" applyBorder="1" applyAlignment="1">
      <alignment horizontal="center" vertical="center" wrapText="1"/>
    </xf>
    <xf numFmtId="0" fontId="90" fillId="0" borderId="44" xfId="0" applyFont="1" applyBorder="1" applyAlignment="1">
      <alignment horizontal="center" vertical="center"/>
    </xf>
    <xf numFmtId="0" fontId="3" fillId="0" borderId="4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workbookViewId="0">
      <selection activeCell="B11" sqref="B11"/>
    </sheetView>
  </sheetViews>
  <sheetFormatPr defaultRowHeight="15"/>
  <cols>
    <col min="1" max="1" width="9.7109375" style="26" bestFit="1" customWidth="1"/>
    <col min="2" max="2" width="128.7109375" style="19" bestFit="1" customWidth="1"/>
    <col min="3" max="3" width="39.42578125" customWidth="1"/>
  </cols>
  <sheetData>
    <row r="1" spans="1:3" s="1" customFormat="1" ht="15.75">
      <c r="A1" s="24" t="s">
        <v>14</v>
      </c>
      <c r="B1" s="40" t="s">
        <v>16</v>
      </c>
      <c r="C1" s="18"/>
    </row>
    <row r="2" spans="1:3" s="20" customFormat="1">
      <c r="A2" s="25">
        <v>20</v>
      </c>
      <c r="B2" s="21" t="s">
        <v>18</v>
      </c>
      <c r="C2" s="9"/>
    </row>
    <row r="3" spans="1:3" s="20" customFormat="1">
      <c r="A3" s="25">
        <v>21</v>
      </c>
      <c r="B3" s="21" t="s">
        <v>15</v>
      </c>
    </row>
    <row r="4" spans="1:3" s="20" customFormat="1">
      <c r="A4" s="25">
        <v>22</v>
      </c>
      <c r="B4" s="21" t="s">
        <v>17</v>
      </c>
    </row>
    <row r="5" spans="1:3" s="20" customFormat="1">
      <c r="A5" s="25">
        <v>23</v>
      </c>
      <c r="B5" s="21" t="s">
        <v>19</v>
      </c>
    </row>
    <row r="6" spans="1:3" s="20" customFormat="1">
      <c r="A6" s="25">
        <v>24</v>
      </c>
      <c r="B6" s="21" t="s">
        <v>20</v>
      </c>
      <c r="C6" s="2"/>
    </row>
    <row r="7" spans="1:3" s="20" customFormat="1">
      <c r="A7" s="25">
        <v>25</v>
      </c>
      <c r="B7" s="21" t="s">
        <v>21</v>
      </c>
    </row>
    <row r="8" spans="1:3" s="20" customFormat="1">
      <c r="A8" s="25">
        <v>26</v>
      </c>
      <c r="B8" s="21" t="s">
        <v>95</v>
      </c>
    </row>
    <row r="9" spans="1:3" s="20" customFormat="1">
      <c r="A9" s="25">
        <v>27</v>
      </c>
      <c r="B9" s="21" t="s">
        <v>22</v>
      </c>
    </row>
    <row r="10" spans="1:3" s="1" customFormat="1">
      <c r="A10" s="27"/>
      <c r="B10" s="19"/>
      <c r="C10" s="18"/>
    </row>
    <row r="11" spans="1:3" s="1" customFormat="1" ht="30">
      <c r="A11" s="27"/>
      <c r="B11" s="60" t="s">
        <v>113</v>
      </c>
      <c r="C11" s="18"/>
    </row>
    <row r="14" spans="1:3">
      <c r="B14" s="8"/>
    </row>
  </sheetData>
  <hyperlinks>
    <hyperlink ref="B8" location="'26. Rem 3'!A1" display="ცხრილი 26: ინფორმაცია გადავადებული ანაზღაურების  შესახებ" xr:uid="{00000000-0004-0000-0000-000000000000}"/>
    <hyperlink ref="B9" location="'27. REM 4'!A1" display="ცხრილი 27: უმაღლესი მენეჯმენტის მფლობელობაში არსებული აქციები" xr:uid="{00000000-0004-0000-0000-000001000000}"/>
    <hyperlink ref="B6" location="'24. Rem1'!A1" display="ფინანსური წლის განმავლობაში გაცემული ანაზღაურება" xr:uid="{00000000-0004-0000-0000-000002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3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E58"/>
  <sheetViews>
    <sheetView zoomScaleNormal="100" workbookViewId="0">
      <pane xSplit="1" ySplit="4" topLeftCell="B8" activePane="bottomRight" state="frozen"/>
      <selection activeCell="L18" sqref="L18"/>
      <selection pane="topRight" activeCell="L18" sqref="L18"/>
      <selection pane="bottomLeft" activeCell="L18" sqref="L18"/>
      <selection pane="bottomRight" activeCell="D28" sqref="D28:D30"/>
    </sheetView>
  </sheetViews>
  <sheetFormatPr defaultColWidth="9.140625" defaultRowHeight="12.75"/>
  <cols>
    <col min="1" max="1" width="10.5703125" style="2" bestFit="1" customWidth="1"/>
    <col min="2" max="2" width="28" style="2" customWidth="1"/>
    <col min="3" max="3" width="29.7109375" style="2" customWidth="1"/>
    <col min="4" max="4" width="38.5703125" style="2" customWidth="1"/>
    <col min="5" max="5" width="13.28515625" style="2" customWidth="1"/>
    <col min="6" max="6" width="9.140625" style="2"/>
    <col min="7" max="7" width="29.7109375" style="2" bestFit="1" customWidth="1"/>
    <col min="8" max="16384" width="9.140625" style="2"/>
  </cols>
  <sheetData>
    <row r="1" spans="1:5">
      <c r="A1" s="98" t="s">
        <v>23</v>
      </c>
      <c r="B1" s="99" t="s">
        <v>114</v>
      </c>
    </row>
    <row r="2" spans="1:5" s="97" customFormat="1" ht="15.75" customHeight="1">
      <c r="A2" s="98" t="s">
        <v>24</v>
      </c>
      <c r="B2" s="100">
        <v>45657</v>
      </c>
    </row>
    <row r="3" spans="1:5">
      <c r="A3" s="13"/>
      <c r="B3" s="28"/>
      <c r="C3" s="9"/>
      <c r="D3" s="9"/>
      <c r="E3" s="5"/>
    </row>
    <row r="4" spans="1:5" ht="13.5" thickBot="1">
      <c r="A4" s="29" t="s">
        <v>110</v>
      </c>
      <c r="B4" s="196" t="s">
        <v>18</v>
      </c>
      <c r="C4" s="197"/>
      <c r="D4" s="9"/>
      <c r="E4" s="5"/>
    </row>
    <row r="5" spans="1:5">
      <c r="A5" s="30"/>
      <c r="B5" s="31" t="s">
        <v>0</v>
      </c>
      <c r="C5" s="16" t="s">
        <v>1</v>
      </c>
      <c r="D5" s="17" t="s">
        <v>2</v>
      </c>
      <c r="E5" s="12" t="s">
        <v>3</v>
      </c>
    </row>
    <row r="6" spans="1:5" ht="16.899999999999999" customHeight="1">
      <c r="A6" s="198"/>
      <c r="B6" s="200" t="s">
        <v>59</v>
      </c>
      <c r="C6" s="201" t="s">
        <v>60</v>
      </c>
      <c r="D6" s="201" t="s">
        <v>61</v>
      </c>
      <c r="E6" s="201" t="s">
        <v>62</v>
      </c>
    </row>
    <row r="7" spans="1:5" ht="14.45" customHeight="1">
      <c r="A7" s="198"/>
      <c r="B7" s="200"/>
      <c r="C7" s="202"/>
      <c r="D7" s="202"/>
      <c r="E7" s="202"/>
    </row>
    <row r="8" spans="1:5">
      <c r="A8" s="198"/>
      <c r="B8" s="200"/>
      <c r="C8" s="203"/>
      <c r="D8" s="203"/>
      <c r="E8" s="203"/>
    </row>
    <row r="9" spans="1:5">
      <c r="A9" s="32">
        <v>1</v>
      </c>
      <c r="B9" s="33" t="s">
        <v>115</v>
      </c>
      <c r="C9" s="64">
        <v>2818110000</v>
      </c>
      <c r="D9" s="64">
        <v>2765181000</v>
      </c>
      <c r="E9" s="35"/>
    </row>
    <row r="10" spans="1:5">
      <c r="A10" s="32">
        <v>2</v>
      </c>
      <c r="B10" s="36" t="s">
        <v>116</v>
      </c>
      <c r="C10" s="64">
        <v>20153000</v>
      </c>
      <c r="D10" s="64">
        <v>20129000</v>
      </c>
      <c r="E10" s="35"/>
    </row>
    <row r="11" spans="1:5" ht="25.5">
      <c r="A11" s="32">
        <v>3</v>
      </c>
      <c r="B11" s="33" t="s">
        <v>117</v>
      </c>
      <c r="C11" s="64">
        <v>2576731000</v>
      </c>
      <c r="D11" s="64">
        <v>2576731000</v>
      </c>
      <c r="E11" s="35"/>
    </row>
    <row r="12" spans="1:5">
      <c r="A12" s="32">
        <v>4</v>
      </c>
      <c r="B12" s="33" t="s">
        <v>118</v>
      </c>
      <c r="C12" s="64">
        <v>24187344000</v>
      </c>
      <c r="D12" s="64">
        <v>24188589000</v>
      </c>
      <c r="E12" s="35"/>
    </row>
    <row r="13" spans="1:5">
      <c r="A13" s="32">
        <v>5</v>
      </c>
      <c r="B13" s="37" t="s">
        <v>119</v>
      </c>
      <c r="C13" s="64">
        <v>5364624000</v>
      </c>
      <c r="D13" s="64">
        <v>5389337000</v>
      </c>
      <c r="E13" s="35"/>
    </row>
    <row r="14" spans="1:5">
      <c r="A14" s="32">
        <v>6</v>
      </c>
      <c r="B14" s="37" t="s">
        <v>120</v>
      </c>
      <c r="C14" s="64">
        <v>140058000</v>
      </c>
      <c r="D14" s="64">
        <v>140058000</v>
      </c>
      <c r="E14" s="35"/>
    </row>
    <row r="15" spans="1:5">
      <c r="A15" s="32">
        <v>7</v>
      </c>
      <c r="B15" s="37" t="s">
        <v>121</v>
      </c>
      <c r="C15" s="64">
        <v>432661000</v>
      </c>
      <c r="D15" s="64">
        <v>0</v>
      </c>
      <c r="E15" s="35"/>
    </row>
    <row r="16" spans="1:5">
      <c r="A16" s="32">
        <v>8</v>
      </c>
      <c r="B16" s="33" t="s">
        <v>122</v>
      </c>
      <c r="C16" s="64">
        <v>9752000</v>
      </c>
      <c r="D16" s="64">
        <v>9752000</v>
      </c>
      <c r="E16" s="35"/>
    </row>
    <row r="17" spans="1:5" ht="25.5">
      <c r="A17" s="32">
        <v>9</v>
      </c>
      <c r="B17" s="33" t="s">
        <v>130</v>
      </c>
      <c r="C17" s="64">
        <v>0</v>
      </c>
      <c r="D17" s="64">
        <v>35101000</v>
      </c>
      <c r="E17" s="35"/>
    </row>
    <row r="18" spans="1:5">
      <c r="A18" s="32">
        <v>10</v>
      </c>
      <c r="B18" s="33" t="s">
        <v>123</v>
      </c>
      <c r="C18" s="64">
        <v>50892000</v>
      </c>
      <c r="D18" s="64">
        <v>49699000</v>
      </c>
      <c r="E18" s="35"/>
    </row>
    <row r="19" spans="1:5">
      <c r="A19" s="32">
        <v>11</v>
      </c>
      <c r="B19" s="33" t="s">
        <v>124</v>
      </c>
      <c r="C19" s="64">
        <v>485000</v>
      </c>
      <c r="D19" s="64">
        <v>0</v>
      </c>
      <c r="E19" s="35"/>
    </row>
    <row r="20" spans="1:5">
      <c r="A20" s="32">
        <v>12</v>
      </c>
      <c r="B20" s="33" t="s">
        <v>125</v>
      </c>
      <c r="C20" s="64">
        <v>426005000</v>
      </c>
      <c r="D20" s="64">
        <v>431635000</v>
      </c>
      <c r="E20" s="35"/>
    </row>
    <row r="21" spans="1:5">
      <c r="A21" s="32">
        <v>13</v>
      </c>
      <c r="B21" s="33" t="s">
        <v>131</v>
      </c>
      <c r="C21" s="64">
        <v>541289000</v>
      </c>
      <c r="D21" s="64">
        <v>400404000</v>
      </c>
      <c r="E21" s="35"/>
    </row>
    <row r="22" spans="1:5">
      <c r="A22" s="32">
        <v>14</v>
      </c>
      <c r="B22" s="33" t="s">
        <v>126</v>
      </c>
      <c r="C22" s="64">
        <v>559760000</v>
      </c>
      <c r="D22" s="64">
        <v>534054000</v>
      </c>
      <c r="E22" s="35"/>
    </row>
    <row r="23" spans="1:5">
      <c r="A23" s="32">
        <v>15</v>
      </c>
      <c r="B23" s="33" t="s">
        <v>127</v>
      </c>
      <c r="C23" s="64">
        <v>102660000</v>
      </c>
      <c r="D23" s="64">
        <v>101956000</v>
      </c>
      <c r="E23" s="35"/>
    </row>
    <row r="24" spans="1:5">
      <c r="A24" s="32">
        <v>16</v>
      </c>
      <c r="B24" s="33" t="s">
        <v>128</v>
      </c>
      <c r="C24" s="64">
        <v>396569000</v>
      </c>
      <c r="D24" s="64">
        <v>352883000</v>
      </c>
      <c r="E24" s="35"/>
    </row>
    <row r="25" spans="1:5">
      <c r="A25" s="32">
        <v>17</v>
      </c>
      <c r="B25" s="33" t="s">
        <v>129</v>
      </c>
      <c r="C25" s="64">
        <v>28197000</v>
      </c>
      <c r="D25" s="64">
        <v>27502000</v>
      </c>
      <c r="E25" s="35"/>
    </row>
    <row r="26" spans="1:5" ht="13.5" thickBot="1">
      <c r="A26" s="11"/>
      <c r="B26" s="22" t="s">
        <v>64</v>
      </c>
      <c r="C26" s="72">
        <f>SUM(C9:C25)</f>
        <v>37655290000</v>
      </c>
      <c r="D26" s="72">
        <f>SUM(D9:D25)</f>
        <v>37023011000</v>
      </c>
      <c r="E26" s="72"/>
    </row>
    <row r="27" spans="1:5">
      <c r="A27" s="10"/>
      <c r="B27" s="12" t="s">
        <v>0</v>
      </c>
      <c r="C27" s="16" t="s">
        <v>1</v>
      </c>
      <c r="D27" s="17" t="s">
        <v>2</v>
      </c>
      <c r="E27" s="12" t="s">
        <v>3</v>
      </c>
    </row>
    <row r="28" spans="1:5" ht="14.45" customHeight="1">
      <c r="A28" s="199"/>
      <c r="B28" s="204" t="s">
        <v>65</v>
      </c>
      <c r="C28" s="195" t="s">
        <v>60</v>
      </c>
      <c r="D28" s="195" t="s">
        <v>61</v>
      </c>
      <c r="E28" s="201" t="s">
        <v>62</v>
      </c>
    </row>
    <row r="29" spans="1:5" ht="14.45" customHeight="1">
      <c r="A29" s="199"/>
      <c r="B29" s="205"/>
      <c r="C29" s="195"/>
      <c r="D29" s="195"/>
      <c r="E29" s="202"/>
    </row>
    <row r="30" spans="1:5" ht="100.15" customHeight="1">
      <c r="A30" s="199"/>
      <c r="B30" s="206"/>
      <c r="C30" s="195"/>
      <c r="D30" s="195"/>
      <c r="E30" s="203"/>
    </row>
    <row r="31" spans="1:5">
      <c r="A31" s="6">
        <v>1</v>
      </c>
      <c r="B31" s="14" t="s">
        <v>132</v>
      </c>
      <c r="C31" s="65">
        <v>7316632000</v>
      </c>
      <c r="D31" s="65">
        <v>6971630000</v>
      </c>
      <c r="E31" s="38"/>
    </row>
    <row r="32" spans="1:5">
      <c r="A32" s="6">
        <v>2</v>
      </c>
      <c r="B32" s="14" t="s">
        <v>133</v>
      </c>
      <c r="C32" s="66">
        <v>21941222000</v>
      </c>
      <c r="D32" s="66">
        <v>22140849000</v>
      </c>
      <c r="E32" s="35"/>
    </row>
    <row r="33" spans="1:5">
      <c r="A33" s="6">
        <v>3</v>
      </c>
      <c r="B33" s="14" t="s">
        <v>134</v>
      </c>
      <c r="C33" s="66">
        <v>373905000</v>
      </c>
      <c r="D33" s="66">
        <v>221687000</v>
      </c>
      <c r="E33" s="35"/>
    </row>
    <row r="34" spans="1:5">
      <c r="A34" s="6">
        <v>4</v>
      </c>
      <c r="B34" s="7" t="s">
        <v>135</v>
      </c>
      <c r="C34" s="66">
        <v>62000</v>
      </c>
      <c r="D34" s="66">
        <v>0</v>
      </c>
      <c r="E34" s="35"/>
    </row>
    <row r="35" spans="1:5">
      <c r="A35" s="6">
        <v>5</v>
      </c>
      <c r="B35" s="7" t="s">
        <v>136</v>
      </c>
      <c r="C35" s="66">
        <v>50220000</v>
      </c>
      <c r="D35" s="66">
        <v>50220000</v>
      </c>
      <c r="E35" s="35"/>
    </row>
    <row r="36" spans="1:5">
      <c r="A36" s="6">
        <v>6</v>
      </c>
      <c r="B36" s="7" t="s">
        <v>174</v>
      </c>
      <c r="C36" s="66">
        <v>109141000</v>
      </c>
      <c r="D36" s="66">
        <v>0</v>
      </c>
      <c r="E36" s="35"/>
    </row>
    <row r="37" spans="1:5">
      <c r="A37" s="6">
        <v>7</v>
      </c>
      <c r="B37" s="7" t="s">
        <v>139</v>
      </c>
      <c r="C37" s="66">
        <v>117534000</v>
      </c>
      <c r="D37" s="66">
        <v>108789000</v>
      </c>
      <c r="E37" s="35"/>
    </row>
    <row r="38" spans="1:5">
      <c r="A38" s="6">
        <v>8</v>
      </c>
      <c r="B38" s="7" t="s">
        <v>137</v>
      </c>
      <c r="C38" s="66">
        <v>80411000</v>
      </c>
      <c r="D38" s="66">
        <v>79570000</v>
      </c>
      <c r="E38" s="35"/>
    </row>
    <row r="39" spans="1:5">
      <c r="A39" s="6">
        <v>9</v>
      </c>
      <c r="B39" s="7" t="s">
        <v>138</v>
      </c>
      <c r="C39" s="66">
        <v>1148374000</v>
      </c>
      <c r="D39" s="66">
        <v>1118078000</v>
      </c>
      <c r="E39" s="35"/>
    </row>
    <row r="40" spans="1:5" ht="25.5">
      <c r="A40" s="6">
        <v>10</v>
      </c>
      <c r="B40" s="7" t="s">
        <v>140</v>
      </c>
      <c r="C40" s="66">
        <v>1062960000</v>
      </c>
      <c r="D40" s="66">
        <v>1062119000</v>
      </c>
      <c r="E40" s="35"/>
    </row>
    <row r="41" spans="1:5" ht="13.5" thickBot="1">
      <c r="A41" s="11"/>
      <c r="B41" s="23" t="s">
        <v>66</v>
      </c>
      <c r="C41" s="72">
        <f>SUM(C31:C40)</f>
        <v>32200461000</v>
      </c>
      <c r="D41" s="72">
        <f>SUM(D31:D40)</f>
        <v>31752942000</v>
      </c>
      <c r="E41" s="72"/>
    </row>
    <row r="42" spans="1:5">
      <c r="A42" s="10"/>
      <c r="B42" s="12" t="s">
        <v>0</v>
      </c>
      <c r="C42" s="16" t="s">
        <v>1</v>
      </c>
      <c r="D42" s="17" t="s">
        <v>2</v>
      </c>
      <c r="E42" s="12" t="s">
        <v>3</v>
      </c>
    </row>
    <row r="43" spans="1:5">
      <c r="A43" s="199"/>
      <c r="B43" s="204" t="s">
        <v>67</v>
      </c>
      <c r="C43" s="195" t="s">
        <v>60</v>
      </c>
      <c r="D43" s="195" t="s">
        <v>61</v>
      </c>
      <c r="E43" s="195" t="s">
        <v>62</v>
      </c>
    </row>
    <row r="44" spans="1:5" ht="40.15" customHeight="1">
      <c r="A44" s="199"/>
      <c r="B44" s="205"/>
      <c r="C44" s="195"/>
      <c r="D44" s="195"/>
      <c r="E44" s="195"/>
    </row>
    <row r="45" spans="1:5" ht="13.9" customHeight="1">
      <c r="A45" s="199"/>
      <c r="B45" s="206"/>
      <c r="C45" s="195"/>
      <c r="D45" s="195"/>
      <c r="E45" s="195"/>
    </row>
    <row r="46" spans="1:5">
      <c r="A46" s="6">
        <v>1</v>
      </c>
      <c r="B46" s="15" t="s">
        <v>141</v>
      </c>
      <c r="C46" s="67">
        <v>21014000</v>
      </c>
      <c r="D46" s="67">
        <v>21014000</v>
      </c>
      <c r="E46" s="38"/>
    </row>
    <row r="47" spans="1:5">
      <c r="A47" s="6">
        <v>2</v>
      </c>
      <c r="B47" s="15" t="s">
        <v>142</v>
      </c>
      <c r="C47" s="68">
        <v>521190000</v>
      </c>
      <c r="D47" s="69">
        <v>521190000</v>
      </c>
      <c r="E47" s="39"/>
    </row>
    <row r="48" spans="1:5">
      <c r="A48" s="6">
        <v>3</v>
      </c>
      <c r="B48" s="15" t="s">
        <v>143</v>
      </c>
      <c r="C48" s="68">
        <v>4979871000</v>
      </c>
      <c r="D48" s="69">
        <v>4789253000</v>
      </c>
      <c r="E48" s="39"/>
    </row>
    <row r="49" spans="1:5">
      <c r="A49" s="6">
        <v>4</v>
      </c>
      <c r="B49" s="3" t="s">
        <v>144</v>
      </c>
      <c r="C49" s="70">
        <v>-98937000</v>
      </c>
      <c r="D49" s="71">
        <v>-99146000</v>
      </c>
      <c r="E49" s="35"/>
    </row>
    <row r="50" spans="1:5">
      <c r="A50" s="6">
        <v>5</v>
      </c>
      <c r="B50" s="3" t="s">
        <v>175</v>
      </c>
      <c r="C50" s="70">
        <v>31439000</v>
      </c>
      <c r="D50" s="71">
        <v>37758000</v>
      </c>
      <c r="E50" s="35"/>
    </row>
    <row r="51" spans="1:5">
      <c r="A51" s="6">
        <v>7</v>
      </c>
      <c r="B51" s="3" t="s">
        <v>145</v>
      </c>
      <c r="C51" s="70">
        <v>252000</v>
      </c>
      <c r="D51" s="71">
        <v>0</v>
      </c>
      <c r="E51" s="35"/>
    </row>
    <row r="52" spans="1:5" ht="13.5" thickBot="1">
      <c r="A52" s="11"/>
      <c r="B52" s="59" t="s">
        <v>68</v>
      </c>
      <c r="C52" s="72">
        <f>SUM(C46:C51)</f>
        <v>5454829000</v>
      </c>
      <c r="D52" s="72">
        <f>SUM(D46:D51)</f>
        <v>5270069000</v>
      </c>
      <c r="E52" s="72"/>
    </row>
    <row r="55" spans="1:5">
      <c r="A55" s="4"/>
      <c r="B55" s="4"/>
      <c r="C55" s="4"/>
      <c r="D55" s="4"/>
      <c r="E55" s="4"/>
    </row>
    <row r="56" spans="1:5" s="4" customFormat="1"/>
    <row r="57" spans="1:5" s="4" customFormat="1"/>
    <row r="58" spans="1:5" s="4" customFormat="1">
      <c r="A58" s="2"/>
      <c r="B58" s="2"/>
      <c r="C58" s="2"/>
      <c r="D58" s="2"/>
      <c r="E58" s="2"/>
    </row>
  </sheetData>
  <mergeCells count="16">
    <mergeCell ref="D43:D45"/>
    <mergeCell ref="E43:E45"/>
    <mergeCell ref="B4:C4"/>
    <mergeCell ref="A6:A8"/>
    <mergeCell ref="A28:A30"/>
    <mergeCell ref="A43:A45"/>
    <mergeCell ref="B6:B8"/>
    <mergeCell ref="C6:C8"/>
    <mergeCell ref="B43:B45"/>
    <mergeCell ref="C43:C45"/>
    <mergeCell ref="D6:D8"/>
    <mergeCell ref="E6:E8"/>
    <mergeCell ref="B28:B30"/>
    <mergeCell ref="C28:C30"/>
    <mergeCell ref="D28:D30"/>
    <mergeCell ref="E28:E30"/>
  </mergeCells>
  <pageMargins left="0.7" right="0.7" top="0.75" bottom="0.75" header="0.3" footer="0.3"/>
  <pageSetup paperSize="9" scale="54" orientation="landscape" horizontalDpi="4294967295" verticalDpi="4294967295" r:id="rId1"/>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H15"/>
  <sheetViews>
    <sheetView workbookViewId="0">
      <pane xSplit="1" ySplit="6" topLeftCell="B7" activePane="bottomRight" state="frozen"/>
      <selection activeCell="L18" sqref="L18"/>
      <selection pane="topRight" activeCell="L18" sqref="L18"/>
      <selection pane="bottomLeft" activeCell="L18" sqref="L18"/>
      <selection pane="bottomRight" activeCell="F7" sqref="F7:G14"/>
    </sheetView>
  </sheetViews>
  <sheetFormatPr defaultColWidth="9.140625" defaultRowHeight="12.75"/>
  <cols>
    <col min="1" max="1" width="10.5703125" style="2" bestFit="1" customWidth="1"/>
    <col min="2" max="2" width="39" style="2" customWidth="1"/>
    <col min="3" max="3" width="31.28515625" style="2" bestFit="1" customWidth="1"/>
    <col min="4" max="5" width="14.5703125" style="2" bestFit="1" customWidth="1"/>
    <col min="6" max="6" width="21.7109375" style="2" customWidth="1"/>
    <col min="7" max="7" width="12" style="2" bestFit="1" customWidth="1"/>
    <col min="8" max="8" width="25.5703125" style="2" bestFit="1" customWidth="1"/>
    <col min="9" max="16384" width="9.140625" style="2"/>
  </cols>
  <sheetData>
    <row r="1" spans="1:8">
      <c r="A1" s="98" t="s">
        <v>23</v>
      </c>
      <c r="B1" s="99" t="s">
        <v>114</v>
      </c>
    </row>
    <row r="2" spans="1:8">
      <c r="A2" s="98" t="s">
        <v>24</v>
      </c>
      <c r="B2" s="100">
        <v>45657</v>
      </c>
      <c r="C2" s="97"/>
      <c r="D2" s="97"/>
      <c r="E2" s="97"/>
      <c r="F2" s="97"/>
      <c r="G2" s="97"/>
      <c r="H2" s="97"/>
    </row>
    <row r="3" spans="1:8">
      <c r="A3" s="97"/>
      <c r="B3" s="97"/>
      <c r="C3" s="97"/>
      <c r="D3" s="97"/>
      <c r="E3" s="97"/>
      <c r="F3" s="97"/>
      <c r="G3" s="97"/>
      <c r="H3" s="97"/>
    </row>
    <row r="4" spans="1:8" ht="13.5" thickBot="1">
      <c r="A4" s="29" t="s">
        <v>25</v>
      </c>
      <c r="B4" s="101" t="s">
        <v>15</v>
      </c>
    </row>
    <row r="5" spans="1:8" ht="14.45" customHeight="1">
      <c r="A5" s="213"/>
      <c r="B5" s="207" t="s">
        <v>26</v>
      </c>
      <c r="C5" s="209" t="s">
        <v>27</v>
      </c>
      <c r="D5" s="207" t="s">
        <v>30</v>
      </c>
      <c r="E5" s="207"/>
      <c r="F5" s="207"/>
      <c r="G5" s="207"/>
      <c r="H5" s="211" t="s">
        <v>31</v>
      </c>
    </row>
    <row r="6" spans="1:8" ht="25.5">
      <c r="A6" s="214"/>
      <c r="B6" s="208"/>
      <c r="C6" s="210"/>
      <c r="D6" s="102" t="s">
        <v>28</v>
      </c>
      <c r="E6" s="102" t="s">
        <v>29</v>
      </c>
      <c r="F6" s="102" t="s">
        <v>32</v>
      </c>
      <c r="G6" s="102" t="s">
        <v>33</v>
      </c>
      <c r="H6" s="212"/>
    </row>
    <row r="7" spans="1:8">
      <c r="A7" s="103">
        <v>1</v>
      </c>
      <c r="B7" s="104" t="s">
        <v>146</v>
      </c>
      <c r="C7" s="102" t="s">
        <v>28</v>
      </c>
      <c r="D7" s="3"/>
      <c r="E7" s="3"/>
      <c r="F7" s="126"/>
      <c r="G7" s="126" t="s">
        <v>7</v>
      </c>
      <c r="H7" s="106" t="s">
        <v>147</v>
      </c>
    </row>
    <row r="8" spans="1:8">
      <c r="A8" s="107">
        <v>2</v>
      </c>
      <c r="B8" s="104" t="s">
        <v>148</v>
      </c>
      <c r="C8" s="102" t="s">
        <v>28</v>
      </c>
      <c r="D8" s="3"/>
      <c r="E8" s="3"/>
      <c r="F8" s="126" t="s">
        <v>7</v>
      </c>
      <c r="G8" s="126"/>
      <c r="H8" s="106" t="s">
        <v>149</v>
      </c>
    </row>
    <row r="9" spans="1:8">
      <c r="A9" s="103">
        <v>3</v>
      </c>
      <c r="B9" s="104" t="s">
        <v>150</v>
      </c>
      <c r="C9" s="105" t="s">
        <v>28</v>
      </c>
      <c r="D9" s="3"/>
      <c r="E9" s="3"/>
      <c r="F9" s="126" t="s">
        <v>7</v>
      </c>
      <c r="G9" s="126"/>
      <c r="H9" s="106" t="s">
        <v>151</v>
      </c>
    </row>
    <row r="10" spans="1:8">
      <c r="A10" s="103">
        <v>4</v>
      </c>
      <c r="B10" s="104" t="s">
        <v>152</v>
      </c>
      <c r="C10" s="105" t="s">
        <v>28</v>
      </c>
      <c r="D10" s="3"/>
      <c r="E10" s="3"/>
      <c r="F10" s="126"/>
      <c r="G10" s="126" t="s">
        <v>7</v>
      </c>
      <c r="H10" s="106" t="s">
        <v>153</v>
      </c>
    </row>
    <row r="11" spans="1:8">
      <c r="A11" s="103">
        <v>5</v>
      </c>
      <c r="B11" s="104" t="s">
        <v>154</v>
      </c>
      <c r="C11" s="105" t="s">
        <v>28</v>
      </c>
      <c r="D11" s="3"/>
      <c r="E11" s="3"/>
      <c r="F11" s="126"/>
      <c r="G11" s="126" t="s">
        <v>7</v>
      </c>
      <c r="H11" s="106" t="s">
        <v>155</v>
      </c>
    </row>
    <row r="12" spans="1:8">
      <c r="A12" s="107">
        <v>6</v>
      </c>
      <c r="B12" s="104" t="s">
        <v>156</v>
      </c>
      <c r="C12" s="105" t="s">
        <v>28</v>
      </c>
      <c r="D12" s="3"/>
      <c r="E12" s="3"/>
      <c r="F12" s="126" t="s">
        <v>7</v>
      </c>
      <c r="G12" s="126"/>
      <c r="H12" s="106" t="s">
        <v>157</v>
      </c>
    </row>
    <row r="13" spans="1:8">
      <c r="A13" s="103">
        <v>7</v>
      </c>
      <c r="B13" s="104" t="s">
        <v>158</v>
      </c>
      <c r="C13" s="105" t="s">
        <v>28</v>
      </c>
      <c r="D13" s="3"/>
      <c r="E13" s="3"/>
      <c r="F13" s="126" t="s">
        <v>7</v>
      </c>
      <c r="G13" s="126"/>
      <c r="H13" s="106" t="s">
        <v>159</v>
      </c>
    </row>
    <row r="14" spans="1:8" ht="13.5" thickBot="1">
      <c r="A14" s="108">
        <v>8</v>
      </c>
      <c r="B14" s="109" t="s">
        <v>160</v>
      </c>
      <c r="C14" s="110" t="s">
        <v>161</v>
      </c>
      <c r="D14" s="111"/>
      <c r="E14" s="111"/>
      <c r="F14" s="194"/>
      <c r="G14" s="194" t="s">
        <v>7</v>
      </c>
      <c r="H14" s="112" t="s">
        <v>162</v>
      </c>
    </row>
    <row r="15" spans="1:8">
      <c r="A15" s="96"/>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L13"/>
  <sheetViews>
    <sheetView zoomScaleNormal="100" workbookViewId="0">
      <selection activeCell="A12" sqref="A12:A13"/>
    </sheetView>
  </sheetViews>
  <sheetFormatPr defaultColWidth="9.140625" defaultRowHeight="12.75"/>
  <cols>
    <col min="1" max="1" width="10.5703125" style="2" bestFit="1" customWidth="1"/>
    <col min="2" max="2" width="70.140625" style="2" customWidth="1"/>
    <col min="3" max="4" width="10.7109375" style="2" customWidth="1"/>
    <col min="5" max="5" width="11.28515625" style="2" bestFit="1" customWidth="1"/>
    <col min="6" max="16384" width="9.140625" style="2"/>
  </cols>
  <sheetData>
    <row r="1" spans="1:12">
      <c r="A1" s="96" t="s">
        <v>23</v>
      </c>
      <c r="B1" s="99" t="s">
        <v>114</v>
      </c>
    </row>
    <row r="2" spans="1:12">
      <c r="A2" s="96" t="s">
        <v>24</v>
      </c>
      <c r="B2" s="100">
        <v>45657</v>
      </c>
    </row>
    <row r="3" spans="1:12">
      <c r="A3" s="13"/>
      <c r="B3" s="28"/>
    </row>
    <row r="4" spans="1:12" ht="13.5" thickBot="1">
      <c r="A4" s="113" t="s">
        <v>69</v>
      </c>
      <c r="B4" s="114" t="s">
        <v>17</v>
      </c>
      <c r="C4" s="115"/>
      <c r="D4" s="116"/>
      <c r="E4" s="116"/>
      <c r="F4" s="116"/>
      <c r="G4" s="116"/>
      <c r="H4" s="116"/>
      <c r="I4" s="116"/>
      <c r="J4" s="116"/>
      <c r="K4" s="116"/>
      <c r="L4" s="116"/>
    </row>
    <row r="5" spans="1:12">
      <c r="A5" s="117"/>
      <c r="B5" s="118"/>
      <c r="C5" s="119" t="s">
        <v>163</v>
      </c>
      <c r="D5" s="192">
        <v>2023</v>
      </c>
      <c r="E5" s="193">
        <v>2022</v>
      </c>
      <c r="F5" s="116"/>
    </row>
    <row r="6" spans="1:12">
      <c r="A6" s="6">
        <v>1</v>
      </c>
      <c r="B6" s="3" t="s">
        <v>70</v>
      </c>
      <c r="C6" s="71">
        <v>9990824.5367000699</v>
      </c>
      <c r="D6" s="71">
        <v>9720659</v>
      </c>
      <c r="E6" s="120">
        <v>12767143.210000012</v>
      </c>
      <c r="F6" s="116"/>
    </row>
    <row r="7" spans="1:12">
      <c r="A7" s="6">
        <v>2</v>
      </c>
      <c r="B7" s="121" t="s">
        <v>71</v>
      </c>
      <c r="C7" s="71">
        <v>7321563.7039999999</v>
      </c>
      <c r="D7" s="71">
        <v>7178995</v>
      </c>
      <c r="E7" s="120">
        <v>10682622.149999999</v>
      </c>
      <c r="F7" s="116"/>
    </row>
    <row r="8" spans="1:12">
      <c r="A8" s="6">
        <v>3</v>
      </c>
      <c r="B8" s="3" t="s">
        <v>72</v>
      </c>
      <c r="C8" s="71">
        <v>108</v>
      </c>
      <c r="D8" s="71">
        <v>117</v>
      </c>
      <c r="E8" s="120">
        <v>71</v>
      </c>
    </row>
    <row r="9" spans="1:12" ht="13.5" thickBot="1">
      <c r="A9" s="11">
        <v>4</v>
      </c>
      <c r="B9" s="111" t="s">
        <v>73</v>
      </c>
      <c r="C9" s="74">
        <v>3025990</v>
      </c>
      <c r="D9" s="74">
        <v>2024831</v>
      </c>
      <c r="E9" s="122">
        <v>6393026.8700000001</v>
      </c>
    </row>
    <row r="12" spans="1:12">
      <c r="A12" s="215" t="s">
        <v>164</v>
      </c>
      <c r="B12" s="217" t="s">
        <v>165</v>
      </c>
      <c r="C12" s="217"/>
      <c r="D12" s="217"/>
      <c r="E12" s="217"/>
    </row>
    <row r="13" spans="1:12">
      <c r="A13" s="216"/>
      <c r="B13" s="218"/>
      <c r="C13" s="218"/>
      <c r="D13" s="218"/>
      <c r="E13" s="218"/>
    </row>
  </sheetData>
  <mergeCells count="2">
    <mergeCell ref="A12:A13"/>
    <mergeCell ref="B12:E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H11"/>
  <sheetViews>
    <sheetView zoomScaleNormal="100" workbookViewId="0">
      <selection activeCell="C9" sqref="C9"/>
    </sheetView>
  </sheetViews>
  <sheetFormatPr defaultColWidth="9.140625" defaultRowHeight="12.75"/>
  <cols>
    <col min="1" max="1" width="10.5703125" style="2" bestFit="1" customWidth="1"/>
    <col min="2" max="2" width="52.5703125" style="2" customWidth="1"/>
    <col min="3" max="4" width="16" style="2" bestFit="1" customWidth="1"/>
    <col min="5" max="5" width="14.5703125" style="2" bestFit="1" customWidth="1"/>
    <col min="6" max="6" width="24.140625" style="2" customWidth="1"/>
    <col min="7" max="7" width="27.5703125" style="2" customWidth="1"/>
    <col min="8" max="16384" width="9.140625" style="2"/>
  </cols>
  <sheetData>
    <row r="1" spans="1:8">
      <c r="A1" s="134" t="s">
        <v>23</v>
      </c>
      <c r="B1" s="99" t="s">
        <v>114</v>
      </c>
    </row>
    <row r="2" spans="1:8">
      <c r="A2" s="135" t="s">
        <v>24</v>
      </c>
      <c r="B2" s="100">
        <v>45657</v>
      </c>
      <c r="C2" s="116"/>
      <c r="D2" s="116"/>
      <c r="E2" s="116"/>
      <c r="F2" s="116"/>
      <c r="G2" s="116"/>
      <c r="H2" s="116"/>
    </row>
    <row r="3" spans="1:8">
      <c r="A3" s="116"/>
      <c r="B3" s="116"/>
      <c r="C3" s="116"/>
      <c r="D3" s="116"/>
      <c r="E3" s="116"/>
      <c r="F3" s="116"/>
      <c r="G3" s="116"/>
      <c r="H3" s="116"/>
    </row>
    <row r="4" spans="1:8" ht="13.5" thickBot="1">
      <c r="A4" s="113" t="s">
        <v>34</v>
      </c>
      <c r="B4" s="123" t="s">
        <v>19</v>
      </c>
      <c r="F4" s="116"/>
      <c r="G4" s="116"/>
      <c r="H4" s="116"/>
    </row>
    <row r="5" spans="1:8">
      <c r="A5" s="124"/>
      <c r="B5" s="118"/>
      <c r="C5" s="136" t="s">
        <v>0</v>
      </c>
      <c r="D5" s="136" t="s">
        <v>1</v>
      </c>
      <c r="E5" s="136" t="s">
        <v>2</v>
      </c>
      <c r="F5" s="136" t="s">
        <v>3</v>
      </c>
      <c r="G5" s="137" t="s">
        <v>4</v>
      </c>
      <c r="H5" s="116"/>
    </row>
    <row r="6" spans="1:8" s="4" customFormat="1" ht="51">
      <c r="A6" s="125"/>
      <c r="B6" s="3"/>
      <c r="C6" s="126">
        <v>2024</v>
      </c>
      <c r="D6" s="126">
        <v>2023</v>
      </c>
      <c r="E6" s="126">
        <v>2022</v>
      </c>
      <c r="F6" s="127" t="s">
        <v>96</v>
      </c>
      <c r="G6" s="126" t="s">
        <v>97</v>
      </c>
    </row>
    <row r="7" spans="1:8">
      <c r="A7" s="128">
        <v>1</v>
      </c>
      <c r="B7" s="3" t="s">
        <v>35</v>
      </c>
      <c r="C7" s="71">
        <v>1425343641.1580005</v>
      </c>
      <c r="D7" s="71">
        <v>1336210419.2999992</v>
      </c>
      <c r="E7" s="71">
        <v>992425974.28999996</v>
      </c>
      <c r="F7" s="219"/>
      <c r="G7" s="219"/>
      <c r="H7" s="116"/>
    </row>
    <row r="8" spans="1:8">
      <c r="A8" s="128">
        <v>2</v>
      </c>
      <c r="B8" s="129" t="s">
        <v>36</v>
      </c>
      <c r="C8" s="71">
        <v>802195362.07350016</v>
      </c>
      <c r="D8" s="71">
        <v>669198060.42999983</v>
      </c>
      <c r="E8" s="71">
        <v>818693924.67000008</v>
      </c>
      <c r="F8" s="219"/>
      <c r="G8" s="219"/>
    </row>
    <row r="9" spans="1:8">
      <c r="A9" s="128">
        <v>3</v>
      </c>
      <c r="B9" s="130" t="s">
        <v>102</v>
      </c>
      <c r="C9" s="71">
        <v>3315292.61</v>
      </c>
      <c r="D9" s="71">
        <v>1541708.88</v>
      </c>
      <c r="E9" s="71">
        <v>-2461606.13</v>
      </c>
      <c r="F9" s="219"/>
      <c r="G9" s="219"/>
    </row>
    <row r="10" spans="1:8" ht="13.5" thickBot="1">
      <c r="A10" s="131">
        <v>4</v>
      </c>
      <c r="B10" s="132" t="s">
        <v>37</v>
      </c>
      <c r="C10" s="73">
        <f>C7+C8-C9</f>
        <v>2224223710.6215005</v>
      </c>
      <c r="D10" s="74">
        <f t="shared" ref="D10:E10" si="0">D7+D8-D9</f>
        <v>2003866770.849999</v>
      </c>
      <c r="E10" s="74">
        <f t="shared" si="0"/>
        <v>1813581505.0900002</v>
      </c>
      <c r="F10" s="61">
        <f>SUMIF(C10:E10, "&gt;=0",C10:E10)/3</f>
        <v>2013890662.1871665</v>
      </c>
      <c r="G10" s="62">
        <f>F10*15%/8%</f>
        <v>3776044991.6009364</v>
      </c>
    </row>
    <row r="11" spans="1:8">
      <c r="A11" s="133"/>
      <c r="B11" s="116"/>
      <c r="C11" s="116"/>
      <c r="D11" s="116"/>
      <c r="E11" s="116"/>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I26"/>
  <sheetViews>
    <sheetView zoomScaleNormal="100" workbookViewId="0">
      <selection activeCell="D6" sqref="D6:F22"/>
    </sheetView>
  </sheetViews>
  <sheetFormatPr defaultColWidth="9.140625" defaultRowHeight="12.75"/>
  <cols>
    <col min="1" max="1" width="10.5703125" style="58" bestFit="1" customWidth="1"/>
    <col min="2" max="2" width="16.28515625" style="42" customWidth="1"/>
    <col min="3" max="3" width="42.85546875" style="42" customWidth="1"/>
    <col min="4" max="5" width="33.42578125" style="42" customWidth="1"/>
    <col min="6" max="6" width="38.85546875" style="42" customWidth="1"/>
    <col min="7" max="16384" width="9.140625" style="42"/>
  </cols>
  <sheetData>
    <row r="1" spans="1:9">
      <c r="A1" s="41" t="s">
        <v>23</v>
      </c>
      <c r="B1" s="28" t="s">
        <v>114</v>
      </c>
    </row>
    <row r="2" spans="1:9" ht="15">
      <c r="A2" s="41" t="s">
        <v>24</v>
      </c>
      <c r="B2" s="63">
        <v>45657</v>
      </c>
    </row>
    <row r="3" spans="1:9">
      <c r="A3" s="45"/>
    </row>
    <row r="4" spans="1:9" ht="13.5" thickBot="1">
      <c r="A4" s="43" t="s">
        <v>74</v>
      </c>
      <c r="B4" s="226" t="s">
        <v>20</v>
      </c>
      <c r="C4" s="226"/>
      <c r="D4" s="46"/>
      <c r="E4" s="46"/>
      <c r="F4" s="46"/>
    </row>
    <row r="5" spans="1:9" s="51" customFormat="1" ht="16.5" customHeight="1">
      <c r="A5" s="47"/>
      <c r="B5" s="48"/>
      <c r="C5" s="48"/>
      <c r="D5" s="49" t="s">
        <v>103</v>
      </c>
      <c r="E5" s="49" t="s">
        <v>75</v>
      </c>
      <c r="F5" s="50" t="s">
        <v>43</v>
      </c>
    </row>
    <row r="6" spans="1:9" ht="15" customHeight="1">
      <c r="A6" s="52">
        <v>1</v>
      </c>
      <c r="B6" s="221" t="s">
        <v>76</v>
      </c>
      <c r="C6" s="53" t="s">
        <v>44</v>
      </c>
      <c r="D6" s="75">
        <v>5</v>
      </c>
      <c r="E6" s="75">
        <v>8</v>
      </c>
      <c r="F6" s="76">
        <v>73</v>
      </c>
    </row>
    <row r="7" spans="1:9" ht="15" customHeight="1">
      <c r="A7" s="52">
        <v>2</v>
      </c>
      <c r="B7" s="222"/>
      <c r="C7" s="53" t="s">
        <v>77</v>
      </c>
      <c r="D7" s="77">
        <f>D8+D10+D12</f>
        <v>12840924.460000001</v>
      </c>
      <c r="E7" s="77">
        <f>E8+E10+E12</f>
        <v>2624227.3318750029</v>
      </c>
      <c r="F7" s="78">
        <f>F8+F10+F12</f>
        <v>15528402.746983131</v>
      </c>
    </row>
    <row r="8" spans="1:9" ht="15" customHeight="1">
      <c r="A8" s="52">
        <v>3</v>
      </c>
      <c r="B8" s="222"/>
      <c r="C8" s="54" t="s">
        <v>45</v>
      </c>
      <c r="D8" s="75">
        <v>8788320</v>
      </c>
      <c r="E8" s="75">
        <v>2020634.81729167</v>
      </c>
      <c r="F8" s="76">
        <v>14606178.400000002</v>
      </c>
      <c r="G8" s="44"/>
      <c r="H8" s="44"/>
    </row>
    <row r="9" spans="1:9" ht="15" customHeight="1">
      <c r="A9" s="52">
        <v>4</v>
      </c>
      <c r="B9" s="222"/>
      <c r="C9" s="55" t="s">
        <v>78</v>
      </c>
      <c r="D9" s="75"/>
      <c r="E9" s="75"/>
      <c r="F9" s="76">
        <v>0</v>
      </c>
      <c r="G9" s="44"/>
      <c r="H9" s="44"/>
    </row>
    <row r="10" spans="1:9" ht="30" customHeight="1">
      <c r="A10" s="52">
        <v>5</v>
      </c>
      <c r="B10" s="222"/>
      <c r="C10" s="54" t="s">
        <v>79</v>
      </c>
      <c r="D10" s="75">
        <v>3235449</v>
      </c>
      <c r="E10" s="75"/>
      <c r="F10" s="76">
        <v>0</v>
      </c>
    </row>
    <row r="11" spans="1:9" ht="15" customHeight="1">
      <c r="A11" s="52">
        <v>6</v>
      </c>
      <c r="B11" s="222"/>
      <c r="C11" s="55" t="s">
        <v>80</v>
      </c>
      <c r="D11" s="75">
        <v>3235449</v>
      </c>
      <c r="E11" s="75"/>
      <c r="F11" s="76">
        <v>0</v>
      </c>
    </row>
    <row r="12" spans="1:9" ht="15" customHeight="1">
      <c r="A12" s="52">
        <v>7</v>
      </c>
      <c r="B12" s="222"/>
      <c r="C12" s="54" t="s">
        <v>166</v>
      </c>
      <c r="D12" s="75">
        <v>817155.46</v>
      </c>
      <c r="E12" s="75">
        <v>603592.51458333305</v>
      </c>
      <c r="F12" s="76">
        <v>922224.34698312916</v>
      </c>
    </row>
    <row r="13" spans="1:9" ht="15" customHeight="1">
      <c r="A13" s="52">
        <v>8</v>
      </c>
      <c r="B13" s="223"/>
      <c r="C13" s="55" t="s">
        <v>80</v>
      </c>
      <c r="D13" s="75"/>
      <c r="E13" s="75"/>
      <c r="F13" s="76">
        <v>0</v>
      </c>
    </row>
    <row r="14" spans="1:9" ht="15" customHeight="1">
      <c r="A14" s="52">
        <v>9</v>
      </c>
      <c r="B14" s="221" t="s">
        <v>82</v>
      </c>
      <c r="C14" s="53" t="s">
        <v>44</v>
      </c>
      <c r="D14" s="79">
        <v>5</v>
      </c>
      <c r="E14" s="79">
        <v>8</v>
      </c>
      <c r="F14" s="80">
        <v>67</v>
      </c>
      <c r="I14" s="56"/>
    </row>
    <row r="15" spans="1:9" ht="15" customHeight="1">
      <c r="A15" s="52">
        <v>10</v>
      </c>
      <c r="B15" s="222"/>
      <c r="C15" s="53" t="s">
        <v>83</v>
      </c>
      <c r="D15" s="81">
        <f>D16+D18+D20</f>
        <v>31127119.2135024</v>
      </c>
      <c r="E15" s="81">
        <f>E16+E18+E20</f>
        <v>0</v>
      </c>
      <c r="F15" s="82">
        <f>F16+F18+F20</f>
        <v>11417031.482166667</v>
      </c>
    </row>
    <row r="16" spans="1:9" ht="15" customHeight="1">
      <c r="A16" s="52">
        <v>11</v>
      </c>
      <c r="B16" s="222"/>
      <c r="C16" s="54" t="s">
        <v>45</v>
      </c>
      <c r="D16" s="79"/>
      <c r="E16" s="79"/>
      <c r="F16" s="80">
        <v>3103662.8123499998</v>
      </c>
    </row>
    <row r="17" spans="1:6" ht="15" customHeight="1">
      <c r="A17" s="52">
        <v>12</v>
      </c>
      <c r="B17" s="222"/>
      <c r="C17" s="55" t="s">
        <v>78</v>
      </c>
      <c r="D17" s="75"/>
      <c r="E17" s="75"/>
      <c r="F17" s="76">
        <v>0</v>
      </c>
    </row>
    <row r="18" spans="1:6" ht="30" customHeight="1">
      <c r="A18" s="52">
        <v>13</v>
      </c>
      <c r="B18" s="222"/>
      <c r="C18" s="54" t="s">
        <v>84</v>
      </c>
      <c r="D18" s="79">
        <v>31127119.2135024</v>
      </c>
      <c r="E18" s="79"/>
      <c r="F18" s="80">
        <v>8313368.6698166672</v>
      </c>
    </row>
    <row r="19" spans="1:6" ht="15" customHeight="1">
      <c r="A19" s="52">
        <v>14</v>
      </c>
      <c r="B19" s="222"/>
      <c r="C19" s="55" t="s">
        <v>167</v>
      </c>
      <c r="D19" s="79">
        <v>24305896.2719157</v>
      </c>
      <c r="E19" s="79"/>
      <c r="F19" s="80">
        <v>5209774.2574666673</v>
      </c>
    </row>
    <row r="20" spans="1:6" ht="15" customHeight="1">
      <c r="A20" s="52">
        <v>15</v>
      </c>
      <c r="B20" s="222"/>
      <c r="C20" s="54" t="s">
        <v>81</v>
      </c>
      <c r="D20" s="79">
        <v>0</v>
      </c>
      <c r="E20" s="79"/>
      <c r="F20" s="80">
        <v>0</v>
      </c>
    </row>
    <row r="21" spans="1:6" ht="15" customHeight="1">
      <c r="A21" s="52">
        <v>16</v>
      </c>
      <c r="B21" s="223"/>
      <c r="C21" s="55" t="s">
        <v>80</v>
      </c>
      <c r="D21" s="79">
        <v>0</v>
      </c>
      <c r="E21" s="79"/>
      <c r="F21" s="80">
        <v>0</v>
      </c>
    </row>
    <row r="22" spans="1:6" ht="15" customHeight="1" thickBot="1">
      <c r="A22" s="57">
        <v>17</v>
      </c>
      <c r="B22" s="224" t="s">
        <v>85</v>
      </c>
      <c r="C22" s="225"/>
      <c r="D22" s="83">
        <f>D7+D15</f>
        <v>43968043.673502401</v>
      </c>
      <c r="E22" s="83">
        <f>E7+E15</f>
        <v>2624227.3318750029</v>
      </c>
      <c r="F22" s="84">
        <f>F7+F15</f>
        <v>26945434.229149796</v>
      </c>
    </row>
    <row r="25" spans="1:6">
      <c r="B25" s="220" t="s">
        <v>168</v>
      </c>
      <c r="C25" s="220"/>
      <c r="D25" s="220"/>
      <c r="E25" s="220"/>
      <c r="F25" s="220"/>
    </row>
    <row r="26" spans="1:6">
      <c r="B26" s="220" t="s">
        <v>176</v>
      </c>
      <c r="C26" s="220"/>
      <c r="D26" s="220"/>
      <c r="E26" s="220"/>
      <c r="F26" s="220"/>
    </row>
  </sheetData>
  <mergeCells count="6">
    <mergeCell ref="B26:F26"/>
    <mergeCell ref="B6:B13"/>
    <mergeCell ref="B14:B21"/>
    <mergeCell ref="B22:C22"/>
    <mergeCell ref="B4:C4"/>
    <mergeCell ref="B25:F25"/>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zoomScaleNormal="100" workbookViewId="0">
      <selection activeCell="C6" sqref="C6:E20"/>
    </sheetView>
  </sheetViews>
  <sheetFormatPr defaultColWidth="9.140625" defaultRowHeight="12.75"/>
  <cols>
    <col min="1" max="1" width="35.140625" style="2" customWidth="1"/>
    <col min="2" max="2" width="45.85546875" style="2" customWidth="1"/>
    <col min="3" max="4" width="29.42578125" style="2" customWidth="1"/>
    <col min="5" max="5" width="28.42578125" style="2" customWidth="1"/>
    <col min="6" max="6" width="14" style="2" bestFit="1" customWidth="1"/>
    <col min="7" max="7" width="14.7109375" style="2" customWidth="1"/>
    <col min="8" max="8" width="26.42578125" style="2" customWidth="1"/>
    <col min="9" max="9" width="16.140625" style="2" bestFit="1" customWidth="1"/>
    <col min="10" max="10" width="14" style="2" bestFit="1" customWidth="1"/>
    <col min="11" max="11" width="14.7109375" style="2" customWidth="1"/>
    <col min="12" max="12" width="26.85546875" style="2" customWidth="1"/>
    <col min="13" max="16384" width="9.140625" style="2"/>
  </cols>
  <sheetData>
    <row r="1" spans="1:12">
      <c r="A1" s="139" t="s">
        <v>23</v>
      </c>
      <c r="B1" s="138" t="s">
        <v>114</v>
      </c>
    </row>
    <row r="2" spans="1:12">
      <c r="A2" s="139" t="s">
        <v>24</v>
      </c>
      <c r="B2" s="140">
        <v>45657</v>
      </c>
      <c r="C2" s="8"/>
      <c r="D2" s="8"/>
      <c r="E2" s="8"/>
      <c r="F2" s="8"/>
      <c r="G2" s="8"/>
      <c r="H2" s="8"/>
      <c r="I2" s="8"/>
      <c r="J2" s="8"/>
      <c r="K2" s="8"/>
      <c r="L2" s="8"/>
    </row>
    <row r="3" spans="1:12">
      <c r="B3" s="8"/>
      <c r="C3" s="8"/>
      <c r="D3" s="8"/>
      <c r="E3" s="8"/>
      <c r="F3" s="8"/>
      <c r="G3" s="8"/>
      <c r="H3" s="8"/>
      <c r="I3" s="8"/>
      <c r="J3" s="8"/>
      <c r="K3" s="8"/>
      <c r="L3" s="8"/>
    </row>
    <row r="4" spans="1:12" ht="13.5" thickBot="1">
      <c r="A4" s="141" t="s">
        <v>38</v>
      </c>
      <c r="B4" s="142" t="s">
        <v>21</v>
      </c>
      <c r="C4" s="143"/>
      <c r="D4" s="143"/>
      <c r="E4" s="143"/>
      <c r="F4" s="143"/>
      <c r="G4" s="143"/>
      <c r="H4" s="143"/>
      <c r="I4" s="143"/>
      <c r="J4" s="143"/>
      <c r="K4" s="143"/>
      <c r="L4" s="143"/>
    </row>
    <row r="5" spans="1:12">
      <c r="A5" s="144"/>
      <c r="B5" s="118"/>
      <c r="C5" s="145" t="s">
        <v>103</v>
      </c>
      <c r="D5" s="145" t="s">
        <v>75</v>
      </c>
      <c r="E5" s="146" t="s">
        <v>43</v>
      </c>
      <c r="F5" s="143"/>
      <c r="G5" s="143"/>
      <c r="H5" s="143"/>
      <c r="I5" s="143"/>
      <c r="J5" s="143"/>
      <c r="K5" s="143"/>
      <c r="L5" s="143"/>
    </row>
    <row r="6" spans="1:12">
      <c r="A6" s="227" t="s">
        <v>39</v>
      </c>
      <c r="B6" s="147" t="s">
        <v>44</v>
      </c>
      <c r="C6" s="35"/>
      <c r="D6" s="35"/>
      <c r="E6" s="85"/>
      <c r="F6" s="143"/>
      <c r="G6" s="143"/>
      <c r="H6" s="143"/>
      <c r="I6" s="143"/>
      <c r="J6" s="143"/>
      <c r="K6" s="143"/>
      <c r="L6" s="143"/>
    </row>
    <row r="7" spans="1:12">
      <c r="A7" s="228"/>
      <c r="B7" s="148" t="s">
        <v>112</v>
      </c>
      <c r="C7" s="35"/>
      <c r="D7" s="35"/>
      <c r="E7" s="85"/>
      <c r="F7" s="143"/>
      <c r="G7" s="143"/>
      <c r="H7" s="143"/>
      <c r="I7" s="143"/>
      <c r="J7" s="143"/>
      <c r="K7" s="143"/>
      <c r="L7" s="143"/>
    </row>
    <row r="8" spans="1:12">
      <c r="A8" s="229" t="s">
        <v>40</v>
      </c>
      <c r="B8" s="147" t="s">
        <v>44</v>
      </c>
      <c r="C8" s="35"/>
      <c r="D8" s="35"/>
      <c r="E8" s="85">
        <v>1</v>
      </c>
      <c r="F8" s="143"/>
      <c r="G8" s="143"/>
      <c r="H8" s="143"/>
      <c r="I8" s="143"/>
      <c r="J8" s="143"/>
      <c r="K8" s="143"/>
      <c r="L8" s="143"/>
    </row>
    <row r="9" spans="1:12">
      <c r="A9" s="229"/>
      <c r="B9" s="148" t="s">
        <v>49</v>
      </c>
      <c r="C9" s="86">
        <f>C10+C11+C12+C13</f>
        <v>0</v>
      </c>
      <c r="D9" s="86">
        <f>D10+D11+D12+D13</f>
        <v>0</v>
      </c>
      <c r="E9" s="89">
        <f>E10+E11+E12+E13</f>
        <v>40465.5</v>
      </c>
      <c r="F9" s="143"/>
      <c r="G9" s="143"/>
      <c r="H9" s="143"/>
      <c r="I9" s="143"/>
      <c r="J9" s="143"/>
      <c r="K9" s="143"/>
      <c r="L9" s="143"/>
    </row>
    <row r="10" spans="1:12">
      <c r="A10" s="229"/>
      <c r="B10" s="149" t="s">
        <v>45</v>
      </c>
      <c r="C10" s="35"/>
      <c r="D10" s="35"/>
      <c r="E10" s="85">
        <v>40465.5</v>
      </c>
      <c r="F10" s="143"/>
      <c r="G10" s="143"/>
      <c r="H10" s="143"/>
      <c r="I10" s="143"/>
      <c r="J10" s="143"/>
      <c r="K10" s="143"/>
      <c r="L10" s="143"/>
    </row>
    <row r="11" spans="1:12">
      <c r="A11" s="229"/>
      <c r="B11" s="149" t="s">
        <v>46</v>
      </c>
      <c r="C11" s="35"/>
      <c r="D11" s="35"/>
      <c r="E11" s="85">
        <v>0</v>
      </c>
      <c r="F11" s="143"/>
      <c r="G11" s="143"/>
      <c r="H11" s="143"/>
      <c r="I11" s="143"/>
      <c r="J11" s="143"/>
      <c r="K11" s="143"/>
      <c r="L11" s="143"/>
    </row>
    <row r="12" spans="1:12">
      <c r="A12" s="229"/>
      <c r="B12" s="149" t="s">
        <v>47</v>
      </c>
      <c r="C12" s="35"/>
      <c r="D12" s="35"/>
      <c r="E12" s="85">
        <v>0</v>
      </c>
      <c r="F12" s="143"/>
      <c r="G12" s="143"/>
      <c r="H12" s="143"/>
      <c r="I12" s="143"/>
      <c r="J12" s="143"/>
      <c r="K12" s="143"/>
      <c r="L12" s="143"/>
    </row>
    <row r="13" spans="1:12">
      <c r="A13" s="229"/>
      <c r="B13" s="149" t="s">
        <v>98</v>
      </c>
      <c r="C13" s="35"/>
      <c r="D13" s="35"/>
      <c r="E13" s="85">
        <v>0</v>
      </c>
      <c r="F13" s="143"/>
      <c r="G13" s="143"/>
      <c r="H13" s="143"/>
      <c r="I13" s="143"/>
      <c r="J13" s="143"/>
      <c r="K13" s="143"/>
      <c r="L13" s="143"/>
    </row>
    <row r="14" spans="1:12">
      <c r="A14" s="229" t="s">
        <v>41</v>
      </c>
      <c r="B14" s="147" t="s">
        <v>44</v>
      </c>
      <c r="C14" s="35"/>
      <c r="D14" s="35"/>
      <c r="E14" s="85">
        <v>3</v>
      </c>
      <c r="F14" s="143"/>
      <c r="G14" s="143"/>
      <c r="H14" s="143"/>
      <c r="I14" s="143"/>
      <c r="J14" s="143"/>
      <c r="K14" s="143"/>
      <c r="L14" s="143"/>
    </row>
    <row r="15" spans="1:12">
      <c r="A15" s="229"/>
      <c r="B15" s="148" t="s">
        <v>49</v>
      </c>
      <c r="C15" s="86">
        <f>C16+C17+C18+C19</f>
        <v>0</v>
      </c>
      <c r="D15" s="86">
        <f>D16+D17+D18+D19</f>
        <v>0</v>
      </c>
      <c r="E15" s="89">
        <f>E16+E17+E18+E19</f>
        <v>780000</v>
      </c>
      <c r="F15" s="143"/>
      <c r="G15" s="143"/>
      <c r="H15" s="143"/>
      <c r="I15" s="143"/>
      <c r="J15" s="143"/>
      <c r="K15" s="143"/>
      <c r="L15" s="143"/>
    </row>
    <row r="16" spans="1:12">
      <c r="A16" s="229"/>
      <c r="B16" s="149" t="s">
        <v>45</v>
      </c>
      <c r="C16" s="35"/>
      <c r="D16" s="35"/>
      <c r="E16" s="85">
        <v>780000</v>
      </c>
      <c r="F16" s="143"/>
      <c r="G16" s="143"/>
      <c r="H16" s="143"/>
      <c r="I16" s="143"/>
      <c r="J16" s="143"/>
      <c r="K16" s="143"/>
      <c r="L16" s="143"/>
    </row>
    <row r="17" spans="1:12">
      <c r="A17" s="227"/>
      <c r="B17" s="149" t="s">
        <v>46</v>
      </c>
      <c r="C17" s="35"/>
      <c r="D17" s="35"/>
      <c r="E17" s="87">
        <v>0</v>
      </c>
      <c r="F17" s="143"/>
      <c r="G17" s="143"/>
      <c r="H17" s="143"/>
      <c r="I17" s="143"/>
      <c r="J17" s="143"/>
      <c r="K17" s="143"/>
      <c r="L17" s="143"/>
    </row>
    <row r="18" spans="1:12">
      <c r="A18" s="227"/>
      <c r="B18" s="149" t="s">
        <v>47</v>
      </c>
      <c r="C18" s="35"/>
      <c r="D18" s="35"/>
      <c r="E18" s="87">
        <v>0</v>
      </c>
      <c r="F18" s="143"/>
      <c r="G18" s="143"/>
      <c r="H18" s="143"/>
      <c r="I18" s="143"/>
      <c r="J18" s="143"/>
      <c r="K18" s="143"/>
      <c r="L18" s="143"/>
    </row>
    <row r="19" spans="1:12" ht="13.5" thickBot="1">
      <c r="A19" s="230"/>
      <c r="B19" s="150" t="s">
        <v>98</v>
      </c>
      <c r="C19" s="73"/>
      <c r="D19" s="73"/>
      <c r="E19" s="88">
        <v>0</v>
      </c>
      <c r="F19" s="143"/>
      <c r="G19" s="143"/>
      <c r="H19" s="143"/>
      <c r="I19" s="143"/>
      <c r="J19" s="143"/>
      <c r="K19" s="143"/>
      <c r="L19" s="143"/>
    </row>
    <row r="20" spans="1:12">
      <c r="A20" s="8"/>
      <c r="B20" s="143"/>
      <c r="C20" s="143"/>
      <c r="D20" s="143"/>
      <c r="E20" s="143"/>
      <c r="F20" s="143"/>
      <c r="G20" s="143"/>
      <c r="H20" s="143"/>
      <c r="I20" s="143"/>
      <c r="J20" s="143"/>
      <c r="K20" s="143"/>
      <c r="L20" s="143"/>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zoomScaleNormal="100" workbookViewId="0">
      <pane xSplit="2" ySplit="6" topLeftCell="C7" activePane="bottomRight" state="frozen"/>
      <selection activeCell="L18" sqref="L18"/>
      <selection pane="topRight" activeCell="L18" sqref="L18"/>
      <selection pane="bottomLeft" activeCell="L18" sqref="L18"/>
      <selection pane="bottomRight" activeCell="C7" sqref="C7:G23"/>
    </sheetView>
  </sheetViews>
  <sheetFormatPr defaultColWidth="9.140625" defaultRowHeight="12.75"/>
  <cols>
    <col min="1" max="1" width="10.5703125" style="2" bestFit="1" customWidth="1"/>
    <col min="2" max="2" width="54.7109375" style="2" customWidth="1"/>
    <col min="3" max="3" width="26.7109375" style="2" customWidth="1"/>
    <col min="4" max="4" width="34.85546875" style="2" customWidth="1"/>
    <col min="5" max="5" width="26.7109375" style="2" customWidth="1"/>
    <col min="6" max="6" width="25.5703125" style="2" customWidth="1"/>
    <col min="7" max="7" width="25" style="2" customWidth="1"/>
    <col min="8" max="16384" width="9.140625" style="2"/>
  </cols>
  <sheetData>
    <row r="1" spans="1:7">
      <c r="A1" s="98" t="s">
        <v>23</v>
      </c>
      <c r="B1" s="99" t="s">
        <v>114</v>
      </c>
    </row>
    <row r="2" spans="1:7">
      <c r="A2" s="98" t="s">
        <v>24</v>
      </c>
      <c r="B2" s="100">
        <v>45657</v>
      </c>
    </row>
    <row r="3" spans="1:7">
      <c r="B3" s="151"/>
    </row>
    <row r="4" spans="1:7" ht="13.5" thickBot="1">
      <c r="A4" s="113" t="s">
        <v>86</v>
      </c>
      <c r="B4" s="152" t="s">
        <v>95</v>
      </c>
    </row>
    <row r="5" spans="1:7" s="151" customFormat="1">
      <c r="A5" s="153"/>
      <c r="B5" s="12"/>
      <c r="C5" s="154" t="s">
        <v>0</v>
      </c>
      <c r="D5" s="155" t="s">
        <v>1</v>
      </c>
      <c r="E5" s="155" t="s">
        <v>2</v>
      </c>
      <c r="F5" s="155" t="s">
        <v>3</v>
      </c>
      <c r="G5" s="146" t="s">
        <v>4</v>
      </c>
    </row>
    <row r="6" spans="1:7" ht="51">
      <c r="A6" s="156"/>
      <c r="B6" s="157"/>
      <c r="C6" s="158" t="s">
        <v>87</v>
      </c>
      <c r="D6" s="157" t="s">
        <v>88</v>
      </c>
      <c r="E6" s="159" t="s">
        <v>89</v>
      </c>
      <c r="F6" s="159" t="s">
        <v>101</v>
      </c>
      <c r="G6" s="160" t="s">
        <v>90</v>
      </c>
    </row>
    <row r="7" spans="1:7">
      <c r="A7" s="156">
        <v>1</v>
      </c>
      <c r="B7" s="161" t="s">
        <v>103</v>
      </c>
      <c r="C7" s="162">
        <f>SUM(C8:C11)</f>
        <v>24305896.2719157</v>
      </c>
      <c r="D7" s="162">
        <f t="shared" ref="D7:G7" si="0">SUM(D8:D11)</f>
        <v>24305896.2719157</v>
      </c>
      <c r="E7" s="162">
        <f t="shared" si="0"/>
        <v>0</v>
      </c>
      <c r="F7" s="162">
        <f t="shared" si="0"/>
        <v>0</v>
      </c>
      <c r="G7" s="162">
        <f t="shared" si="0"/>
        <v>5386349.0716175605</v>
      </c>
    </row>
    <row r="8" spans="1:7">
      <c r="A8" s="156">
        <v>2</v>
      </c>
      <c r="B8" s="163" t="s">
        <v>63</v>
      </c>
      <c r="C8" s="164"/>
      <c r="D8" s="165"/>
      <c r="E8" s="165"/>
      <c r="F8" s="165"/>
      <c r="G8" s="166"/>
    </row>
    <row r="9" spans="1:7">
      <c r="A9" s="156">
        <v>3</v>
      </c>
      <c r="B9" s="163" t="s">
        <v>91</v>
      </c>
      <c r="C9" s="164">
        <v>24305896.2719157</v>
      </c>
      <c r="D9" s="165">
        <v>24305896.2719157</v>
      </c>
      <c r="E9" s="165"/>
      <c r="F9" s="165"/>
      <c r="G9" s="166">
        <v>5386349.0716175605</v>
      </c>
    </row>
    <row r="10" spans="1:7">
      <c r="A10" s="156">
        <v>4</v>
      </c>
      <c r="B10" s="167" t="s">
        <v>92</v>
      </c>
      <c r="C10" s="164"/>
      <c r="D10" s="165"/>
      <c r="E10" s="165"/>
      <c r="F10" s="165"/>
      <c r="G10" s="166"/>
    </row>
    <row r="11" spans="1:7">
      <c r="A11" s="156">
        <v>5</v>
      </c>
      <c r="B11" s="163" t="s">
        <v>93</v>
      </c>
      <c r="C11" s="164"/>
      <c r="D11" s="165"/>
      <c r="E11" s="165"/>
      <c r="F11" s="165"/>
      <c r="G11" s="166"/>
    </row>
    <row r="12" spans="1:7">
      <c r="A12" s="156">
        <v>6</v>
      </c>
      <c r="B12" s="168" t="s">
        <v>75</v>
      </c>
      <c r="C12" s="169">
        <f>SUM(C13:C16)</f>
        <v>0</v>
      </c>
      <c r="D12" s="169">
        <f>SUM(D13:D16)</f>
        <v>0</v>
      </c>
      <c r="E12" s="169">
        <f>SUM(E13:E16)</f>
        <v>0</v>
      </c>
      <c r="F12" s="169">
        <f>SUM(F13:F16)</f>
        <v>0</v>
      </c>
      <c r="G12" s="170">
        <f>SUM(G13:G16)</f>
        <v>0</v>
      </c>
    </row>
    <row r="13" spans="1:7">
      <c r="A13" s="156">
        <v>7</v>
      </c>
      <c r="B13" s="163" t="s">
        <v>63</v>
      </c>
      <c r="C13" s="171"/>
      <c r="D13" s="171"/>
      <c r="E13" s="171"/>
      <c r="F13" s="171"/>
      <c r="G13" s="172"/>
    </row>
    <row r="14" spans="1:7">
      <c r="A14" s="156">
        <v>8</v>
      </c>
      <c r="B14" s="163" t="s">
        <v>91</v>
      </c>
      <c r="C14" s="171"/>
      <c r="D14" s="171"/>
      <c r="E14" s="171"/>
      <c r="F14" s="171"/>
      <c r="G14" s="172"/>
    </row>
    <row r="15" spans="1:7">
      <c r="A15" s="156">
        <v>9</v>
      </c>
      <c r="B15" s="167" t="s">
        <v>92</v>
      </c>
      <c r="C15" s="171"/>
      <c r="D15" s="171"/>
      <c r="E15" s="171"/>
      <c r="F15" s="171"/>
      <c r="G15" s="172"/>
    </row>
    <row r="16" spans="1:7">
      <c r="A16" s="156">
        <v>10</v>
      </c>
      <c r="B16" s="163" t="s">
        <v>93</v>
      </c>
      <c r="C16" s="171"/>
      <c r="D16" s="171"/>
      <c r="E16" s="171"/>
      <c r="F16" s="171"/>
      <c r="G16" s="172"/>
    </row>
    <row r="17" spans="1:7">
      <c r="A17" s="156">
        <v>11</v>
      </c>
      <c r="B17" s="168" t="s">
        <v>43</v>
      </c>
      <c r="C17" s="169">
        <f>SUM(C18:C21)</f>
        <v>5209774.2574666673</v>
      </c>
      <c r="D17" s="169">
        <f>SUM(D18:D21)</f>
        <v>0</v>
      </c>
      <c r="E17" s="169">
        <f>SUM(E18:E21)</f>
        <v>0</v>
      </c>
      <c r="F17" s="169">
        <f>SUM(F18:F21)</f>
        <v>0</v>
      </c>
      <c r="G17" s="170">
        <f>SUM(G18:G21)</f>
        <v>4182297.8869274626</v>
      </c>
    </row>
    <row r="18" spans="1:7">
      <c r="A18" s="156">
        <v>12</v>
      </c>
      <c r="B18" s="163" t="s">
        <v>63</v>
      </c>
      <c r="C18" s="171"/>
      <c r="D18" s="171"/>
      <c r="E18" s="171" t="s">
        <v>6</v>
      </c>
      <c r="F18" s="171"/>
      <c r="G18" s="172">
        <v>28492</v>
      </c>
    </row>
    <row r="19" spans="1:7">
      <c r="A19" s="156">
        <v>13</v>
      </c>
      <c r="B19" s="163" t="s">
        <v>91</v>
      </c>
      <c r="C19" s="171">
        <v>5209774.2574666673</v>
      </c>
      <c r="D19" s="171"/>
      <c r="E19" s="171"/>
      <c r="F19" s="171"/>
      <c r="G19" s="172">
        <v>4153805.8869274626</v>
      </c>
    </row>
    <row r="20" spans="1:7">
      <c r="A20" s="156">
        <v>14</v>
      </c>
      <c r="B20" s="167" t="s">
        <v>92</v>
      </c>
      <c r="C20" s="171"/>
      <c r="D20" s="171"/>
      <c r="E20" s="171"/>
      <c r="F20" s="171"/>
      <c r="G20" s="172">
        <v>0</v>
      </c>
    </row>
    <row r="21" spans="1:7">
      <c r="A21" s="156">
        <v>15</v>
      </c>
      <c r="B21" s="163" t="s">
        <v>93</v>
      </c>
      <c r="C21" s="171"/>
      <c r="D21" s="171"/>
      <c r="E21" s="171"/>
      <c r="F21" s="171"/>
      <c r="G21" s="172">
        <v>0</v>
      </c>
    </row>
    <row r="22" spans="1:7" ht="13.5" thickBot="1">
      <c r="A22" s="173">
        <v>16</v>
      </c>
      <c r="B22" s="174" t="s">
        <v>94</v>
      </c>
      <c r="C22" s="175">
        <f>C12+C17+C7</f>
        <v>29515670.529382367</v>
      </c>
      <c r="D22" s="175">
        <f>D12+D17+D7</f>
        <v>24305896.2719157</v>
      </c>
      <c r="E22" s="175">
        <f>E12+E17+E7</f>
        <v>0</v>
      </c>
      <c r="F22" s="175">
        <f>F12+F17+F7</f>
        <v>0</v>
      </c>
      <c r="G22" s="176">
        <f>G12+G17+G7</f>
        <v>9568646.9585450236</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R18"/>
  <sheetViews>
    <sheetView workbookViewId="0">
      <pane xSplit="2" ySplit="8" topLeftCell="H9" activePane="bottomRight" state="frozen"/>
      <selection activeCell="L18" sqref="L18"/>
      <selection pane="topRight" activeCell="L18" sqref="L18"/>
      <selection pane="bottomLeft" activeCell="L18" sqref="L18"/>
      <selection pane="bottomRight" activeCell="B12" sqref="B12"/>
    </sheetView>
  </sheetViews>
  <sheetFormatPr defaultColWidth="9.140625" defaultRowHeight="12.75"/>
  <cols>
    <col min="1" max="1" width="10.5703125" style="2" bestFit="1" customWidth="1"/>
    <col min="2" max="2" width="89.140625" style="2" bestFit="1" customWidth="1"/>
    <col min="3" max="3" width="15.140625" style="177" customWidth="1"/>
    <col min="4" max="5" width="13.7109375" style="177" customWidth="1"/>
    <col min="6" max="6" width="16.28515625" style="177" customWidth="1"/>
    <col min="7" max="8" width="13.7109375" style="177" customWidth="1"/>
    <col min="9" max="9" width="17.5703125" style="177" customWidth="1"/>
    <col min="10" max="10" width="14.5703125" style="177" customWidth="1"/>
    <col min="11" max="12" width="13.7109375" style="177" customWidth="1"/>
    <col min="13" max="13" width="15" style="177" customWidth="1"/>
    <col min="14" max="15" width="13.7109375" style="177" customWidth="1"/>
    <col min="16" max="17" width="15.7109375" style="177" customWidth="1"/>
    <col min="18" max="18" width="9.140625" style="177"/>
    <col min="19" max="16384" width="9.140625" style="2"/>
  </cols>
  <sheetData>
    <row r="1" spans="1:15">
      <c r="A1" s="134" t="s">
        <v>23</v>
      </c>
      <c r="B1" s="99" t="s">
        <v>114</v>
      </c>
    </row>
    <row r="2" spans="1:15">
      <c r="A2" s="134" t="s">
        <v>24</v>
      </c>
      <c r="B2" s="100">
        <v>45657</v>
      </c>
    </row>
    <row r="4" spans="1:15" ht="13.5" thickBot="1">
      <c r="A4" s="113" t="s">
        <v>48</v>
      </c>
      <c r="B4" s="178" t="s">
        <v>22</v>
      </c>
    </row>
    <row r="5" spans="1:15">
      <c r="A5" s="10"/>
      <c r="B5" s="179"/>
      <c r="C5" s="136" t="s">
        <v>0</v>
      </c>
      <c r="D5" s="136" t="s">
        <v>1</v>
      </c>
      <c r="E5" s="136" t="s">
        <v>2</v>
      </c>
      <c r="F5" s="136" t="s">
        <v>3</v>
      </c>
      <c r="G5" s="136" t="s">
        <v>4</v>
      </c>
      <c r="H5" s="136" t="s">
        <v>5</v>
      </c>
      <c r="I5" s="136" t="s">
        <v>8</v>
      </c>
      <c r="J5" s="136" t="s">
        <v>9</v>
      </c>
      <c r="K5" s="136" t="s">
        <v>99</v>
      </c>
      <c r="L5" s="136" t="s">
        <v>10</v>
      </c>
      <c r="M5" s="136" t="s">
        <v>11</v>
      </c>
      <c r="N5" s="136" t="s">
        <v>12</v>
      </c>
      <c r="O5" s="137" t="s">
        <v>13</v>
      </c>
    </row>
    <row r="6" spans="1:15" ht="12.75" customHeight="1">
      <c r="A6" s="6"/>
      <c r="B6" s="3"/>
      <c r="C6" s="231" t="s">
        <v>100</v>
      </c>
      <c r="D6" s="231"/>
      <c r="E6" s="231"/>
      <c r="F6" s="233" t="s">
        <v>51</v>
      </c>
      <c r="G6" s="233"/>
      <c r="H6" s="233"/>
      <c r="I6" s="233"/>
      <c r="J6" s="233"/>
      <c r="K6" s="233"/>
      <c r="L6" s="233"/>
      <c r="M6" s="233" t="s">
        <v>57</v>
      </c>
      <c r="N6" s="233"/>
      <c r="O6" s="232"/>
    </row>
    <row r="7" spans="1:15" ht="15" customHeight="1">
      <c r="A7" s="6"/>
      <c r="B7" s="3"/>
      <c r="C7" s="233" t="s">
        <v>104</v>
      </c>
      <c r="D7" s="233" t="s">
        <v>105</v>
      </c>
      <c r="E7" s="233" t="s">
        <v>50</v>
      </c>
      <c r="F7" s="233" t="s">
        <v>52</v>
      </c>
      <c r="G7" s="233"/>
      <c r="H7" s="233" t="s">
        <v>53</v>
      </c>
      <c r="I7" s="233" t="s">
        <v>54</v>
      </c>
      <c r="J7" s="233"/>
      <c r="K7" s="234" t="s">
        <v>55</v>
      </c>
      <c r="L7" s="234"/>
      <c r="M7" s="231" t="s">
        <v>108</v>
      </c>
      <c r="N7" s="231" t="s">
        <v>109</v>
      </c>
      <c r="O7" s="232" t="s">
        <v>58</v>
      </c>
    </row>
    <row r="8" spans="1:15" ht="25.5">
      <c r="A8" s="6"/>
      <c r="B8" s="3"/>
      <c r="C8" s="233"/>
      <c r="D8" s="233"/>
      <c r="E8" s="233"/>
      <c r="F8" s="159" t="s">
        <v>106</v>
      </c>
      <c r="G8" s="159" t="s">
        <v>107</v>
      </c>
      <c r="H8" s="233"/>
      <c r="I8" s="159" t="s">
        <v>104</v>
      </c>
      <c r="J8" s="159" t="s">
        <v>105</v>
      </c>
      <c r="K8" s="180" t="s">
        <v>111</v>
      </c>
      <c r="L8" s="180" t="s">
        <v>56</v>
      </c>
      <c r="M8" s="231"/>
      <c r="N8" s="231"/>
      <c r="O8" s="232"/>
    </row>
    <row r="9" spans="1:15">
      <c r="A9" s="181"/>
      <c r="B9" s="182" t="s">
        <v>42</v>
      </c>
      <c r="C9" s="183"/>
      <c r="D9" s="183"/>
      <c r="E9" s="184"/>
      <c r="F9" s="185"/>
      <c r="G9" s="185"/>
      <c r="H9" s="186"/>
      <c r="I9" s="186"/>
      <c r="J9" s="186"/>
      <c r="K9" s="186"/>
      <c r="L9" s="186"/>
      <c r="M9" s="185"/>
      <c r="N9" s="185"/>
      <c r="O9" s="187"/>
    </row>
    <row r="10" spans="1:15">
      <c r="A10" s="6">
        <v>1</v>
      </c>
      <c r="B10" s="188" t="s">
        <v>49</v>
      </c>
      <c r="C10" s="90">
        <f t="shared" ref="C10:O10" si="0">SUM(C11:C15)</f>
        <v>201824</v>
      </c>
      <c r="D10" s="90">
        <f t="shared" si="0"/>
        <v>1196912</v>
      </c>
      <c r="E10" s="90">
        <f t="shared" si="0"/>
        <v>1398736</v>
      </c>
      <c r="F10" s="91">
        <f t="shared" si="0"/>
        <v>300009</v>
      </c>
      <c r="G10" s="91">
        <f t="shared" si="0"/>
        <v>7305</v>
      </c>
      <c r="H10" s="90">
        <f t="shared" si="0"/>
        <v>163653</v>
      </c>
      <c r="I10" s="90">
        <f t="shared" si="0"/>
        <v>0</v>
      </c>
      <c r="J10" s="90">
        <f t="shared" si="0"/>
        <v>0</v>
      </c>
      <c r="K10" s="90">
        <f t="shared" si="0"/>
        <v>0</v>
      </c>
      <c r="L10" s="90">
        <f t="shared" si="0"/>
        <v>103090</v>
      </c>
      <c r="M10" s="91">
        <f t="shared" si="0"/>
        <v>338180</v>
      </c>
      <c r="N10" s="91">
        <f t="shared" si="0"/>
        <v>1264780</v>
      </c>
      <c r="O10" s="92">
        <f t="shared" si="0"/>
        <v>1602960</v>
      </c>
    </row>
    <row r="11" spans="1:15">
      <c r="A11" s="6">
        <v>1.1000000000000001</v>
      </c>
      <c r="B11" s="3" t="s">
        <v>169</v>
      </c>
      <c r="C11" s="34">
        <v>29656</v>
      </c>
      <c r="D11" s="34">
        <v>270344</v>
      </c>
      <c r="E11" s="90">
        <f>C11+D11</f>
        <v>300000</v>
      </c>
      <c r="F11" s="34">
        <v>47480</v>
      </c>
      <c r="G11" s="34"/>
      <c r="H11" s="34">
        <v>24183</v>
      </c>
      <c r="I11" s="34"/>
      <c r="J11" s="34">
        <v>0</v>
      </c>
      <c r="K11" s="93"/>
      <c r="L11" s="93">
        <v>47480</v>
      </c>
      <c r="M11" s="90">
        <f>C11+F11-H11-I11</f>
        <v>52953</v>
      </c>
      <c r="N11" s="90">
        <f>D11+G11+H11-J11+K11-L11</f>
        <v>247047</v>
      </c>
      <c r="O11" s="92">
        <f t="shared" ref="O11:O15" si="1">M11+N11</f>
        <v>300000</v>
      </c>
    </row>
    <row r="12" spans="1:15">
      <c r="A12" s="6">
        <v>1.2</v>
      </c>
      <c r="B12" s="3" t="s">
        <v>170</v>
      </c>
      <c r="C12" s="34">
        <v>39298</v>
      </c>
      <c r="D12" s="34">
        <v>87896</v>
      </c>
      <c r="E12" s="90">
        <f t="shared" ref="E12:E15" si="2">C12+D12</f>
        <v>127194</v>
      </c>
      <c r="F12" s="34">
        <v>53137</v>
      </c>
      <c r="G12" s="34"/>
      <c r="H12" s="34">
        <v>31668</v>
      </c>
      <c r="I12" s="34"/>
      <c r="J12" s="34">
        <v>0</v>
      </c>
      <c r="K12" s="93"/>
      <c r="L12" s="93">
        <v>40000</v>
      </c>
      <c r="M12" s="90">
        <f t="shared" ref="M12:M15" si="3">C12+F12-H12-I12</f>
        <v>60767</v>
      </c>
      <c r="N12" s="90">
        <f t="shared" ref="N12:N15" si="4">D12+G12+H12-J12+K12-L12</f>
        <v>79564</v>
      </c>
      <c r="O12" s="92">
        <f t="shared" si="1"/>
        <v>140331</v>
      </c>
    </row>
    <row r="13" spans="1:15">
      <c r="A13" s="6">
        <v>1.3</v>
      </c>
      <c r="B13" s="3" t="s">
        <v>171</v>
      </c>
      <c r="C13" s="34">
        <v>66813</v>
      </c>
      <c r="D13" s="34">
        <v>827727</v>
      </c>
      <c r="E13" s="90">
        <f t="shared" si="2"/>
        <v>894540</v>
      </c>
      <c r="F13" s="34">
        <v>96114</v>
      </c>
      <c r="G13" s="34">
        <v>7305</v>
      </c>
      <c r="H13" s="34">
        <v>55727</v>
      </c>
      <c r="I13" s="34"/>
      <c r="J13" s="34">
        <v>0</v>
      </c>
      <c r="K13" s="93"/>
      <c r="L13" s="93"/>
      <c r="M13" s="90">
        <f t="shared" si="3"/>
        <v>107200</v>
      </c>
      <c r="N13" s="90">
        <f t="shared" si="4"/>
        <v>890759</v>
      </c>
      <c r="O13" s="92">
        <f t="shared" si="1"/>
        <v>997959</v>
      </c>
    </row>
    <row r="14" spans="1:15">
      <c r="A14" s="6">
        <v>1.4</v>
      </c>
      <c r="B14" s="3" t="s">
        <v>172</v>
      </c>
      <c r="C14" s="34">
        <v>35541</v>
      </c>
      <c r="D14" s="34">
        <v>0</v>
      </c>
      <c r="E14" s="90">
        <f t="shared" si="2"/>
        <v>35541</v>
      </c>
      <c r="F14" s="34">
        <v>51139</v>
      </c>
      <c r="G14" s="34"/>
      <c r="H14" s="34">
        <v>29190</v>
      </c>
      <c r="I14" s="34"/>
      <c r="J14" s="34">
        <v>0</v>
      </c>
      <c r="K14" s="93"/>
      <c r="L14" s="93">
        <v>15610</v>
      </c>
      <c r="M14" s="90">
        <f t="shared" si="3"/>
        <v>57490</v>
      </c>
      <c r="N14" s="90">
        <f t="shared" si="4"/>
        <v>13580</v>
      </c>
      <c r="O14" s="92">
        <f t="shared" si="1"/>
        <v>71070</v>
      </c>
    </row>
    <row r="15" spans="1:15">
      <c r="A15" s="6">
        <v>1.5</v>
      </c>
      <c r="B15" s="3" t="s">
        <v>173</v>
      </c>
      <c r="C15" s="34">
        <v>30516</v>
      </c>
      <c r="D15" s="34">
        <v>10945</v>
      </c>
      <c r="E15" s="90">
        <f t="shared" si="2"/>
        <v>41461</v>
      </c>
      <c r="F15" s="34">
        <v>52139</v>
      </c>
      <c r="G15" s="34"/>
      <c r="H15" s="34">
        <v>22885</v>
      </c>
      <c r="I15" s="34"/>
      <c r="J15" s="34">
        <v>0</v>
      </c>
      <c r="K15" s="93"/>
      <c r="L15" s="93"/>
      <c r="M15" s="90">
        <f t="shared" si="3"/>
        <v>59770</v>
      </c>
      <c r="N15" s="90">
        <f t="shared" si="4"/>
        <v>33830</v>
      </c>
      <c r="O15" s="92">
        <f t="shared" si="1"/>
        <v>93600</v>
      </c>
    </row>
    <row r="16" spans="1:15">
      <c r="A16" s="181"/>
      <c r="B16" s="116" t="s">
        <v>43</v>
      </c>
      <c r="C16" s="189"/>
      <c r="D16" s="189"/>
      <c r="E16" s="189"/>
      <c r="F16" s="189"/>
      <c r="G16" s="189"/>
      <c r="H16" s="189"/>
      <c r="I16" s="189"/>
      <c r="J16" s="189"/>
      <c r="K16" s="189"/>
      <c r="L16" s="189"/>
      <c r="M16" s="189"/>
      <c r="N16" s="189"/>
      <c r="O16" s="190"/>
    </row>
    <row r="17" spans="1:15" ht="13.5" thickBot="1">
      <c r="A17" s="6">
        <v>2</v>
      </c>
      <c r="B17" s="191" t="s">
        <v>49</v>
      </c>
      <c r="C17" s="94">
        <v>69207</v>
      </c>
      <c r="D17" s="94">
        <v>74656</v>
      </c>
      <c r="E17" s="94">
        <f>C17+D17</f>
        <v>143863</v>
      </c>
      <c r="F17" s="94">
        <v>39210</v>
      </c>
      <c r="G17" s="94">
        <v>23266</v>
      </c>
      <c r="H17" s="94">
        <v>31257</v>
      </c>
      <c r="I17" s="94">
        <v>1853</v>
      </c>
      <c r="J17" s="94">
        <v>327</v>
      </c>
      <c r="K17" s="94">
        <v>1853</v>
      </c>
      <c r="L17" s="94">
        <v>40190</v>
      </c>
      <c r="M17" s="94">
        <f>C17+F17-H17-I17</f>
        <v>75307</v>
      </c>
      <c r="N17" s="94">
        <f t="shared" ref="N17" si="5">D17+G17+H17-J17+K17-L17</f>
        <v>90515</v>
      </c>
      <c r="O17" s="95">
        <f>M17+N17</f>
        <v>165822</v>
      </c>
    </row>
    <row r="18" spans="1:15">
      <c r="A18" s="116"/>
      <c r="B18" s="116"/>
      <c r="C18" s="133"/>
      <c r="D18" s="133"/>
      <c r="E18" s="133"/>
      <c r="F18" s="133"/>
      <c r="G18" s="133"/>
      <c r="H18" s="133"/>
      <c r="I18" s="133"/>
      <c r="J18" s="133"/>
      <c r="K18" s="133"/>
      <c r="L18" s="133"/>
      <c r="M18" s="133"/>
      <c r="N18" s="133"/>
      <c r="O18" s="133"/>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20. LI3</vt:lpstr>
      <vt:lpstr>21. LI4</vt:lpstr>
      <vt:lpstr>22. OR1</vt:lpstr>
      <vt:lpstr>23. OR2</vt:lpstr>
      <vt:lpstr>24. Rem1</vt:lpstr>
      <vt:lpstr>25. Rem 2 </vt:lpstr>
      <vt:lpstr>26. Rem 3</vt:lpstr>
      <vt:lpstr>27. REM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2025-06-11T13:40:06Z</dcterms:modified>
</cp:coreProperties>
</file>