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201_{5F3FCD03-64FE-4513-8148-C72D213DC962}" xr6:coauthVersionLast="47" xr6:coauthVersionMax="47" xr10:uidLastSave="{00000000-0000-0000-0000-000000000000}"/>
  <bookViews>
    <workbookView xWindow="-120" yWindow="-120" windowWidth="24240" windowHeight="13140" tabRatio="919" activeTab="5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67" l="1"/>
  <c r="L36" i="67" l="1"/>
  <c r="K36" i="67"/>
  <c r="J36" i="67"/>
  <c r="I36" i="67"/>
  <c r="H36" i="67"/>
  <c r="G36" i="67"/>
  <c r="E36" i="67"/>
  <c r="C36" i="67"/>
  <c r="N35" i="67"/>
  <c r="N33" i="67"/>
  <c r="O28" i="67"/>
  <c r="N28" i="67"/>
  <c r="M28" i="67"/>
  <c r="K28" i="67"/>
  <c r="J28" i="67"/>
  <c r="I28" i="67"/>
  <c r="G28" i="67"/>
  <c r="E28" i="67"/>
  <c r="D28" i="67"/>
  <c r="C28" i="67"/>
  <c r="P27" i="67"/>
  <c r="P26" i="67"/>
  <c r="H28" i="67"/>
  <c r="P23" i="67"/>
  <c r="L28" i="67"/>
  <c r="S17" i="67"/>
  <c r="R17" i="67"/>
  <c r="Q17" i="67"/>
  <c r="P17" i="67"/>
  <c r="O17" i="67"/>
  <c r="M17" i="67"/>
  <c r="K17" i="67"/>
  <c r="J17" i="67"/>
  <c r="I17" i="67"/>
  <c r="G17" i="67"/>
  <c r="C17" i="67"/>
  <c r="T16" i="67"/>
  <c r="T15" i="67"/>
  <c r="T14" i="67"/>
  <c r="T13" i="67"/>
  <c r="T11" i="67"/>
  <c r="E17" i="67"/>
  <c r="T10" i="67"/>
  <c r="T9" i="67"/>
  <c r="L17" i="67" l="1"/>
  <c r="P25" i="67"/>
  <c r="M36" i="67"/>
  <c r="N34" i="67"/>
  <c r="N36" i="67" s="1"/>
  <c r="P28" i="67"/>
  <c r="P22" i="67"/>
  <c r="T12" i="67"/>
  <c r="T17" i="67" s="1"/>
  <c r="N17" i="67"/>
  <c r="H17" i="67"/>
  <c r="F15" i="48" l="1"/>
  <c r="E15" i="48"/>
  <c r="D15" i="48"/>
  <c r="F7" i="48"/>
  <c r="F22" i="48" s="1"/>
  <c r="E7" i="48"/>
  <c r="D7" i="48"/>
  <c r="E22" i="48" l="1"/>
  <c r="D22" i="48"/>
  <c r="D10" i="40"/>
  <c r="E10" i="40"/>
  <c r="B2" i="68" l="1"/>
  <c r="B2" i="39" s="1"/>
  <c r="B2" i="40" s="1"/>
  <c r="B2" i="48" s="1"/>
  <c r="B2" i="72" s="1"/>
  <c r="B2" i="50" s="1"/>
  <c r="B2" i="63" s="1"/>
  <c r="C10" i="40"/>
  <c r="F10" i="40" l="1"/>
  <c r="G10" i="40" s="1"/>
  <c r="N19" i="63"/>
  <c r="M19" i="63"/>
  <c r="O19" i="63" l="1"/>
  <c r="G17" i="50"/>
  <c r="F17" i="50"/>
  <c r="E17" i="50"/>
  <c r="D17" i="50"/>
  <c r="C17" i="50"/>
  <c r="G12" i="50"/>
  <c r="G22" i="50" s="1"/>
  <c r="F12" i="50"/>
  <c r="E12" i="50"/>
  <c r="D12" i="50"/>
  <c r="C12" i="50"/>
  <c r="C22" i="50" s="1"/>
  <c r="G7" i="50"/>
  <c r="F7" i="50"/>
  <c r="E7" i="50"/>
  <c r="D7" i="50"/>
  <c r="C7" i="50"/>
  <c r="D22" i="50" l="1"/>
  <c r="F22" i="50"/>
  <c r="E22" i="50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<sst xmlns="http://schemas.openxmlformats.org/spreadsheetml/2006/main" count="302" uniqueCount="187">
  <si>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</si>
  <si>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</si>
  <si>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</si>
  <si>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</si>
  <si>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</si>
  <si>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</si>
  <si>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</si>
  <si>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</si>
  <si>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</si>
  <si>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</si>
  <si>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</si>
  <si>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</si>
  <si>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</si>
  <si>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</si>
  <si>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</si>
  <si>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</si>
  <si>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</si>
  <si>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</si>
  <si>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</si>
  <si>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</si>
  <si>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</si>
  <si>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</si>
  <si>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</si>
  <si>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</si>
  <si>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</si>
  <si>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</si>
  <si>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</si>
  <si>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</si>
  <si>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</si>
  <si>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</si>
  <si>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</si>
  <si>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</si>
  <si>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</si>
  <si>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</si>
  <si>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</si>
  <si>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</si>
  <si>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</si>
  <si>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</si>
  <si>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</si>
  <si>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</si>
  <si>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</si>
  <si>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</si>
  <si>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</si>
  <si>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</si>
  <si>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</si>
  <si>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</si>
  <si>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</si>
  <si>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</si>
  <si>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</si>
  <si>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</si>
  <si>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</si>
  <si>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</si>
  <si>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</si>
  <si>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</si>
  <si>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</si>
  <si>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</si>
  <si>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</si>
  <si>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</si>
  <si>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</si>
  <si>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</si>
  <si>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</si>
  <si>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</si>
  <si>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</si>
  <si>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</si>
  <si>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</si>
  <si>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</si>
  <si>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</si>
  <si>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</si>
  <si>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</si>
  <si>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</si>
  <si>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</si>
  <si>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</si>
  <si>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</si>
  <si>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</si>
  <si>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</si>
  <si>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</si>
  <si>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</si>
  <si>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</si>
  <si>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</si>
  <si>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</si>
  <si>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</si>
  <si>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</si>
  <si>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</si>
  <si>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</si>
  <si>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</si>
  <si>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</si>
  <si>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</si>
  <si>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</si>
  <si>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</si>
  <si>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</si>
  <si>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</si>
  <si>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</si>
  <si>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</si>
  <si>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</si>
  <si>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</si>
  <si>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</si>
  <si>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</si>
  <si>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</si>
  <si>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</si>
  <si>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</si>
  <si>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</si>
  <si>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</si>
  <si>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</si>
  <si>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</si>
  <si>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</si>
  <si>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</si>
  <si>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</si>
  <si>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</si>
  <si>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</si>
  <si>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</si>
  <si>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</si>
  <si>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</si>
  <si>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</si>
  <si>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</si>
  <si>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</si>
  <si>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</si>
  <si>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</si>
  <si>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</si>
  <si>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</si>
  <si>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</si>
  <si>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</si>
  <si>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</si>
  <si>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</si>
  <si>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</si>
  <si>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</si>
  <si>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</si>
  <si>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</si>
  <si>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</si>
  <si>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</si>
  <si>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</si>
  <si>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</si>
  <si>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</si>
  <si>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</si>
  <si>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</si>
  <si>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</si>
  <si>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</si>
  <si>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</si>
  <si>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</si>
  <si>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</si>
  <si>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</si>
  <si>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</si>
  <si>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</si>
  <si>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</si>
  <si>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</si>
  <si>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</si>
  <si>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</si>
  <si>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</si>
  <si>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</si>
  <si>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Silk Road Bank</t>
  </si>
  <si>
    <t>Cash and cash equivalents</t>
  </si>
  <si>
    <t>Amounts due from credit institutions</t>
  </si>
  <si>
    <t>Investment securities</t>
  </si>
  <si>
    <t>Other assets</t>
  </si>
  <si>
    <t> Intangible assets</t>
  </si>
  <si>
    <t>Other liabilities</t>
  </si>
  <si>
    <t>Share capital</t>
  </si>
  <si>
    <t>Revaluation reserve</t>
  </si>
  <si>
    <t>Retained earnings</t>
  </si>
  <si>
    <t>Loans to customers</t>
  </si>
  <si>
    <t xml:space="preserve">Property and equipment </t>
  </si>
  <si>
    <t>Assets held for sale</t>
  </si>
  <si>
    <t>Current accounts and deposits from customers</t>
  </si>
  <si>
    <t>Deferred tax liabilities</t>
  </si>
  <si>
    <t>*</t>
  </si>
  <si>
    <t>**</t>
  </si>
  <si>
    <t>***</t>
  </si>
  <si>
    <t>****</t>
  </si>
  <si>
    <t>*****</t>
  </si>
  <si>
    <t>******</t>
  </si>
  <si>
    <t>Disclosure of differences between IFRS and local accounting standard (supervisory reports figures)</t>
  </si>
  <si>
    <t>FV accounting under IFRS.</t>
  </si>
  <si>
    <t>ECL for Investment Securities</t>
  </si>
  <si>
    <t>Deffered Tax Liability</t>
  </si>
  <si>
    <t>2019</t>
  </si>
  <si>
    <t>Loans due to credit institutions</t>
  </si>
  <si>
    <t>Government CD</t>
  </si>
  <si>
    <t>Difference due to ECL under IFRS 9</t>
  </si>
  <si>
    <t>Repossessed Assets accounted as AHFS for IFRS purposes.</t>
  </si>
  <si>
    <t>2020</t>
  </si>
  <si>
    <t>Subordinated debt</t>
  </si>
  <si>
    <t>*******</t>
  </si>
  <si>
    <t xml:space="preserve">Difference due to mapping between Pillar and IFRS </t>
  </si>
  <si>
    <t>Mainly due to Tax liability to Tax assets netting and Inventory to PPE reclass</t>
  </si>
  <si>
    <t>EIR difference between IFRS and Pillar</t>
  </si>
  <si>
    <t xml:space="preserve">Mainly due to Tax liability to Tax assets netting </t>
  </si>
  <si>
    <t>2021</t>
  </si>
  <si>
    <t>United Clearing Center 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</si>
</sst>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(* #,##0.0_);_(* \(#,##0.0\);_(* &quot;-&quot;??_);_(@_)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88" fillId="0" borderId="2" xfId="20955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6" xfId="8" applyBorder="1"/>
    <xf numFmtId="0" fontId="89" fillId="0" borderId="17" xfId="0" applyFont="1" applyBorder="1"/>
    <xf numFmtId="0" fontId="89" fillId="0" borderId="17" xfId="0" applyFont="1" applyBorder="1" applyAlignment="1">
      <alignment horizontal="center"/>
    </xf>
    <xf numFmtId="0" fontId="89" fillId="0" borderId="18" xfId="0" applyFont="1" applyBorder="1"/>
    <xf numFmtId="0" fontId="2" fillId="0" borderId="47" xfId="20955" applyBorder="1"/>
    <xf numFmtId="0" fontId="91" fillId="0" borderId="0" xfId="0" applyFont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Border="1" applyAlignment="1">
      <alignment horizontal="center" vertical="center" wrapText="1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4" fontId="6" fillId="0" borderId="0" xfId="8" applyNumberFormat="1" applyFont="1" applyAlignment="1">
      <alignment horizontal="left"/>
    </xf>
    <xf numFmtId="193" fontId="3" fillId="0" borderId="0" xfId="0" applyNumberFormat="1" applyFont="1" applyAlignment="1">
      <alignment wrapText="1"/>
    </xf>
    <xf numFmtId="0" fontId="89" fillId="0" borderId="1" xfId="0" applyFont="1" applyBorder="1" applyAlignment="1">
      <alignment horizontal="center" vertical="center" wrapText="1"/>
    </xf>
    <xf numFmtId="164" fontId="3" fillId="0" borderId="2" xfId="20956" applyNumberFormat="1" applyFont="1" applyBorder="1" applyProtection="1">
      <protection locked="0"/>
    </xf>
    <xf numFmtId="164" fontId="4" fillId="35" borderId="14" xfId="20956" applyNumberFormat="1" applyFont="1" applyFill="1" applyBorder="1" applyAlignment="1">
      <alignment horizontal="center" vertical="center"/>
    </xf>
    <xf numFmtId="164" fontId="4" fillId="35" borderId="17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0" fontId="92" fillId="0" borderId="0" xfId="0" applyFont="1"/>
    <xf numFmtId="0" fontId="87" fillId="0" borderId="0" xfId="8" applyFont="1"/>
    <xf numFmtId="14" fontId="87" fillId="0" borderId="0" xfId="8" applyNumberFormat="1" applyFont="1" applyAlignment="1">
      <alignment horizontal="left"/>
    </xf>
    <xf numFmtId="14" fontId="2" fillId="0" borderId="0" xfId="8" applyNumberFormat="1" applyAlignment="1">
      <alignment horizontal="left"/>
    </xf>
    <xf numFmtId="193" fontId="89" fillId="35" borderId="17" xfId="0" applyNumberFormat="1" applyFont="1" applyFill="1" applyBorder="1"/>
    <xf numFmtId="193" fontId="89" fillId="35" borderId="18" xfId="0" applyNumberFormat="1" applyFont="1" applyFill="1" applyBorder="1"/>
    <xf numFmtId="14" fontId="89" fillId="0" borderId="2" xfId="0" quotePrefix="1" applyNumberFormat="1" applyFont="1" applyBorder="1" applyAlignment="1">
      <alignment horizontal="center" vertical="center"/>
    </xf>
    <xf numFmtId="14" fontId="89" fillId="0" borderId="11" xfId="0" quotePrefix="1" applyNumberFormat="1" applyFont="1" applyBorder="1" applyAlignment="1">
      <alignment horizontal="center" vertical="center"/>
    </xf>
    <xf numFmtId="14" fontId="89" fillId="0" borderId="12" xfId="0" quotePrefix="1" applyNumberFormat="1" applyFont="1" applyBorder="1" applyAlignment="1">
      <alignment horizontal="center" vertical="center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3" fillId="0" borderId="2" xfId="20956" applyNumberFormat="1" applyFont="1" applyBorder="1" applyAlignment="1" applyProtection="1">
      <alignment vertical="center" wrapText="1"/>
      <protection locked="0"/>
    </xf>
    <xf numFmtId="164" fontId="3" fillId="0" borderId="14" xfId="20956" applyNumberFormat="1" applyFont="1" applyBorder="1" applyAlignment="1" applyProtection="1">
      <alignment vertical="center" wrapText="1"/>
      <protection locked="0"/>
    </xf>
    <xf numFmtId="164" fontId="3" fillId="35" borderId="2" xfId="20956" applyNumberFormat="1" applyFont="1" applyFill="1" applyBorder="1" applyAlignment="1">
      <alignment vertical="center" wrapText="1"/>
    </xf>
    <xf numFmtId="164" fontId="3" fillId="0" borderId="0" xfId="20956" applyNumberFormat="1" applyFont="1"/>
    <xf numFmtId="164" fontId="3" fillId="0" borderId="2" xfId="20956" applyNumberFormat="1" applyFont="1" applyBorder="1" applyAlignment="1" applyProtection="1">
      <alignment horizontal="right" vertical="center" wrapText="1"/>
      <protection locked="0"/>
    </xf>
    <xf numFmtId="164" fontId="3" fillId="0" borderId="14" xfId="20956" applyNumberFormat="1" applyFont="1" applyBorder="1" applyAlignment="1" applyProtection="1">
      <alignment horizontal="right" vertical="center" wrapText="1"/>
      <protection locked="0"/>
    </xf>
    <xf numFmtId="164" fontId="3" fillId="35" borderId="2" xfId="20956" applyNumberFormat="1" applyFont="1" applyFill="1" applyBorder="1" applyAlignment="1">
      <alignment horizontal="right" vertical="center" wrapText="1"/>
    </xf>
    <xf numFmtId="164" fontId="3" fillId="0" borderId="2" xfId="20956" applyNumberFormat="1" applyFont="1" applyFill="1" applyBorder="1" applyProtection="1">
      <protection locked="0"/>
    </xf>
    <xf numFmtId="164" fontId="4" fillId="0" borderId="14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Fill="1" applyBorder="1" applyAlignment="1" applyProtection="1">
      <alignment vertical="center"/>
      <protection locked="0"/>
    </xf>
    <xf numFmtId="164" fontId="3" fillId="0" borderId="2" xfId="20956" applyNumberFormat="1" applyFont="1" applyFill="1" applyBorder="1" applyAlignment="1" applyProtection="1">
      <alignment horizontal="center"/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Protection="1">
      <protection locked="0"/>
    </xf>
    <xf numFmtId="164" fontId="3" fillId="35" borderId="17" xfId="20956" applyNumberFormat="1" applyFont="1" applyFill="1" applyBorder="1" applyAlignment="1">
      <alignment horizontal="right" vertical="center" wrapText="1"/>
    </xf>
    <xf numFmtId="164" fontId="3" fillId="0" borderId="0" xfId="0" applyNumberFormat="1" applyFont="1"/>
    <xf numFmtId="164" fontId="89" fillId="0" borderId="0" xfId="0" applyNumberFormat="1" applyFont="1"/>
    <xf numFmtId="19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3" fillId="0" borderId="0" xfId="20956" applyNumberFormat="1" applyFont="1" applyFill="1"/>
    <xf numFmtId="164" fontId="3" fillId="0" borderId="2" xfId="20956" applyNumberFormat="1" applyFont="1" applyFill="1" applyBorder="1" applyAlignment="1" applyProtection="1">
      <alignment vertical="center" wrapText="1"/>
      <protection locked="0"/>
    </xf>
    <xf numFmtId="164" fontId="3" fillId="0" borderId="14" xfId="20956" applyNumberFormat="1" applyFont="1" applyFill="1" applyBorder="1" applyAlignment="1" applyProtection="1">
      <alignment vertical="center" wrapText="1"/>
      <protection locked="0"/>
    </xf>
    <xf numFmtId="164" fontId="3" fillId="0" borderId="2" xfId="20956" applyNumberFormat="1" applyFont="1" applyFill="1" applyBorder="1" applyAlignment="1" applyProtection="1">
      <alignment horizontal="right" vertical="center" wrapText="1"/>
      <protection locked="0"/>
    </xf>
    <xf numFmtId="164" fontId="3" fillId="0" borderId="14" xfId="20956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42" xfId="8" applyBorder="1" applyAlignment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="90" zoomScaleNormal="90" workbookViewId="0">
      <selection activeCell="B12" sqref="B12"/>
    </sheetView>
  </sheetViews>
  <sheetFormatPr defaultRowHeight="15"/>
  <cols>
    <col min="1" max="1" width="9.7109375" style="27" bestFit="1" customWidth="1"/>
    <col min="2" max="2" width="128.7109375" bestFit="1" customWidth="1"/>
    <col min="3" max="3" width="39.42578125" customWidth="1"/>
  </cols>
  <sheetData>
    <row r="1" spans="1:3" ht="15.75">
      <c r="A1" s="25" t="s">
        <v>15</v>
      </c>
      <c r="B1" s="33" t="s">
        <v>17</v>
      </c>
      <c r="C1" s="23"/>
    </row>
    <row r="2" spans="1:3">
      <c r="A2" s="26">
        <v>20</v>
      </c>
      <c r="B2" s="24" t="s">
        <v>19</v>
      </c>
      <c r="C2" s="8"/>
    </row>
    <row r="3" spans="1:3">
      <c r="A3" s="26">
        <v>21</v>
      </c>
      <c r="B3" s="24" t="s">
        <v>16</v>
      </c>
    </row>
    <row r="4" spans="1:3">
      <c r="A4" s="26">
        <v>22</v>
      </c>
      <c r="B4" s="24" t="s">
        <v>18</v>
      </c>
    </row>
    <row r="5" spans="1:3">
      <c r="A5" s="26">
        <v>23</v>
      </c>
      <c r="B5" s="24" t="s">
        <v>20</v>
      </c>
    </row>
    <row r="6" spans="1:3">
      <c r="A6" s="26">
        <v>24</v>
      </c>
      <c r="B6" s="24" t="s">
        <v>21</v>
      </c>
      <c r="C6" s="1"/>
    </row>
    <row r="7" spans="1:3">
      <c r="A7" s="26">
        <v>25</v>
      </c>
      <c r="B7" s="24" t="s">
        <v>22</v>
      </c>
    </row>
    <row r="8" spans="1:3">
      <c r="A8" s="26">
        <v>26</v>
      </c>
      <c r="B8" s="24" t="s">
        <v>128</v>
      </c>
    </row>
    <row r="9" spans="1:3">
      <c r="A9" s="26">
        <v>27</v>
      </c>
      <c r="B9" s="24" t="s">
        <v>23</v>
      </c>
    </row>
    <row r="10" spans="1:3">
      <c r="C10" s="23"/>
    </row>
    <row r="11" spans="1:3" ht="30">
      <c r="B11" s="140" t="s">
        <v>147</v>
      </c>
      <c r="C11" s="23"/>
    </row>
    <row r="14" spans="1:3">
      <c r="B14" s="7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U47"/>
  <sheetViews>
    <sheetView zoomScale="90" zoomScaleNormal="9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1" bestFit="1" customWidth="1"/>
    <col min="2" max="2" width="31.7109375" style="1" customWidth="1"/>
    <col min="3" max="3" width="29.7109375" style="1" customWidth="1"/>
    <col min="4" max="4" width="38.5703125" style="1" customWidth="1"/>
    <col min="5" max="5" width="29.5703125" style="1" customWidth="1"/>
    <col min="6" max="6" width="13.28515625" style="1" customWidth="1"/>
    <col min="7" max="7" width="11.5703125" style="1" customWidth="1"/>
    <col min="8" max="8" width="12" style="1" customWidth="1"/>
    <col min="9" max="9" width="11.5703125" style="1" customWidth="1"/>
    <col min="10" max="10" width="12" style="1" customWidth="1"/>
    <col min="11" max="11" width="11.5703125" style="1" customWidth="1"/>
    <col min="12" max="12" width="13.7109375" style="1" customWidth="1"/>
    <col min="13" max="14" width="12.85546875" style="1" customWidth="1"/>
    <col min="15" max="15" width="10.28515625" style="1" customWidth="1"/>
    <col min="16" max="16" width="12.140625" style="1" customWidth="1"/>
    <col min="17" max="17" width="10.7109375" style="1" customWidth="1"/>
    <col min="18" max="18" width="12" style="1" customWidth="1"/>
    <col min="19" max="19" width="11.5703125" style="1" customWidth="1"/>
    <col min="20" max="20" width="13.7109375" style="1" customWidth="1"/>
    <col min="21" max="16384" width="9.140625" style="1"/>
  </cols>
  <sheetData>
    <row r="1" spans="1:21">
      <c r="A1" s="149" t="s">
        <v>24</v>
      </c>
      <c r="B1" s="1" t="s">
        <v>148</v>
      </c>
    </row>
    <row r="2" spans="1:21" s="149" customFormat="1" ht="15.75" customHeight="1">
      <c r="A2" s="149" t="s">
        <v>25</v>
      </c>
      <c r="B2" s="150">
        <v>44561</v>
      </c>
    </row>
    <row r="3" spans="1:21">
      <c r="C3" s="8"/>
      <c r="D3" s="8"/>
      <c r="E3" s="3"/>
      <c r="F3" s="4"/>
      <c r="K3" s="161"/>
    </row>
    <row r="4" spans="1:21" ht="13.5" thickBot="1">
      <c r="A4" s="28" t="s">
        <v>144</v>
      </c>
      <c r="B4" s="191" t="s">
        <v>19</v>
      </c>
      <c r="C4" s="192"/>
      <c r="D4" s="8"/>
      <c r="E4" s="3"/>
      <c r="F4" s="4"/>
    </row>
    <row r="5" spans="1:21">
      <c r="A5" s="29"/>
      <c r="B5" s="12" t="s">
        <v>0</v>
      </c>
      <c r="C5" s="18" t="s">
        <v>1</v>
      </c>
      <c r="D5" s="19" t="s">
        <v>2</v>
      </c>
      <c r="E5" s="12" t="s">
        <v>3</v>
      </c>
      <c r="F5" s="12" t="s">
        <v>4</v>
      </c>
      <c r="G5" s="189" t="s">
        <v>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</row>
    <row r="6" spans="1:21" ht="16.899999999999999" customHeight="1">
      <c r="A6" s="193"/>
      <c r="B6" s="194" t="s">
        <v>61</v>
      </c>
      <c r="C6" s="180" t="s">
        <v>62</v>
      </c>
      <c r="D6" s="180" t="s">
        <v>63</v>
      </c>
      <c r="E6" s="180" t="s">
        <v>64</v>
      </c>
      <c r="F6" s="180" t="s">
        <v>65</v>
      </c>
      <c r="G6" s="195" t="s">
        <v>66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7"/>
    </row>
    <row r="7" spans="1:21" ht="14.45" customHeight="1">
      <c r="A7" s="193"/>
      <c r="B7" s="194"/>
      <c r="C7" s="181"/>
      <c r="D7" s="181"/>
      <c r="E7" s="181"/>
      <c r="F7" s="181"/>
      <c r="G7" s="14">
        <v>1</v>
      </c>
      <c r="H7" s="34">
        <v>2</v>
      </c>
      <c r="I7" s="34">
        <v>3</v>
      </c>
      <c r="J7" s="34">
        <v>4</v>
      </c>
      <c r="K7" s="34">
        <v>5</v>
      </c>
      <c r="L7" s="34">
        <v>6.1</v>
      </c>
      <c r="M7" s="34">
        <v>6.2</v>
      </c>
      <c r="N7" s="34">
        <v>6</v>
      </c>
      <c r="O7" s="34">
        <v>7</v>
      </c>
      <c r="P7" s="34">
        <v>8</v>
      </c>
      <c r="Q7" s="34">
        <v>9</v>
      </c>
      <c r="R7" s="34">
        <v>10</v>
      </c>
      <c r="S7" s="34">
        <v>11</v>
      </c>
      <c r="T7" s="35">
        <v>12</v>
      </c>
    </row>
    <row r="8" spans="1:21" ht="78">
      <c r="A8" s="193"/>
      <c r="B8" s="194"/>
      <c r="C8" s="182"/>
      <c r="D8" s="182"/>
      <c r="E8" s="182"/>
      <c r="F8" s="182"/>
      <c r="G8" s="131" t="s">
        <v>67</v>
      </c>
      <c r="H8" s="13" t="s">
        <v>68</v>
      </c>
      <c r="I8" s="13" t="s">
        <v>69</v>
      </c>
      <c r="J8" s="13" t="s">
        <v>70</v>
      </c>
      <c r="K8" s="13" t="s">
        <v>171</v>
      </c>
      <c r="L8" s="13" t="s">
        <v>71</v>
      </c>
      <c r="M8" s="13" t="s">
        <v>72</v>
      </c>
      <c r="N8" s="13" t="s">
        <v>73</v>
      </c>
      <c r="O8" s="13" t="s">
        <v>74</v>
      </c>
      <c r="P8" s="13" t="s">
        <v>75</v>
      </c>
      <c r="Q8" s="13" t="s">
        <v>76</v>
      </c>
      <c r="R8" s="13" t="s">
        <v>77</v>
      </c>
      <c r="S8" s="13" t="s">
        <v>78</v>
      </c>
      <c r="T8" s="13" t="s">
        <v>79</v>
      </c>
    </row>
    <row r="9" spans="1:21">
      <c r="A9" s="30">
        <v>1</v>
      </c>
      <c r="B9" s="31" t="s">
        <v>149</v>
      </c>
      <c r="C9" s="157">
        <v>14139084.320000013</v>
      </c>
      <c r="D9" s="157"/>
      <c r="E9" s="157">
        <v>14167529.220000003</v>
      </c>
      <c r="F9" s="165" t="s">
        <v>163</v>
      </c>
      <c r="G9" s="157">
        <v>1536967.12</v>
      </c>
      <c r="H9" s="157"/>
      <c r="I9" s="157">
        <v>12630562.100000001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66">
        <f>SUM(G9:S9)</f>
        <v>14167529.220000003</v>
      </c>
    </row>
    <row r="10" spans="1:21">
      <c r="A10" s="30">
        <v>2</v>
      </c>
      <c r="B10" s="32" t="s">
        <v>150</v>
      </c>
      <c r="C10" s="157">
        <v>2278120.13</v>
      </c>
      <c r="D10" s="157"/>
      <c r="E10" s="157">
        <v>2296251.4700000002</v>
      </c>
      <c r="F10" s="165" t="s">
        <v>163</v>
      </c>
      <c r="G10" s="157"/>
      <c r="H10" s="157">
        <v>2296251.4700000002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66">
        <f>SUM(G10:S10)</f>
        <v>2296251.4700000002</v>
      </c>
    </row>
    <row r="11" spans="1:21">
      <c r="A11" s="30">
        <v>3</v>
      </c>
      <c r="B11" s="31" t="s">
        <v>151</v>
      </c>
      <c r="C11" s="157">
        <v>40845225.506222904</v>
      </c>
      <c r="D11" s="157"/>
      <c r="E11" s="157">
        <v>40894714.400000006</v>
      </c>
      <c r="F11" s="165" t="s">
        <v>164</v>
      </c>
      <c r="G11" s="157"/>
      <c r="H11" s="157"/>
      <c r="I11" s="157"/>
      <c r="J11" s="174">
        <v>39901872.649999999</v>
      </c>
      <c r="K11" s="157">
        <v>-100000</v>
      </c>
      <c r="L11" s="157"/>
      <c r="M11" s="157"/>
      <c r="N11" s="157"/>
      <c r="O11" s="157">
        <v>1092841.75</v>
      </c>
      <c r="P11" s="157"/>
      <c r="Q11" s="157"/>
      <c r="R11" s="157"/>
      <c r="S11" s="157"/>
      <c r="T11" s="166">
        <f>SUM(G11:S11)</f>
        <v>40894714.399999999</v>
      </c>
      <c r="U11" s="172"/>
    </row>
    <row r="12" spans="1:21">
      <c r="A12" s="30">
        <v>4</v>
      </c>
      <c r="B12" s="31" t="s">
        <v>158</v>
      </c>
      <c r="C12" s="157">
        <v>14938067.215674711</v>
      </c>
      <c r="D12" s="157"/>
      <c r="E12" s="157">
        <v>14970464.460000001</v>
      </c>
      <c r="F12" s="165" t="s">
        <v>164</v>
      </c>
      <c r="G12" s="157"/>
      <c r="H12" s="157"/>
      <c r="I12" s="157"/>
      <c r="J12" s="157"/>
      <c r="K12" s="157"/>
      <c r="L12" s="157">
        <v>15968818.640000001</v>
      </c>
      <c r="M12" s="157">
        <v>-1112925.48</v>
      </c>
      <c r="N12" s="157">
        <v>14855893.16</v>
      </c>
      <c r="O12" s="157">
        <v>114571.3</v>
      </c>
      <c r="P12" s="157"/>
      <c r="Q12" s="157"/>
      <c r="R12" s="157"/>
      <c r="S12" s="157"/>
      <c r="T12" s="166">
        <f>SUM(N12:S12)</f>
        <v>14970464.460000001</v>
      </c>
    </row>
    <row r="13" spans="1:21">
      <c r="A13" s="30">
        <v>5</v>
      </c>
      <c r="B13" s="31" t="s">
        <v>159</v>
      </c>
      <c r="C13" s="157">
        <v>20679987.179999992</v>
      </c>
      <c r="D13" s="157"/>
      <c r="E13" s="167">
        <v>16252928.209999997</v>
      </c>
      <c r="F13" s="165" t="s">
        <v>165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>
        <v>16252928.209999997</v>
      </c>
      <c r="S13" s="157"/>
      <c r="T13" s="166">
        <f>SUM(G13:S13)</f>
        <v>16252928.209999997</v>
      </c>
    </row>
    <row r="14" spans="1:21">
      <c r="A14" s="30">
        <v>6</v>
      </c>
      <c r="B14" s="31" t="s">
        <v>153</v>
      </c>
      <c r="C14" s="157">
        <v>240786.11999999988</v>
      </c>
      <c r="D14" s="157"/>
      <c r="E14" s="167">
        <v>240786.11999999988</v>
      </c>
      <c r="F14" s="165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>
        <v>240786.11999999988</v>
      </c>
      <c r="S14" s="157"/>
      <c r="T14" s="166">
        <f>SUM(G14:S14)</f>
        <v>240786.11999999988</v>
      </c>
    </row>
    <row r="15" spans="1:21">
      <c r="A15" s="30">
        <v>7</v>
      </c>
      <c r="B15" s="31" t="s">
        <v>160</v>
      </c>
      <c r="C15" s="157">
        <v>3511885.1302894512</v>
      </c>
      <c r="D15" s="157"/>
      <c r="E15" s="157">
        <v>129064.76</v>
      </c>
      <c r="F15" s="165" t="s">
        <v>166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>
        <v>129064.76</v>
      </c>
      <c r="Q15" s="157"/>
      <c r="R15" s="157"/>
      <c r="S15" s="157"/>
      <c r="T15" s="166">
        <f>SUM(G15:S15)</f>
        <v>129064.76</v>
      </c>
    </row>
    <row r="16" spans="1:21">
      <c r="A16" s="30">
        <v>8</v>
      </c>
      <c r="B16" s="31" t="s">
        <v>152</v>
      </c>
      <c r="C16" s="157">
        <v>993908.67251167586</v>
      </c>
      <c r="D16" s="157"/>
      <c r="E16" s="157">
        <v>1931049.5999999791</v>
      </c>
      <c r="F16" s="165" t="s">
        <v>167</v>
      </c>
      <c r="G16" s="157"/>
      <c r="H16" s="157"/>
      <c r="I16" s="157"/>
      <c r="J16" s="157"/>
      <c r="K16" s="157"/>
      <c r="L16" s="157"/>
      <c r="M16" s="157"/>
      <c r="N16" s="157"/>
      <c r="O16" s="157">
        <v>395.51</v>
      </c>
      <c r="P16" s="157"/>
      <c r="Q16" s="157">
        <v>20000</v>
      </c>
      <c r="R16" s="157"/>
      <c r="S16" s="157">
        <v>1910654.09</v>
      </c>
      <c r="T16" s="166">
        <f>SUM(G16:S16)</f>
        <v>1931049.6</v>
      </c>
    </row>
    <row r="17" spans="1:20" ht="13.5" thickBot="1">
      <c r="A17" s="11">
        <v>9</v>
      </c>
      <c r="B17" s="139" t="s">
        <v>80</v>
      </c>
      <c r="C17" s="146">
        <f>SUM(C9:C16)</f>
        <v>97627064.274698764</v>
      </c>
      <c r="D17" s="146">
        <v>0</v>
      </c>
      <c r="E17" s="146">
        <f>SUM(E9:E16)</f>
        <v>90882788.239999995</v>
      </c>
      <c r="F17" s="146">
        <v>0</v>
      </c>
      <c r="G17" s="146">
        <f t="shared" ref="G17:T17" si="0">SUM(G9:G16)</f>
        <v>1536967.12</v>
      </c>
      <c r="H17" s="146">
        <f t="shared" si="0"/>
        <v>2296251.4700000002</v>
      </c>
      <c r="I17" s="146">
        <f t="shared" si="0"/>
        <v>12630562.100000001</v>
      </c>
      <c r="J17" s="146">
        <f t="shared" si="0"/>
        <v>39901872.649999999</v>
      </c>
      <c r="K17" s="146">
        <f t="shared" si="0"/>
        <v>-100000</v>
      </c>
      <c r="L17" s="146">
        <f t="shared" si="0"/>
        <v>15968818.640000001</v>
      </c>
      <c r="M17" s="146">
        <f t="shared" si="0"/>
        <v>-1112925.48</v>
      </c>
      <c r="N17" s="146">
        <f t="shared" si="0"/>
        <v>14855893.16</v>
      </c>
      <c r="O17" s="146">
        <f t="shared" si="0"/>
        <v>1207808.56</v>
      </c>
      <c r="P17" s="146">
        <f t="shared" si="0"/>
        <v>129064.76</v>
      </c>
      <c r="Q17" s="146">
        <f t="shared" si="0"/>
        <v>20000</v>
      </c>
      <c r="R17" s="146">
        <f t="shared" si="0"/>
        <v>16493714.329999996</v>
      </c>
      <c r="S17" s="146">
        <f t="shared" si="0"/>
        <v>1910654.09</v>
      </c>
      <c r="T17" s="147">
        <f t="shared" si="0"/>
        <v>90882788.24000001</v>
      </c>
    </row>
    <row r="18" spans="1:20">
      <c r="A18" s="10"/>
      <c r="B18" s="12" t="s">
        <v>0</v>
      </c>
      <c r="C18" s="18" t="s">
        <v>1</v>
      </c>
      <c r="D18" s="19" t="s">
        <v>2</v>
      </c>
      <c r="E18" s="12" t="s">
        <v>3</v>
      </c>
      <c r="F18" s="12" t="s">
        <v>4</v>
      </c>
      <c r="G18" s="189" t="s">
        <v>5</v>
      </c>
      <c r="H18" s="189"/>
      <c r="I18" s="189"/>
      <c r="J18" s="189"/>
      <c r="K18" s="189"/>
      <c r="L18" s="189"/>
      <c r="M18" s="189"/>
      <c r="N18" s="189"/>
      <c r="O18" s="189"/>
      <c r="P18" s="190"/>
    </row>
    <row r="19" spans="1:20" ht="14.45" customHeight="1">
      <c r="A19" s="193"/>
      <c r="B19" s="180" t="s">
        <v>81</v>
      </c>
      <c r="C19" s="185" t="s">
        <v>62</v>
      </c>
      <c r="D19" s="185" t="s">
        <v>63</v>
      </c>
      <c r="E19" s="185" t="s">
        <v>82</v>
      </c>
      <c r="F19" s="180" t="s">
        <v>65</v>
      </c>
      <c r="G19" s="183" t="s">
        <v>66</v>
      </c>
      <c r="H19" s="183"/>
      <c r="I19" s="183"/>
      <c r="J19" s="183"/>
      <c r="K19" s="183"/>
      <c r="L19" s="183"/>
      <c r="M19" s="183"/>
      <c r="N19" s="183"/>
      <c r="O19" s="183"/>
      <c r="P19" s="184"/>
    </row>
    <row r="20" spans="1:20" ht="14.45" customHeight="1">
      <c r="A20" s="193"/>
      <c r="B20" s="181"/>
      <c r="C20" s="185"/>
      <c r="D20" s="185"/>
      <c r="E20" s="185"/>
      <c r="F20" s="181"/>
      <c r="G20" s="15">
        <v>13</v>
      </c>
      <c r="H20" s="16">
        <v>14</v>
      </c>
      <c r="I20" s="16">
        <v>15</v>
      </c>
      <c r="J20" s="16">
        <v>16</v>
      </c>
      <c r="K20" s="16">
        <v>17</v>
      </c>
      <c r="L20" s="16">
        <v>18</v>
      </c>
      <c r="M20" s="16">
        <v>19</v>
      </c>
      <c r="N20" s="16">
        <v>20</v>
      </c>
      <c r="O20" s="16">
        <v>21</v>
      </c>
      <c r="P20" s="22">
        <v>22</v>
      </c>
    </row>
    <row r="21" spans="1:20" ht="100.15" customHeight="1">
      <c r="A21" s="193"/>
      <c r="B21" s="182"/>
      <c r="C21" s="185"/>
      <c r="D21" s="185"/>
      <c r="E21" s="185"/>
      <c r="F21" s="182"/>
      <c r="G21" s="131" t="s">
        <v>83</v>
      </c>
      <c r="H21" s="13" t="s">
        <v>84</v>
      </c>
      <c r="I21" s="13" t="s">
        <v>85</v>
      </c>
      <c r="J21" s="13" t="s">
        <v>86</v>
      </c>
      <c r="K21" s="13" t="s">
        <v>87</v>
      </c>
      <c r="L21" s="13" t="s">
        <v>88</v>
      </c>
      <c r="M21" s="13" t="s">
        <v>89</v>
      </c>
      <c r="N21" s="13" t="s">
        <v>90</v>
      </c>
      <c r="O21" s="13" t="s">
        <v>172</v>
      </c>
      <c r="P21" s="20" t="s">
        <v>91</v>
      </c>
    </row>
    <row r="22" spans="1:20">
      <c r="A22" s="6">
        <v>1</v>
      </c>
      <c r="B22" s="17" t="s">
        <v>174</v>
      </c>
      <c r="C22" s="168">
        <v>23257924.209999971</v>
      </c>
      <c r="D22" s="165"/>
      <c r="E22" s="165">
        <v>23257924.210000001</v>
      </c>
      <c r="F22" s="165"/>
      <c r="G22" s="165"/>
      <c r="H22" s="165"/>
      <c r="I22" s="165"/>
      <c r="J22" s="165"/>
      <c r="K22" s="165"/>
      <c r="L22" s="165">
        <v>23220616.530000001</v>
      </c>
      <c r="M22" s="165">
        <v>37307.680000000095</v>
      </c>
      <c r="N22" s="165"/>
      <c r="O22" s="165"/>
      <c r="P22" s="166">
        <f t="shared" ref="P22:P28" si="1">SUM(G22:O22)</f>
        <v>23257924.210000001</v>
      </c>
    </row>
    <row r="23" spans="1:20">
      <c r="A23" s="6">
        <v>2</v>
      </c>
      <c r="B23" s="17" t="s">
        <v>161</v>
      </c>
      <c r="C23" s="168">
        <v>7702520.9200000037</v>
      </c>
      <c r="D23" s="165"/>
      <c r="E23" s="165">
        <v>7702593.1899999995</v>
      </c>
      <c r="F23" s="165"/>
      <c r="G23" s="165"/>
      <c r="H23" s="165">
        <v>6367591.6799999997</v>
      </c>
      <c r="I23" s="165">
        <v>1017867.6099999999</v>
      </c>
      <c r="J23" s="165">
        <v>299095.83999999985</v>
      </c>
      <c r="K23" s="165"/>
      <c r="L23" s="165"/>
      <c r="M23" s="165">
        <v>18038.059999999998</v>
      </c>
      <c r="N23" s="165"/>
      <c r="O23" s="165"/>
      <c r="P23" s="166">
        <f t="shared" si="1"/>
        <v>7702593.1899999985</v>
      </c>
    </row>
    <row r="24" spans="1:20">
      <c r="A24" s="6">
        <v>3</v>
      </c>
      <c r="B24" s="17" t="s">
        <v>179</v>
      </c>
      <c r="C24" s="168">
        <v>2501026.4</v>
      </c>
      <c r="D24" s="165"/>
      <c r="E24" s="165">
        <v>2501027.4</v>
      </c>
      <c r="F24" s="165"/>
      <c r="G24" s="165"/>
      <c r="H24" s="165"/>
      <c r="I24" s="165"/>
      <c r="J24" s="165"/>
      <c r="K24" s="165"/>
      <c r="L24" s="165"/>
      <c r="M24" s="165">
        <v>1027.3999999999069</v>
      </c>
      <c r="N24" s="165"/>
      <c r="O24" s="165">
        <v>2500000</v>
      </c>
      <c r="P24" s="166">
        <f t="shared" si="1"/>
        <v>2501027.4</v>
      </c>
    </row>
    <row r="25" spans="1:20">
      <c r="A25" s="6">
        <v>4</v>
      </c>
      <c r="B25" s="17" t="s">
        <v>175</v>
      </c>
      <c r="C25" s="168">
        <v>1872917.8184973476</v>
      </c>
      <c r="D25" s="165"/>
      <c r="E25" s="165">
        <v>1937432.08</v>
      </c>
      <c r="F25" s="165" t="s">
        <v>168</v>
      </c>
      <c r="G25" s="165"/>
      <c r="H25" s="165"/>
      <c r="I25" s="165"/>
      <c r="J25" s="165">
        <v>1855000</v>
      </c>
      <c r="K25" s="165"/>
      <c r="L25" s="165"/>
      <c r="M25" s="165">
        <v>82432.08</v>
      </c>
      <c r="N25" s="165"/>
      <c r="O25" s="165"/>
      <c r="P25" s="166">
        <f t="shared" si="1"/>
        <v>1937432.08</v>
      </c>
    </row>
    <row r="26" spans="1:20">
      <c r="A26" s="6">
        <v>5</v>
      </c>
      <c r="B26" s="17" t="s">
        <v>162</v>
      </c>
      <c r="C26" s="168">
        <v>93718.104683280806</v>
      </c>
      <c r="D26" s="165"/>
      <c r="E26" s="165">
        <v>612632.06000000006</v>
      </c>
      <c r="F26" s="165"/>
      <c r="G26" s="165"/>
      <c r="H26" s="165"/>
      <c r="I26" s="165"/>
      <c r="J26" s="165"/>
      <c r="K26" s="165"/>
      <c r="L26" s="165"/>
      <c r="M26" s="165"/>
      <c r="N26" s="165">
        <v>612632.06000000006</v>
      </c>
      <c r="O26" s="165"/>
      <c r="P26" s="166">
        <f t="shared" si="1"/>
        <v>612632.06000000006</v>
      </c>
    </row>
    <row r="27" spans="1:20">
      <c r="A27" s="6">
        <v>6</v>
      </c>
      <c r="B27" s="31" t="s">
        <v>154</v>
      </c>
      <c r="C27" s="168">
        <v>793740.080000013</v>
      </c>
      <c r="D27" s="165"/>
      <c r="E27" s="165">
        <v>1036674.950000003</v>
      </c>
      <c r="F27" s="165" t="s">
        <v>180</v>
      </c>
      <c r="G27" s="165"/>
      <c r="H27" s="165"/>
      <c r="I27" s="165"/>
      <c r="J27" s="165"/>
      <c r="K27" s="165"/>
      <c r="L27" s="165"/>
      <c r="M27" s="165"/>
      <c r="N27" s="165">
        <v>1036674.950000003</v>
      </c>
      <c r="O27" s="165"/>
      <c r="P27" s="166">
        <f t="shared" si="1"/>
        <v>1036674.950000003</v>
      </c>
    </row>
    <row r="28" spans="1:20" ht="13.5" thickBot="1">
      <c r="A28" s="11">
        <v>7</v>
      </c>
      <c r="B28" s="139" t="s">
        <v>92</v>
      </c>
      <c r="C28" s="146">
        <f>SUM(C22:C27)</f>
        <v>36221847.533180609</v>
      </c>
      <c r="D28" s="146">
        <f>SUM(D22:D27)</f>
        <v>0</v>
      </c>
      <c r="E28" s="146">
        <f>SUM(E22:E27)</f>
        <v>37048283.890000001</v>
      </c>
      <c r="F28" s="146">
        <v>0</v>
      </c>
      <c r="G28" s="146">
        <f t="shared" ref="G28:O28" si="2">SUM(G22:G27)</f>
        <v>0</v>
      </c>
      <c r="H28" s="146">
        <f t="shared" si="2"/>
        <v>6367591.6799999997</v>
      </c>
      <c r="I28" s="146">
        <f t="shared" si="2"/>
        <v>1017867.6099999999</v>
      </c>
      <c r="J28" s="146">
        <f t="shared" si="2"/>
        <v>2154095.84</v>
      </c>
      <c r="K28" s="146">
        <f t="shared" si="2"/>
        <v>0</v>
      </c>
      <c r="L28" s="146">
        <f t="shared" si="2"/>
        <v>23220616.530000001</v>
      </c>
      <c r="M28" s="146">
        <f t="shared" si="2"/>
        <v>138805.22</v>
      </c>
      <c r="N28" s="146">
        <f t="shared" si="2"/>
        <v>1649307.010000003</v>
      </c>
      <c r="O28" s="146">
        <f t="shared" si="2"/>
        <v>2500000</v>
      </c>
      <c r="P28" s="147">
        <f t="shared" si="1"/>
        <v>37048283.890000001</v>
      </c>
    </row>
    <row r="29" spans="1:20">
      <c r="A29" s="10"/>
      <c r="B29" s="12" t="s">
        <v>0</v>
      </c>
      <c r="C29" s="18" t="s">
        <v>1</v>
      </c>
      <c r="D29" s="19" t="s">
        <v>2</v>
      </c>
      <c r="E29" s="12" t="s">
        <v>3</v>
      </c>
      <c r="F29" s="12" t="s">
        <v>4</v>
      </c>
      <c r="G29" s="189" t="s">
        <v>5</v>
      </c>
      <c r="H29" s="189"/>
      <c r="I29" s="189"/>
      <c r="J29" s="189"/>
      <c r="K29" s="189"/>
      <c r="L29" s="189"/>
      <c r="M29" s="189"/>
      <c r="N29" s="189"/>
      <c r="O29" s="189"/>
      <c r="P29" s="190"/>
    </row>
    <row r="30" spans="1:20" ht="40.15" customHeight="1">
      <c r="A30" s="193"/>
      <c r="B30" s="180" t="s">
        <v>93</v>
      </c>
      <c r="C30" s="185" t="s">
        <v>62</v>
      </c>
      <c r="D30" s="185" t="s">
        <v>63</v>
      </c>
      <c r="E30" s="180" t="s">
        <v>82</v>
      </c>
      <c r="F30" s="185" t="s">
        <v>65</v>
      </c>
      <c r="G30" s="186" t="s">
        <v>66</v>
      </c>
      <c r="H30" s="187"/>
      <c r="I30" s="187"/>
      <c r="J30" s="187"/>
      <c r="K30" s="187"/>
      <c r="L30" s="187"/>
      <c r="M30" s="187"/>
      <c r="N30" s="188"/>
    </row>
    <row r="31" spans="1:20" ht="13.9" customHeight="1">
      <c r="A31" s="193"/>
      <c r="B31" s="181"/>
      <c r="C31" s="185"/>
      <c r="D31" s="185"/>
      <c r="E31" s="181"/>
      <c r="F31" s="185"/>
      <c r="G31" s="5">
        <v>23</v>
      </c>
      <c r="H31" s="5">
        <v>24</v>
      </c>
      <c r="I31" s="5">
        <v>25</v>
      </c>
      <c r="J31" s="5">
        <v>26</v>
      </c>
      <c r="K31" s="5">
        <v>27</v>
      </c>
      <c r="L31" s="5">
        <v>28</v>
      </c>
      <c r="M31" s="5">
        <v>29</v>
      </c>
      <c r="N31" s="21">
        <v>30</v>
      </c>
    </row>
    <row r="32" spans="1:20" ht="102" customHeight="1">
      <c r="A32" s="193"/>
      <c r="B32" s="182"/>
      <c r="C32" s="185"/>
      <c r="D32" s="185"/>
      <c r="E32" s="182"/>
      <c r="F32" s="185"/>
      <c r="G32" s="13" t="s">
        <v>94</v>
      </c>
      <c r="H32" s="13" t="s">
        <v>95</v>
      </c>
      <c r="I32" s="13" t="s">
        <v>96</v>
      </c>
      <c r="J32" s="13" t="s">
        <v>97</v>
      </c>
      <c r="K32" s="13" t="s">
        <v>98</v>
      </c>
      <c r="L32" s="13" t="s">
        <v>99</v>
      </c>
      <c r="M32" s="13" t="s">
        <v>100</v>
      </c>
      <c r="N32" s="13" t="s">
        <v>134</v>
      </c>
    </row>
    <row r="33" spans="1:16">
      <c r="A33" s="6">
        <v>1</v>
      </c>
      <c r="B33" s="17" t="s">
        <v>155</v>
      </c>
      <c r="C33" s="169">
        <v>61146400</v>
      </c>
      <c r="D33" s="170"/>
      <c r="E33" s="170">
        <v>61146400</v>
      </c>
      <c r="F33" s="170"/>
      <c r="G33" s="144">
        <v>61146400</v>
      </c>
      <c r="H33" s="144"/>
      <c r="I33" s="144"/>
      <c r="J33" s="144"/>
      <c r="K33" s="144"/>
      <c r="L33" s="144"/>
      <c r="M33" s="144"/>
      <c r="N33" s="145">
        <f>SUM(G33:M33)</f>
        <v>61146400</v>
      </c>
    </row>
    <row r="34" spans="1:16">
      <c r="A34" s="6">
        <v>2</v>
      </c>
      <c r="B34" s="17" t="s">
        <v>157</v>
      </c>
      <c r="C34" s="169">
        <v>-6543252.1276154537</v>
      </c>
      <c r="D34" s="170"/>
      <c r="E34" s="170">
        <v>-11273223.59</v>
      </c>
      <c r="F34" s="170"/>
      <c r="G34" s="144"/>
      <c r="H34" s="144"/>
      <c r="I34" s="144"/>
      <c r="J34" s="144"/>
      <c r="K34" s="144"/>
      <c r="L34" s="144"/>
      <c r="M34" s="144">
        <v>-11273223.59</v>
      </c>
      <c r="N34" s="145">
        <f>SUM(G34:M34)</f>
        <v>-11273223.59</v>
      </c>
    </row>
    <row r="35" spans="1:16">
      <c r="A35" s="6">
        <v>3</v>
      </c>
      <c r="B35" s="2" t="s">
        <v>156</v>
      </c>
      <c r="C35" s="168">
        <v>6802068.2615330303</v>
      </c>
      <c r="D35" s="144"/>
      <c r="E35" s="144">
        <v>3961327.54</v>
      </c>
      <c r="F35" s="165" t="s">
        <v>166</v>
      </c>
      <c r="G35" s="144"/>
      <c r="H35" s="144"/>
      <c r="I35" s="144"/>
      <c r="J35" s="144"/>
      <c r="K35" s="144"/>
      <c r="L35" s="144"/>
      <c r="M35" s="144">
        <v>3961327.54</v>
      </c>
      <c r="N35" s="145">
        <f>SUM(G35:M35)</f>
        <v>3961327.54</v>
      </c>
    </row>
    <row r="36" spans="1:16" ht="13.5" thickBot="1">
      <c r="A36" s="11">
        <v>4</v>
      </c>
      <c r="B36" s="139" t="s">
        <v>101</v>
      </c>
      <c r="C36" s="146">
        <f>SUM(C33:C35)</f>
        <v>61405216.133917578</v>
      </c>
      <c r="D36" s="146">
        <v>0</v>
      </c>
      <c r="E36" s="146">
        <f>SUM(E33:E35)</f>
        <v>53834503.949999996</v>
      </c>
      <c r="F36" s="146">
        <v>0</v>
      </c>
      <c r="G36" s="146">
        <f t="shared" ref="G36:N36" si="3">SUM(G33:G35)</f>
        <v>61146400</v>
      </c>
      <c r="H36" s="146">
        <f t="shared" si="3"/>
        <v>0</v>
      </c>
      <c r="I36" s="146">
        <f t="shared" si="3"/>
        <v>0</v>
      </c>
      <c r="J36" s="146">
        <f t="shared" si="3"/>
        <v>0</v>
      </c>
      <c r="K36" s="146">
        <f t="shared" si="3"/>
        <v>0</v>
      </c>
      <c r="L36" s="146">
        <f t="shared" si="3"/>
        <v>0</v>
      </c>
      <c r="M36" s="146">
        <f t="shared" si="3"/>
        <v>-7311896.0499999998</v>
      </c>
      <c r="N36" s="147">
        <f t="shared" si="3"/>
        <v>53834503.949999996</v>
      </c>
    </row>
    <row r="39" spans="1:16" s="3" customFormat="1">
      <c r="C39" s="142"/>
    </row>
    <row r="40" spans="1:16" s="3" customFormat="1" ht="15">
      <c r="A40" s="148" t="s">
        <v>169</v>
      </c>
    </row>
    <row r="41" spans="1:16" s="3" customFormat="1">
      <c r="A41" s="3" t="s">
        <v>163</v>
      </c>
      <c r="B41" s="1" t="s">
        <v>181</v>
      </c>
    </row>
    <row r="42" spans="1:16">
      <c r="A42" s="3" t="s">
        <v>164</v>
      </c>
      <c r="B42" s="3" t="s">
        <v>176</v>
      </c>
    </row>
    <row r="43" spans="1:16">
      <c r="A43" s="1" t="s">
        <v>165</v>
      </c>
      <c r="B43" s="1" t="s">
        <v>170</v>
      </c>
    </row>
    <row r="44" spans="1:16">
      <c r="A44" s="1" t="s">
        <v>166</v>
      </c>
      <c r="B44" s="1" t="s">
        <v>177</v>
      </c>
    </row>
    <row r="45" spans="1:16">
      <c r="A45" s="1" t="s">
        <v>167</v>
      </c>
      <c r="B45" s="1" t="s">
        <v>182</v>
      </c>
    </row>
    <row r="46" spans="1:16">
      <c r="A46" s="1" t="s">
        <v>168</v>
      </c>
      <c r="B46" s="1" t="s">
        <v>183</v>
      </c>
      <c r="P46" s="9"/>
    </row>
    <row r="47" spans="1:16">
      <c r="A47" s="1" t="s">
        <v>180</v>
      </c>
      <c r="B47" s="1" t="s">
        <v>184</v>
      </c>
    </row>
  </sheetData>
  <mergeCells count="25">
    <mergeCell ref="B4:C4"/>
    <mergeCell ref="A6:A8"/>
    <mergeCell ref="A19:A21"/>
    <mergeCell ref="A30:A32"/>
    <mergeCell ref="G18:P18"/>
    <mergeCell ref="G5:T5"/>
    <mergeCell ref="B6:B8"/>
    <mergeCell ref="C6:C8"/>
    <mergeCell ref="D6:D8"/>
    <mergeCell ref="E6:E8"/>
    <mergeCell ref="F6:F8"/>
    <mergeCell ref="G6:T6"/>
    <mergeCell ref="B19:B21"/>
    <mergeCell ref="C19:C21"/>
    <mergeCell ref="D19:D21"/>
    <mergeCell ref="E19:E21"/>
    <mergeCell ref="F19:F21"/>
    <mergeCell ref="G19:P19"/>
    <mergeCell ref="B30:B32"/>
    <mergeCell ref="C30:C32"/>
    <mergeCell ref="D30:D32"/>
    <mergeCell ref="E30:E32"/>
    <mergeCell ref="F30:F32"/>
    <mergeCell ref="G30:N30"/>
    <mergeCell ref="G29:P29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25" sqref="C25"/>
    </sheetView>
  </sheetViews>
  <sheetFormatPr defaultColWidth="9.140625" defaultRowHeight="12.75"/>
  <cols>
    <col min="1" max="1" width="10.5703125" style="37" bestFit="1" customWidth="1"/>
    <col min="2" max="2" width="39" style="37" customWidth="1"/>
    <col min="3" max="3" width="31.28515625" style="37" bestFit="1" customWidth="1"/>
    <col min="4" max="5" width="14.5703125" style="37" bestFit="1" customWidth="1"/>
    <col min="6" max="6" width="21.7109375" style="37" customWidth="1"/>
    <col min="7" max="7" width="12" style="37" bestFit="1" customWidth="1"/>
    <col min="8" max="8" width="14.5703125" style="37" customWidth="1"/>
    <col min="9" max="16384" width="9.140625" style="37"/>
  </cols>
  <sheetData>
    <row r="1" spans="1:8">
      <c r="A1" s="36" t="s">
        <v>24</v>
      </c>
      <c r="B1" s="37" t="s">
        <v>148</v>
      </c>
    </row>
    <row r="2" spans="1:8">
      <c r="A2" s="36" t="s">
        <v>25</v>
      </c>
      <c r="B2" s="151">
        <f>'20. LI3'!B2</f>
        <v>44561</v>
      </c>
      <c r="C2" s="36"/>
      <c r="D2" s="36"/>
      <c r="E2" s="36"/>
      <c r="F2" s="36"/>
      <c r="G2" s="36"/>
      <c r="H2" s="36"/>
    </row>
    <row r="3" spans="1:8">
      <c r="A3" s="36"/>
      <c r="B3" s="36"/>
      <c r="C3" s="36"/>
      <c r="D3" s="36"/>
      <c r="E3" s="36"/>
      <c r="F3" s="36"/>
      <c r="G3" s="36"/>
      <c r="H3" s="36"/>
    </row>
    <row r="4" spans="1:8" ht="13.5" thickBot="1">
      <c r="A4" s="39" t="s">
        <v>26</v>
      </c>
      <c r="B4" s="132" t="s">
        <v>16</v>
      </c>
    </row>
    <row r="5" spans="1:8" ht="14.45" customHeight="1">
      <c r="A5" s="204"/>
      <c r="B5" s="198" t="s">
        <v>27</v>
      </c>
      <c r="C5" s="200" t="s">
        <v>28</v>
      </c>
      <c r="D5" s="198" t="s">
        <v>32</v>
      </c>
      <c r="E5" s="198"/>
      <c r="F5" s="198"/>
      <c r="G5" s="198"/>
      <c r="H5" s="202" t="s">
        <v>33</v>
      </c>
    </row>
    <row r="6" spans="1:8" ht="25.5">
      <c r="A6" s="205"/>
      <c r="B6" s="199"/>
      <c r="C6" s="201"/>
      <c r="D6" s="143" t="s">
        <v>29</v>
      </c>
      <c r="E6" s="143" t="s">
        <v>30</v>
      </c>
      <c r="F6" s="143" t="s">
        <v>34</v>
      </c>
      <c r="G6" s="143" t="s">
        <v>35</v>
      </c>
      <c r="H6" s="203"/>
    </row>
    <row r="7" spans="1:8">
      <c r="A7" s="48">
        <v>1</v>
      </c>
      <c r="B7" s="47" t="s">
        <v>186</v>
      </c>
      <c r="C7" s="49" t="s">
        <v>31</v>
      </c>
      <c r="D7" s="47"/>
      <c r="E7" s="47"/>
      <c r="F7" s="49" t="s">
        <v>7</v>
      </c>
      <c r="G7" s="49"/>
      <c r="H7" s="50"/>
    </row>
    <row r="8" spans="1:8">
      <c r="A8" s="48">
        <v>2</v>
      </c>
      <c r="B8" s="47"/>
      <c r="C8" s="143"/>
      <c r="D8" s="47"/>
      <c r="E8" s="47"/>
      <c r="F8" s="49"/>
      <c r="G8" s="47"/>
      <c r="H8" s="50"/>
    </row>
    <row r="9" spans="1:8">
      <c r="A9" s="48">
        <v>3</v>
      </c>
      <c r="B9" s="47"/>
      <c r="C9" s="49"/>
      <c r="D9" s="47"/>
      <c r="E9" s="47"/>
      <c r="F9" s="47"/>
      <c r="G9" s="49"/>
      <c r="H9" s="50"/>
    </row>
    <row r="10" spans="1:8">
      <c r="A10" s="48"/>
      <c r="B10" s="47"/>
      <c r="C10" s="49"/>
      <c r="D10" s="47"/>
      <c r="E10" s="47"/>
      <c r="F10" s="47"/>
      <c r="G10" s="47"/>
      <c r="H10" s="50"/>
    </row>
    <row r="11" spans="1:8">
      <c r="A11" s="48"/>
      <c r="B11" s="47"/>
      <c r="C11" s="49"/>
      <c r="D11" s="47"/>
      <c r="E11" s="47"/>
      <c r="F11" s="47"/>
      <c r="G11" s="47"/>
      <c r="H11" s="50"/>
    </row>
    <row r="12" spans="1:8" ht="13.5" thickBot="1">
      <c r="A12" s="51"/>
      <c r="B12" s="52"/>
      <c r="C12" s="53"/>
      <c r="D12" s="52"/>
      <c r="E12" s="52"/>
      <c r="F12" s="52"/>
      <c r="G12" s="52"/>
      <c r="H12" s="54"/>
    </row>
    <row r="13" spans="1:8">
      <c r="A13" s="3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>
      <selection activeCell="B32" sqref="B32"/>
    </sheetView>
  </sheetViews>
  <sheetFormatPr defaultColWidth="9.140625" defaultRowHeight="12.75"/>
  <cols>
    <col min="1" max="1" width="10.5703125" style="37" bestFit="1" customWidth="1"/>
    <col min="2" max="2" width="70.140625" style="37" customWidth="1"/>
    <col min="3" max="3" width="17" style="37" customWidth="1"/>
    <col min="4" max="4" width="14.5703125" style="37" customWidth="1"/>
    <col min="5" max="5" width="16.28515625" style="37" customWidth="1"/>
    <col min="6" max="16384" width="9.140625" style="37"/>
  </cols>
  <sheetData>
    <row r="1" spans="1:5">
      <c r="A1" s="36" t="s">
        <v>24</v>
      </c>
      <c r="B1" s="37" t="s">
        <v>148</v>
      </c>
    </row>
    <row r="2" spans="1:5">
      <c r="A2" s="36" t="s">
        <v>25</v>
      </c>
      <c r="B2" s="151">
        <f>'21. LI4'!B2</f>
        <v>44561</v>
      </c>
    </row>
    <row r="4" spans="1:5" ht="13.5" thickBot="1">
      <c r="A4" s="136" t="s">
        <v>102</v>
      </c>
      <c r="B4" s="132" t="s">
        <v>18</v>
      </c>
      <c r="C4" s="56"/>
    </row>
    <row r="5" spans="1:5">
      <c r="A5" s="92"/>
      <c r="B5" s="57"/>
      <c r="C5" s="155" t="s">
        <v>185</v>
      </c>
      <c r="D5" s="155" t="s">
        <v>178</v>
      </c>
      <c r="E5" s="156" t="s">
        <v>173</v>
      </c>
    </row>
    <row r="6" spans="1:5">
      <c r="A6" s="45">
        <v>1</v>
      </c>
      <c r="B6" s="47" t="s">
        <v>103</v>
      </c>
      <c r="C6" s="42">
        <v>0</v>
      </c>
      <c r="D6" s="42">
        <v>0</v>
      </c>
      <c r="E6" s="58">
        <v>0</v>
      </c>
    </row>
    <row r="7" spans="1:5">
      <c r="A7" s="45">
        <v>2</v>
      </c>
      <c r="B7" s="59" t="s">
        <v>104</v>
      </c>
      <c r="C7" s="42">
        <v>0</v>
      </c>
      <c r="D7" s="42">
        <v>0</v>
      </c>
      <c r="E7" s="58">
        <v>0</v>
      </c>
    </row>
    <row r="8" spans="1:5">
      <c r="A8" s="45">
        <v>3</v>
      </c>
      <c r="B8" s="47" t="s">
        <v>105</v>
      </c>
      <c r="C8" s="42">
        <v>0</v>
      </c>
      <c r="D8" s="42">
        <v>0</v>
      </c>
      <c r="E8" s="58">
        <v>0</v>
      </c>
    </row>
    <row r="9" spans="1:5" ht="13.5" thickBot="1">
      <c r="A9" s="43">
        <v>4</v>
      </c>
      <c r="B9" s="52" t="s">
        <v>106</v>
      </c>
      <c r="C9" s="60">
        <v>0</v>
      </c>
      <c r="D9" s="60">
        <v>0</v>
      </c>
      <c r="E9" s="61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F10" sqref="F10"/>
    </sheetView>
  </sheetViews>
  <sheetFormatPr defaultColWidth="9.140625" defaultRowHeight="12.75"/>
  <cols>
    <col min="1" max="1" width="10.5703125" style="37" bestFit="1" customWidth="1"/>
    <col min="2" max="2" width="52.5703125" style="37" customWidth="1"/>
    <col min="3" max="3" width="10.140625" style="37" bestFit="1" customWidth="1"/>
    <col min="4" max="4" width="11.28515625" style="37" customWidth="1"/>
    <col min="5" max="5" width="10.140625" style="37" bestFit="1" customWidth="1"/>
    <col min="6" max="6" width="32" style="37" customWidth="1"/>
    <col min="7" max="7" width="27.5703125" style="37" customWidth="1"/>
    <col min="8" max="16384" width="9.140625" style="37"/>
  </cols>
  <sheetData>
    <row r="1" spans="1:7">
      <c r="A1" s="37" t="s">
        <v>24</v>
      </c>
      <c r="B1" s="37" t="s">
        <v>148</v>
      </c>
    </row>
    <row r="2" spans="1:7">
      <c r="A2" s="37" t="s">
        <v>25</v>
      </c>
      <c r="B2" s="151">
        <f>'22. OR1'!B2</f>
        <v>44561</v>
      </c>
    </row>
    <row r="4" spans="1:7" ht="13.5" thickBot="1">
      <c r="A4" s="55" t="s">
        <v>36</v>
      </c>
      <c r="B4" s="133" t="s">
        <v>20</v>
      </c>
    </row>
    <row r="5" spans="1:7">
      <c r="A5" s="62"/>
      <c r="B5" s="57"/>
      <c r="C5" s="57" t="s">
        <v>0</v>
      </c>
      <c r="D5" s="57" t="s">
        <v>1</v>
      </c>
      <c r="E5" s="57" t="s">
        <v>2</v>
      </c>
      <c r="F5" s="57" t="s">
        <v>3</v>
      </c>
      <c r="G5" s="63" t="s">
        <v>4</v>
      </c>
    </row>
    <row r="6" spans="1:7" s="38" customFormat="1" ht="38.25">
      <c r="A6" s="64"/>
      <c r="B6" s="47"/>
      <c r="C6" s="154" t="s">
        <v>185</v>
      </c>
      <c r="D6" s="154" t="s">
        <v>178</v>
      </c>
      <c r="E6" s="154" t="s">
        <v>173</v>
      </c>
      <c r="F6" s="65" t="s">
        <v>129</v>
      </c>
      <c r="G6" s="46" t="s">
        <v>130</v>
      </c>
    </row>
    <row r="7" spans="1:7">
      <c r="A7" s="66">
        <v>1</v>
      </c>
      <c r="B7" s="47" t="s">
        <v>37</v>
      </c>
      <c r="C7" s="42">
        <v>3419360.06</v>
      </c>
      <c r="D7" s="42">
        <v>4058631.209999999</v>
      </c>
      <c r="E7" s="42">
        <v>4034633.9999999991</v>
      </c>
      <c r="F7" s="206"/>
      <c r="G7" s="206"/>
    </row>
    <row r="8" spans="1:7">
      <c r="A8" s="66">
        <v>2</v>
      </c>
      <c r="B8" s="67" t="s">
        <v>38</v>
      </c>
      <c r="C8" s="42">
        <v>960249.47000000067</v>
      </c>
      <c r="D8" s="42">
        <v>2233255.75</v>
      </c>
      <c r="E8" s="42">
        <v>1282672.82</v>
      </c>
      <c r="F8" s="206"/>
      <c r="G8" s="206"/>
    </row>
    <row r="9" spans="1:7">
      <c r="A9" s="66">
        <v>3</v>
      </c>
      <c r="B9" s="68" t="s">
        <v>136</v>
      </c>
      <c r="C9" s="42">
        <v>1467506.85</v>
      </c>
      <c r="D9" s="42">
        <v>15171.54</v>
      </c>
      <c r="E9" s="42">
        <v>-438807.91</v>
      </c>
      <c r="F9" s="206"/>
      <c r="G9" s="206"/>
    </row>
    <row r="10" spans="1:7" ht="13.5" thickBot="1">
      <c r="A10" s="69">
        <v>4</v>
      </c>
      <c r="B10" s="70" t="s">
        <v>39</v>
      </c>
      <c r="C10" s="60">
        <f>C7+C8-C9</f>
        <v>2912102.6800000011</v>
      </c>
      <c r="D10" s="60">
        <f t="shared" ref="D10:E10" si="0">D7+D8-D9</f>
        <v>6276715.419999999</v>
      </c>
      <c r="E10" s="60">
        <f t="shared" si="0"/>
        <v>5756114.7299999995</v>
      </c>
      <c r="F10" s="152">
        <f>SUMIF(C10:E10, "&gt;=0",C10:E10)/3</f>
        <v>4981644.2766666664</v>
      </c>
      <c r="G10" s="153">
        <f>F10*15%/8%</f>
        <v>9340583.0187499989</v>
      </c>
    </row>
    <row r="11" spans="1:7">
      <c r="A11" s="7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tabSelected="1" zoomScaleNormal="100" workbookViewId="0">
      <selection activeCell="D16" sqref="D16:E21"/>
    </sheetView>
  </sheetViews>
  <sheetFormatPr defaultColWidth="9.140625" defaultRowHeight="12.75"/>
  <cols>
    <col min="1" max="1" width="10.5703125" style="90" bestFit="1" customWidth="1"/>
    <col min="2" max="2" width="16.28515625" style="37" customWidth="1"/>
    <col min="3" max="3" width="42.85546875" style="37" customWidth="1"/>
    <col min="4" max="5" width="33.42578125" style="37" customWidth="1"/>
    <col min="6" max="6" width="38.85546875" style="37" customWidth="1"/>
    <col min="7" max="16384" width="9.140625" style="37"/>
  </cols>
  <sheetData>
    <row r="1" spans="1:9">
      <c r="A1" s="36" t="s">
        <v>24</v>
      </c>
      <c r="B1" s="37" t="s">
        <v>148</v>
      </c>
    </row>
    <row r="2" spans="1:9">
      <c r="A2" s="36" t="s">
        <v>25</v>
      </c>
      <c r="B2" s="151">
        <f>'23. OR2'!B2</f>
        <v>44561</v>
      </c>
    </row>
    <row r="3" spans="1:9">
      <c r="A3" s="72"/>
    </row>
    <row r="4" spans="1:9" ht="13.5" thickBot="1">
      <c r="A4" s="55" t="s">
        <v>107</v>
      </c>
      <c r="B4" s="211" t="s">
        <v>21</v>
      </c>
      <c r="C4" s="211"/>
      <c r="D4" s="73"/>
      <c r="E4" s="73"/>
      <c r="F4" s="73"/>
    </row>
    <row r="5" spans="1:9" ht="16.5" customHeight="1">
      <c r="A5" s="74"/>
      <c r="B5" s="75"/>
      <c r="C5" s="75"/>
      <c r="D5" s="76" t="s">
        <v>137</v>
      </c>
      <c r="E5" s="76" t="s">
        <v>108</v>
      </c>
      <c r="F5" s="77" t="s">
        <v>45</v>
      </c>
    </row>
    <row r="6" spans="1:9" ht="15" customHeight="1">
      <c r="A6" s="78">
        <v>1</v>
      </c>
      <c r="B6" s="201" t="s">
        <v>109</v>
      </c>
      <c r="C6" s="79" t="s">
        <v>46</v>
      </c>
      <c r="D6" s="158">
        <v>7</v>
      </c>
      <c r="E6" s="158">
        <v>2</v>
      </c>
      <c r="F6" s="159">
        <v>2</v>
      </c>
    </row>
    <row r="7" spans="1:9" ht="15" customHeight="1">
      <c r="A7" s="78">
        <v>2</v>
      </c>
      <c r="B7" s="207"/>
      <c r="C7" s="79" t="s">
        <v>110</v>
      </c>
      <c r="D7" s="160">
        <f>D8+D10+D12</f>
        <v>462337.77</v>
      </c>
      <c r="E7" s="160">
        <f t="shared" ref="E7:F7" si="0">E8+E10+E12</f>
        <v>323456.53999999998</v>
      </c>
      <c r="F7" s="160">
        <f t="shared" si="0"/>
        <v>219223.08999999991</v>
      </c>
    </row>
    <row r="8" spans="1:9" ht="15" customHeight="1">
      <c r="A8" s="78">
        <v>3</v>
      </c>
      <c r="B8" s="207"/>
      <c r="C8" s="84" t="s">
        <v>47</v>
      </c>
      <c r="D8" s="175">
        <v>454810.19</v>
      </c>
      <c r="E8" s="176">
        <v>314805.13</v>
      </c>
      <c r="F8" s="177">
        <v>218173.08999999991</v>
      </c>
      <c r="G8" s="173"/>
      <c r="I8" s="173"/>
    </row>
    <row r="9" spans="1:9" ht="15" customHeight="1">
      <c r="A9" s="78">
        <v>4</v>
      </c>
      <c r="B9" s="207"/>
      <c r="C9" s="85" t="s">
        <v>111</v>
      </c>
      <c r="D9" s="162"/>
      <c r="E9" s="162"/>
      <c r="F9" s="163"/>
    </row>
    <row r="10" spans="1:9" ht="30" customHeight="1">
      <c r="A10" s="78">
        <v>5</v>
      </c>
      <c r="B10" s="207"/>
      <c r="C10" s="84" t="s">
        <v>112</v>
      </c>
      <c r="D10" s="162"/>
      <c r="E10" s="162"/>
      <c r="F10" s="163"/>
    </row>
    <row r="11" spans="1:9" ht="15" customHeight="1">
      <c r="A11" s="78">
        <v>6</v>
      </c>
      <c r="B11" s="207"/>
      <c r="C11" s="85" t="s">
        <v>113</v>
      </c>
      <c r="D11" s="162"/>
      <c r="E11" s="162"/>
      <c r="F11" s="163"/>
    </row>
    <row r="12" spans="1:9" ht="15" customHeight="1">
      <c r="A12" s="78">
        <v>7</v>
      </c>
      <c r="B12" s="207"/>
      <c r="C12" s="84" t="s">
        <v>114</v>
      </c>
      <c r="D12" s="178">
        <v>7527.58</v>
      </c>
      <c r="E12" s="178">
        <v>8651.41</v>
      </c>
      <c r="F12" s="179">
        <v>1050</v>
      </c>
      <c r="G12" s="173"/>
      <c r="I12" s="173"/>
    </row>
    <row r="13" spans="1:9" ht="15" customHeight="1">
      <c r="A13" s="78">
        <v>8</v>
      </c>
      <c r="B13" s="208"/>
      <c r="C13" s="85" t="s">
        <v>113</v>
      </c>
      <c r="D13" s="162"/>
      <c r="E13" s="162"/>
      <c r="F13" s="163"/>
    </row>
    <row r="14" spans="1:9" ht="15" customHeight="1">
      <c r="A14" s="78">
        <v>9</v>
      </c>
      <c r="B14" s="201" t="s">
        <v>115</v>
      </c>
      <c r="C14" s="79" t="s">
        <v>46</v>
      </c>
      <c r="D14" s="162"/>
      <c r="E14" s="162"/>
      <c r="F14" s="163"/>
      <c r="I14" s="88"/>
    </row>
    <row r="15" spans="1:9" ht="15" customHeight="1">
      <c r="A15" s="78">
        <v>10</v>
      </c>
      <c r="B15" s="207"/>
      <c r="C15" s="79" t="s">
        <v>116</v>
      </c>
      <c r="D15" s="164">
        <f>D16+D18+D20</f>
        <v>0</v>
      </c>
      <c r="E15" s="164">
        <f t="shared" ref="E15:F15" si="1">E16+E18+E20</f>
        <v>0</v>
      </c>
      <c r="F15" s="164">
        <f t="shared" si="1"/>
        <v>0</v>
      </c>
    </row>
    <row r="16" spans="1:9" ht="15" customHeight="1">
      <c r="A16" s="78">
        <v>11</v>
      </c>
      <c r="B16" s="207"/>
      <c r="C16" s="84" t="s">
        <v>47</v>
      </c>
      <c r="D16" s="162"/>
      <c r="E16" s="162"/>
      <c r="F16" s="163"/>
    </row>
    <row r="17" spans="1:6" ht="15" customHeight="1">
      <c r="A17" s="78">
        <v>12</v>
      </c>
      <c r="B17" s="207"/>
      <c r="C17" s="85" t="s">
        <v>111</v>
      </c>
      <c r="D17" s="162"/>
      <c r="E17" s="162"/>
      <c r="F17" s="163"/>
    </row>
    <row r="18" spans="1:6" ht="30" customHeight="1">
      <c r="A18" s="78">
        <v>13</v>
      </c>
      <c r="B18" s="207"/>
      <c r="C18" s="84" t="s">
        <v>117</v>
      </c>
      <c r="D18" s="162"/>
      <c r="E18" s="162"/>
      <c r="F18" s="163"/>
    </row>
    <row r="19" spans="1:6" ht="15" customHeight="1">
      <c r="A19" s="78">
        <v>14</v>
      </c>
      <c r="B19" s="207"/>
      <c r="C19" s="85" t="s">
        <v>113</v>
      </c>
      <c r="D19" s="162"/>
      <c r="E19" s="162"/>
      <c r="F19" s="163"/>
    </row>
    <row r="20" spans="1:6" ht="15" customHeight="1">
      <c r="A20" s="78">
        <v>15</v>
      </c>
      <c r="B20" s="207"/>
      <c r="C20" s="84" t="s">
        <v>114</v>
      </c>
      <c r="D20" s="162"/>
      <c r="E20" s="162"/>
      <c r="F20" s="163"/>
    </row>
    <row r="21" spans="1:6" ht="15" customHeight="1">
      <c r="A21" s="78">
        <v>16</v>
      </c>
      <c r="B21" s="208"/>
      <c r="C21" s="85" t="s">
        <v>113</v>
      </c>
      <c r="D21" s="162"/>
      <c r="E21" s="162"/>
      <c r="F21" s="163"/>
    </row>
    <row r="22" spans="1:6" ht="15" customHeight="1" thickBot="1">
      <c r="A22" s="89">
        <v>17</v>
      </c>
      <c r="B22" s="209" t="s">
        <v>118</v>
      </c>
      <c r="C22" s="210"/>
      <c r="D22" s="171">
        <f>D7+D15</f>
        <v>462337.77</v>
      </c>
      <c r="E22" s="171">
        <f t="shared" ref="E22:F22" si="2">E7+E15</f>
        <v>323456.53999999998</v>
      </c>
      <c r="F22" s="171">
        <f t="shared" si="2"/>
        <v>219223.08999999991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37" customWidth="1"/>
    <col min="2" max="2" width="45.85546875" style="37" customWidth="1"/>
    <col min="3" max="4" width="29.42578125" style="37" customWidth="1"/>
    <col min="5" max="5" width="28.42578125" style="37" customWidth="1"/>
    <col min="6" max="6" width="14" style="37" bestFit="1" customWidth="1"/>
    <col min="7" max="7" width="14.7109375" style="37" customWidth="1"/>
    <col min="8" max="8" width="26.42578125" style="37" customWidth="1"/>
    <col min="9" max="9" width="16.140625" style="37" bestFit="1" customWidth="1"/>
    <col min="10" max="10" width="14" style="37" bestFit="1" customWidth="1"/>
    <col min="11" max="11" width="14.7109375" style="37" customWidth="1"/>
    <col min="12" max="12" width="26.85546875" style="37" customWidth="1"/>
    <col min="13" max="16384" width="9.140625" style="37"/>
  </cols>
  <sheetData>
    <row r="1" spans="1:12">
      <c r="A1" s="37" t="s">
        <v>24</v>
      </c>
      <c r="B1" s="37" t="s">
        <v>148</v>
      </c>
    </row>
    <row r="2" spans="1:12">
      <c r="A2" s="37" t="s">
        <v>25</v>
      </c>
      <c r="B2" s="151">
        <f>'24. Rem1'!B2</f>
        <v>44561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3.5" thickBot="1">
      <c r="A4" s="136" t="s">
        <v>40</v>
      </c>
      <c r="B4" s="73" t="s">
        <v>22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57"/>
      <c r="C5" s="126" t="s">
        <v>137</v>
      </c>
      <c r="D5" s="126" t="s">
        <v>108</v>
      </c>
      <c r="E5" s="127" t="s">
        <v>45</v>
      </c>
      <c r="F5" s="91"/>
      <c r="G5" s="91"/>
      <c r="H5" s="91"/>
      <c r="I5" s="91"/>
      <c r="J5" s="91"/>
      <c r="K5" s="91"/>
      <c r="L5" s="91"/>
    </row>
    <row r="6" spans="1:12">
      <c r="A6" s="212" t="s">
        <v>41</v>
      </c>
      <c r="B6" s="93" t="s">
        <v>46</v>
      </c>
      <c r="C6" s="42"/>
      <c r="D6" s="42"/>
      <c r="E6" s="58"/>
      <c r="F6" s="91"/>
      <c r="G6" s="91"/>
      <c r="H6" s="91"/>
      <c r="I6" s="91"/>
      <c r="J6" s="91"/>
      <c r="K6" s="91"/>
      <c r="L6" s="91"/>
    </row>
    <row r="7" spans="1:12">
      <c r="A7" s="213"/>
      <c r="B7" s="94" t="s">
        <v>146</v>
      </c>
      <c r="C7" s="42"/>
      <c r="D7" s="42"/>
      <c r="E7" s="58"/>
      <c r="F7" s="91"/>
      <c r="G7" s="91"/>
      <c r="H7" s="91"/>
      <c r="I7" s="91"/>
      <c r="J7" s="91"/>
      <c r="K7" s="91"/>
      <c r="L7" s="91"/>
    </row>
    <row r="8" spans="1:12">
      <c r="A8" s="214" t="s">
        <v>42</v>
      </c>
      <c r="B8" s="93" t="s">
        <v>46</v>
      </c>
      <c r="C8" s="42"/>
      <c r="D8" s="42"/>
      <c r="E8" s="58"/>
      <c r="F8" s="91"/>
      <c r="G8" s="91"/>
      <c r="H8" s="91"/>
      <c r="I8" s="91"/>
      <c r="J8" s="91"/>
      <c r="K8" s="91"/>
      <c r="L8" s="91"/>
    </row>
    <row r="9" spans="1:12">
      <c r="A9" s="214"/>
      <c r="B9" s="94" t="s">
        <v>51</v>
      </c>
      <c r="C9" s="95">
        <f>C10+C11+C12+C13</f>
        <v>0</v>
      </c>
      <c r="D9" s="95">
        <f>D10+D11+D12+D13</f>
        <v>0</v>
      </c>
      <c r="E9" s="137">
        <f>E10+E11+E12+E13</f>
        <v>0</v>
      </c>
      <c r="F9" s="91"/>
      <c r="G9" s="91"/>
      <c r="H9" s="91"/>
      <c r="I9" s="91"/>
      <c r="J9" s="91"/>
      <c r="K9" s="91"/>
      <c r="L9" s="91"/>
    </row>
    <row r="10" spans="1:12">
      <c r="A10" s="214"/>
      <c r="B10" s="96" t="s">
        <v>47</v>
      </c>
      <c r="C10" s="42"/>
      <c r="D10" s="42"/>
      <c r="E10" s="58"/>
      <c r="F10" s="91"/>
      <c r="G10" s="91"/>
      <c r="H10" s="91"/>
      <c r="I10" s="91"/>
      <c r="J10" s="91"/>
      <c r="K10" s="91"/>
      <c r="L10" s="91"/>
    </row>
    <row r="11" spans="1:12">
      <c r="A11" s="214"/>
      <c r="B11" s="96" t="s">
        <v>48</v>
      </c>
      <c r="C11" s="42"/>
      <c r="D11" s="42"/>
      <c r="E11" s="58"/>
      <c r="F11" s="91"/>
      <c r="G11" s="91"/>
      <c r="H11" s="91"/>
      <c r="I11" s="91"/>
      <c r="J11" s="91"/>
      <c r="K11" s="91"/>
      <c r="L11" s="91"/>
    </row>
    <row r="12" spans="1:12">
      <c r="A12" s="214"/>
      <c r="B12" s="96" t="s">
        <v>49</v>
      </c>
      <c r="C12" s="42"/>
      <c r="D12" s="42"/>
      <c r="E12" s="58"/>
      <c r="F12" s="91"/>
      <c r="G12" s="91"/>
      <c r="H12" s="91"/>
      <c r="I12" s="91"/>
      <c r="J12" s="91"/>
      <c r="K12" s="91"/>
      <c r="L12" s="91"/>
    </row>
    <row r="13" spans="1:12">
      <c r="A13" s="214"/>
      <c r="B13" s="96" t="s">
        <v>131</v>
      </c>
      <c r="C13" s="42"/>
      <c r="D13" s="42"/>
      <c r="E13" s="58"/>
      <c r="F13" s="91"/>
      <c r="G13" s="91"/>
      <c r="H13" s="91"/>
      <c r="I13" s="91"/>
      <c r="J13" s="91"/>
      <c r="K13" s="91"/>
      <c r="L13" s="91"/>
    </row>
    <row r="14" spans="1:12">
      <c r="A14" s="214" t="s">
        <v>43</v>
      </c>
      <c r="B14" s="93" t="s">
        <v>46</v>
      </c>
      <c r="C14" s="42"/>
      <c r="D14" s="42"/>
      <c r="E14" s="58"/>
      <c r="F14" s="91"/>
      <c r="G14" s="91"/>
      <c r="H14" s="91"/>
      <c r="I14" s="91"/>
      <c r="J14" s="91"/>
      <c r="K14" s="91"/>
      <c r="L14" s="91"/>
    </row>
    <row r="15" spans="1:12">
      <c r="A15" s="214"/>
      <c r="B15" s="94" t="s">
        <v>51</v>
      </c>
      <c r="C15" s="95">
        <f>C16+C17+C18+C19</f>
        <v>0</v>
      </c>
      <c r="D15" s="95">
        <f>D16+D17+D18+D19</f>
        <v>0</v>
      </c>
      <c r="E15" s="137">
        <v>0</v>
      </c>
      <c r="F15" s="91"/>
      <c r="G15" s="91"/>
      <c r="H15" s="91"/>
      <c r="I15" s="91"/>
      <c r="J15" s="91"/>
      <c r="K15" s="91"/>
      <c r="L15" s="91"/>
    </row>
    <row r="16" spans="1:12">
      <c r="A16" s="214"/>
      <c r="B16" s="96" t="s">
        <v>47</v>
      </c>
      <c r="C16" s="42"/>
      <c r="D16" s="42"/>
      <c r="E16" s="58"/>
      <c r="F16" s="91"/>
      <c r="G16" s="91"/>
      <c r="H16" s="91"/>
      <c r="I16" s="91"/>
      <c r="J16" s="91"/>
      <c r="K16" s="91"/>
      <c r="L16" s="91"/>
    </row>
    <row r="17" spans="1:12">
      <c r="A17" s="212"/>
      <c r="B17" s="96" t="s">
        <v>48</v>
      </c>
      <c r="C17" s="42"/>
      <c r="D17" s="42"/>
      <c r="E17" s="58"/>
      <c r="F17" s="91"/>
      <c r="G17" s="91"/>
      <c r="H17" s="91"/>
      <c r="I17" s="91"/>
      <c r="J17" s="91"/>
      <c r="K17" s="91"/>
      <c r="L17" s="91"/>
    </row>
    <row r="18" spans="1:12">
      <c r="A18" s="212"/>
      <c r="B18" s="96" t="s">
        <v>49</v>
      </c>
      <c r="C18" s="42"/>
      <c r="D18" s="42"/>
      <c r="E18" s="58"/>
      <c r="F18" s="91"/>
      <c r="G18" s="91"/>
      <c r="H18" s="91"/>
      <c r="I18" s="91"/>
      <c r="J18" s="91"/>
      <c r="K18" s="91"/>
      <c r="L18" s="91"/>
    </row>
    <row r="19" spans="1:12" ht="13.5" thickBot="1">
      <c r="A19" s="215"/>
      <c r="B19" s="138" t="s">
        <v>131</v>
      </c>
      <c r="C19" s="60"/>
      <c r="D19" s="60"/>
      <c r="E19" s="61"/>
      <c r="F19" s="91"/>
      <c r="G19" s="91"/>
      <c r="H19" s="91"/>
      <c r="I19" s="91"/>
      <c r="J19" s="91"/>
      <c r="K19" s="91"/>
      <c r="L19" s="91"/>
    </row>
    <row r="20" spans="1:1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37" bestFit="1" customWidth="1"/>
    <col min="2" max="2" width="54.7109375" style="37" customWidth="1"/>
    <col min="3" max="3" width="26.7109375" style="37" customWidth="1"/>
    <col min="4" max="4" width="34.85546875" style="37" customWidth="1"/>
    <col min="5" max="5" width="26.7109375" style="37" customWidth="1"/>
    <col min="6" max="6" width="25.5703125" style="37" customWidth="1"/>
    <col min="7" max="7" width="25" style="37" customWidth="1"/>
    <col min="8" max="16384" width="9.140625" style="37"/>
  </cols>
  <sheetData>
    <row r="1" spans="1:7">
      <c r="A1" s="36" t="s">
        <v>24</v>
      </c>
      <c r="B1" s="1" t="s">
        <v>148</v>
      </c>
    </row>
    <row r="2" spans="1:7" ht="15">
      <c r="A2" s="36" t="s">
        <v>25</v>
      </c>
      <c r="B2" s="141">
        <f>'25. Rem 2 '!B2</f>
        <v>44561</v>
      </c>
    </row>
    <row r="3" spans="1:7">
      <c r="B3" s="97"/>
    </row>
    <row r="4" spans="1:7" ht="13.5" thickBot="1">
      <c r="A4" s="55" t="s">
        <v>119</v>
      </c>
      <c r="B4" s="134" t="s">
        <v>128</v>
      </c>
    </row>
    <row r="5" spans="1:7" s="97" customFormat="1">
      <c r="A5" s="98"/>
      <c r="B5" s="40"/>
      <c r="C5" s="99" t="s">
        <v>0</v>
      </c>
      <c r="D5" s="126" t="s">
        <v>1</v>
      </c>
      <c r="E5" s="126" t="s">
        <v>2</v>
      </c>
      <c r="F5" s="126" t="s">
        <v>3</v>
      </c>
      <c r="G5" s="127" t="s">
        <v>4</v>
      </c>
    </row>
    <row r="6" spans="1:7" ht="51">
      <c r="A6" s="100"/>
      <c r="B6" s="101"/>
      <c r="C6" s="102" t="s">
        <v>120</v>
      </c>
      <c r="D6" s="101" t="s">
        <v>121</v>
      </c>
      <c r="E6" s="129" t="s">
        <v>122</v>
      </c>
      <c r="F6" s="129" t="s">
        <v>135</v>
      </c>
      <c r="G6" s="128" t="s">
        <v>123</v>
      </c>
    </row>
    <row r="7" spans="1:7">
      <c r="A7" s="100">
        <v>1</v>
      </c>
      <c r="B7" s="103" t="s">
        <v>137</v>
      </c>
      <c r="C7" s="104">
        <f>SUM(C8:C11)</f>
        <v>0</v>
      </c>
      <c r="D7" s="104">
        <f t="shared" ref="D7:G7" si="0">SUM(D8:D11)</f>
        <v>0</v>
      </c>
      <c r="E7" s="104">
        <f t="shared" si="0"/>
        <v>0</v>
      </c>
      <c r="F7" s="104">
        <f t="shared" si="0"/>
        <v>0</v>
      </c>
      <c r="G7" s="104">
        <f t="shared" si="0"/>
        <v>0</v>
      </c>
    </row>
    <row r="8" spans="1:7">
      <c r="A8" s="100">
        <v>2</v>
      </c>
      <c r="B8" s="105" t="s">
        <v>67</v>
      </c>
      <c r="C8" s="106"/>
      <c r="D8" s="86"/>
      <c r="E8" s="86"/>
      <c r="F8" s="86"/>
      <c r="G8" s="87"/>
    </row>
    <row r="9" spans="1:7">
      <c r="A9" s="100">
        <v>3</v>
      </c>
      <c r="B9" s="105" t="s">
        <v>124</v>
      </c>
      <c r="C9" s="106"/>
      <c r="D9" s="86"/>
      <c r="E9" s="86"/>
      <c r="F9" s="86"/>
      <c r="G9" s="87"/>
    </row>
    <row r="10" spans="1:7">
      <c r="A10" s="100">
        <v>4</v>
      </c>
      <c r="B10" s="107" t="s">
        <v>125</v>
      </c>
      <c r="C10" s="106"/>
      <c r="D10" s="86"/>
      <c r="E10" s="86"/>
      <c r="F10" s="86"/>
      <c r="G10" s="87"/>
    </row>
    <row r="11" spans="1:7">
      <c r="A11" s="100">
        <v>5</v>
      </c>
      <c r="B11" s="105" t="s">
        <v>126</v>
      </c>
      <c r="C11" s="106"/>
      <c r="D11" s="86"/>
      <c r="E11" s="86"/>
      <c r="F11" s="86"/>
      <c r="G11" s="87"/>
    </row>
    <row r="12" spans="1:7">
      <c r="A12" s="100">
        <v>6</v>
      </c>
      <c r="B12" s="79" t="s">
        <v>108</v>
      </c>
      <c r="C12" s="82">
        <f>SUM(C13:C16)</f>
        <v>0</v>
      </c>
      <c r="D12" s="82">
        <f>SUM(D13:D16)</f>
        <v>0</v>
      </c>
      <c r="E12" s="82">
        <f>SUM(E13:E16)</f>
        <v>0</v>
      </c>
      <c r="F12" s="82">
        <f>SUM(F13:F16)</f>
        <v>0</v>
      </c>
      <c r="G12" s="83">
        <f>SUM(G13:G16)</f>
        <v>0</v>
      </c>
    </row>
    <row r="13" spans="1:7">
      <c r="A13" s="100">
        <v>7</v>
      </c>
      <c r="B13" s="105" t="s">
        <v>67</v>
      </c>
      <c r="C13" s="80"/>
      <c r="D13" s="80"/>
      <c r="E13" s="80"/>
      <c r="F13" s="80"/>
      <c r="G13" s="81"/>
    </row>
    <row r="14" spans="1:7">
      <c r="A14" s="100">
        <v>8</v>
      </c>
      <c r="B14" s="105" t="s">
        <v>124</v>
      </c>
      <c r="C14" s="80"/>
      <c r="D14" s="80"/>
      <c r="E14" s="80"/>
      <c r="F14" s="80"/>
      <c r="G14" s="81"/>
    </row>
    <row r="15" spans="1:7">
      <c r="A15" s="100">
        <v>9</v>
      </c>
      <c r="B15" s="107" t="s">
        <v>125</v>
      </c>
      <c r="C15" s="80"/>
      <c r="D15" s="80"/>
      <c r="E15" s="80"/>
      <c r="F15" s="80"/>
      <c r="G15" s="81"/>
    </row>
    <row r="16" spans="1:7">
      <c r="A16" s="100">
        <v>10</v>
      </c>
      <c r="B16" s="105" t="s">
        <v>126</v>
      </c>
      <c r="C16" s="80"/>
      <c r="D16" s="80"/>
      <c r="E16" s="80"/>
      <c r="F16" s="80"/>
      <c r="G16" s="81"/>
    </row>
    <row r="17" spans="1:7">
      <c r="A17" s="100">
        <v>11</v>
      </c>
      <c r="B17" s="79" t="s">
        <v>45</v>
      </c>
      <c r="C17" s="82">
        <f>SUM(C18:C21)</f>
        <v>0</v>
      </c>
      <c r="D17" s="82">
        <f>SUM(D18:D21)</f>
        <v>0</v>
      </c>
      <c r="E17" s="82">
        <f>SUM(E18:E21)</f>
        <v>0</v>
      </c>
      <c r="F17" s="82">
        <f>SUM(F18:F21)</f>
        <v>0</v>
      </c>
      <c r="G17" s="83">
        <f>SUM(G18:G21)</f>
        <v>0</v>
      </c>
    </row>
    <row r="18" spans="1:7">
      <c r="A18" s="100">
        <v>12</v>
      </c>
      <c r="B18" s="105" t="s">
        <v>67</v>
      </c>
      <c r="C18" s="80"/>
      <c r="D18" s="80"/>
      <c r="E18" s="80" t="s">
        <v>6</v>
      </c>
      <c r="F18" s="80"/>
      <c r="G18" s="81"/>
    </row>
    <row r="19" spans="1:7">
      <c r="A19" s="100">
        <v>13</v>
      </c>
      <c r="B19" s="105" t="s">
        <v>124</v>
      </c>
      <c r="C19" s="80"/>
      <c r="D19" s="80"/>
      <c r="E19" s="80"/>
      <c r="F19" s="80"/>
      <c r="G19" s="81"/>
    </row>
    <row r="20" spans="1:7">
      <c r="A20" s="100">
        <v>14</v>
      </c>
      <c r="B20" s="107" t="s">
        <v>125</v>
      </c>
      <c r="C20" s="80"/>
      <c r="D20" s="80"/>
      <c r="E20" s="80"/>
      <c r="F20" s="80"/>
      <c r="G20" s="81"/>
    </row>
    <row r="21" spans="1:7">
      <c r="A21" s="100">
        <v>15</v>
      </c>
      <c r="B21" s="105" t="s">
        <v>126</v>
      </c>
      <c r="C21" s="80"/>
      <c r="D21" s="80"/>
      <c r="E21" s="80"/>
      <c r="F21" s="80"/>
      <c r="G21" s="81"/>
    </row>
    <row r="22" spans="1:7" ht="13.5" thickBot="1">
      <c r="A22" s="100">
        <v>16</v>
      </c>
      <c r="B22" s="108" t="s">
        <v>127</v>
      </c>
      <c r="C22" s="109">
        <f>C12+C17</f>
        <v>0</v>
      </c>
      <c r="D22" s="109">
        <f>D12+D17</f>
        <v>0</v>
      </c>
      <c r="E22" s="109">
        <f>E12+E17</f>
        <v>0</v>
      </c>
      <c r="F22" s="109">
        <f>F12+F17</f>
        <v>0</v>
      </c>
      <c r="G22" s="110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37" bestFit="1" customWidth="1"/>
    <col min="2" max="2" width="89.140625" style="37" bestFit="1" customWidth="1"/>
    <col min="3" max="3" width="15.140625" style="71" customWidth="1"/>
    <col min="4" max="5" width="13.7109375" style="71" customWidth="1"/>
    <col min="6" max="6" width="16.28515625" style="71" customWidth="1"/>
    <col min="7" max="8" width="13.7109375" style="71" customWidth="1"/>
    <col min="9" max="9" width="17.5703125" style="71" customWidth="1"/>
    <col min="10" max="10" width="14.5703125" style="71" customWidth="1"/>
    <col min="11" max="12" width="13.7109375" style="71" customWidth="1"/>
    <col min="13" max="13" width="15" style="71" customWidth="1"/>
    <col min="14" max="15" width="13.7109375" style="71" customWidth="1"/>
    <col min="16" max="17" width="15.7109375" style="71" customWidth="1"/>
    <col min="18" max="18" width="9.140625" style="71"/>
    <col min="19" max="16384" width="9.140625" style="37"/>
  </cols>
  <sheetData>
    <row r="1" spans="1:15">
      <c r="A1" s="37" t="s">
        <v>24</v>
      </c>
      <c r="B1" s="1" t="s">
        <v>148</v>
      </c>
    </row>
    <row r="2" spans="1:15" ht="15">
      <c r="A2" s="37" t="s">
        <v>25</v>
      </c>
      <c r="B2" s="141">
        <f>'26. Rem 3'!B2</f>
        <v>44561</v>
      </c>
    </row>
    <row r="4" spans="1:15" ht="13.5" thickBot="1">
      <c r="A4" s="55" t="s">
        <v>50</v>
      </c>
      <c r="B4" s="135" t="s">
        <v>23</v>
      </c>
    </row>
    <row r="5" spans="1:15">
      <c r="A5" s="44"/>
      <c r="B5" s="111"/>
      <c r="C5" s="125" t="s">
        <v>0</v>
      </c>
      <c r="D5" s="125" t="s">
        <v>1</v>
      </c>
      <c r="E5" s="125" t="s">
        <v>2</v>
      </c>
      <c r="F5" s="125" t="s">
        <v>3</v>
      </c>
      <c r="G5" s="125" t="s">
        <v>4</v>
      </c>
      <c r="H5" s="125" t="s">
        <v>5</v>
      </c>
      <c r="I5" s="125" t="s">
        <v>9</v>
      </c>
      <c r="J5" s="125" t="s">
        <v>10</v>
      </c>
      <c r="K5" s="125" t="s">
        <v>132</v>
      </c>
      <c r="L5" s="125" t="s">
        <v>11</v>
      </c>
      <c r="M5" s="125" t="s">
        <v>12</v>
      </c>
      <c r="N5" s="125" t="s">
        <v>13</v>
      </c>
      <c r="O5" s="112" t="s">
        <v>14</v>
      </c>
    </row>
    <row r="6" spans="1:15" ht="12.75" customHeight="1">
      <c r="A6" s="45"/>
      <c r="B6" s="47"/>
      <c r="C6" s="216" t="s">
        <v>133</v>
      </c>
      <c r="D6" s="216"/>
      <c r="E6" s="216"/>
      <c r="F6" s="218" t="s">
        <v>53</v>
      </c>
      <c r="G6" s="218"/>
      <c r="H6" s="218"/>
      <c r="I6" s="218"/>
      <c r="J6" s="218"/>
      <c r="K6" s="218"/>
      <c r="L6" s="218"/>
      <c r="M6" s="218" t="s">
        <v>59</v>
      </c>
      <c r="N6" s="218"/>
      <c r="O6" s="217"/>
    </row>
    <row r="7" spans="1:15" ht="15" customHeight="1">
      <c r="A7" s="45"/>
      <c r="B7" s="47"/>
      <c r="C7" s="218" t="s">
        <v>138</v>
      </c>
      <c r="D7" s="218" t="s">
        <v>139</v>
      </c>
      <c r="E7" s="218" t="s">
        <v>52</v>
      </c>
      <c r="F7" s="218" t="s">
        <v>54</v>
      </c>
      <c r="G7" s="218"/>
      <c r="H7" s="218" t="s">
        <v>55</v>
      </c>
      <c r="I7" s="218" t="s">
        <v>56</v>
      </c>
      <c r="J7" s="218"/>
      <c r="K7" s="219" t="s">
        <v>57</v>
      </c>
      <c r="L7" s="219"/>
      <c r="M7" s="216" t="s">
        <v>142</v>
      </c>
      <c r="N7" s="216" t="s">
        <v>143</v>
      </c>
      <c r="O7" s="217" t="s">
        <v>60</v>
      </c>
    </row>
    <row r="8" spans="1:15" ht="25.5">
      <c r="A8" s="45"/>
      <c r="B8" s="47"/>
      <c r="C8" s="218"/>
      <c r="D8" s="218"/>
      <c r="E8" s="218"/>
      <c r="F8" s="129" t="s">
        <v>140</v>
      </c>
      <c r="G8" s="129" t="s">
        <v>141</v>
      </c>
      <c r="H8" s="218"/>
      <c r="I8" s="129" t="s">
        <v>138</v>
      </c>
      <c r="J8" s="129" t="s">
        <v>139</v>
      </c>
      <c r="K8" s="130" t="s">
        <v>145</v>
      </c>
      <c r="L8" s="130" t="s">
        <v>58</v>
      </c>
      <c r="M8" s="216"/>
      <c r="N8" s="216"/>
      <c r="O8" s="217"/>
    </row>
    <row r="9" spans="1:15">
      <c r="A9" s="113"/>
      <c r="B9" s="114" t="s">
        <v>44</v>
      </c>
      <c r="C9" s="115"/>
      <c r="D9" s="115"/>
      <c r="E9" s="115"/>
      <c r="F9" s="116"/>
      <c r="G9" s="116"/>
      <c r="H9" s="46"/>
      <c r="I9" s="46"/>
      <c r="J9" s="46"/>
      <c r="K9" s="46"/>
      <c r="L9" s="46"/>
      <c r="M9" s="116"/>
      <c r="N9" s="116"/>
      <c r="O9" s="117"/>
    </row>
    <row r="10" spans="1:15">
      <c r="A10" s="45">
        <v>1</v>
      </c>
      <c r="B10" s="118" t="s">
        <v>51</v>
      </c>
      <c r="C10" s="119">
        <f>SUM(C11:C17)</f>
        <v>0</v>
      </c>
      <c r="D10" s="119">
        <f>SUM(D11:D17)</f>
        <v>0</v>
      </c>
      <c r="E10" s="119">
        <f>SUM(E11:E17)</f>
        <v>0</v>
      </c>
      <c r="F10" s="120">
        <f t="shared" ref="F10:O10" si="0">SUM(F11:F17)</f>
        <v>0</v>
      </c>
      <c r="G10" s="120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20">
        <f>SUM(M11:M17)</f>
        <v>0</v>
      </c>
      <c r="N10" s="120">
        <f t="shared" si="0"/>
        <v>0</v>
      </c>
      <c r="O10" s="121">
        <f t="shared" si="0"/>
        <v>0</v>
      </c>
    </row>
    <row r="11" spans="1:15">
      <c r="A11" s="45">
        <v>1.1000000000000001</v>
      </c>
      <c r="B11" s="47"/>
      <c r="C11" s="41"/>
      <c r="D11" s="41"/>
      <c r="E11" s="119">
        <f t="shared" ref="E11:E17" si="1">C11+D11</f>
        <v>0</v>
      </c>
      <c r="F11" s="41"/>
      <c r="G11" s="41"/>
      <c r="H11" s="41"/>
      <c r="I11" s="41"/>
      <c r="J11" s="41"/>
      <c r="K11" s="122"/>
      <c r="L11" s="122"/>
      <c r="M11" s="119">
        <f>C11+F11-H11-I11</f>
        <v>0</v>
      </c>
      <c r="N11" s="119">
        <f>D11+G11+H11-J11+K11-L11</f>
        <v>0</v>
      </c>
      <c r="O11" s="121">
        <f t="shared" ref="O11:O17" si="2">M11+N11</f>
        <v>0</v>
      </c>
    </row>
    <row r="12" spans="1:15">
      <c r="A12" s="45">
        <v>1.2</v>
      </c>
      <c r="B12" s="47"/>
      <c r="C12" s="41"/>
      <c r="D12" s="41"/>
      <c r="E12" s="119">
        <f t="shared" si="1"/>
        <v>0</v>
      </c>
      <c r="F12" s="41"/>
      <c r="G12" s="41"/>
      <c r="H12" s="41"/>
      <c r="I12" s="41"/>
      <c r="J12" s="41"/>
      <c r="K12" s="122"/>
      <c r="L12" s="122"/>
      <c r="M12" s="119">
        <f t="shared" ref="M12:M17" si="3">C12+F12-H12-I12</f>
        <v>0</v>
      </c>
      <c r="N12" s="119">
        <f t="shared" ref="N12:N17" si="4">D12+G12+H12-J12+K12-L12</f>
        <v>0</v>
      </c>
      <c r="O12" s="121">
        <f t="shared" si="2"/>
        <v>0</v>
      </c>
    </row>
    <row r="13" spans="1:15">
      <c r="A13" s="45">
        <v>1.3</v>
      </c>
      <c r="B13" s="47"/>
      <c r="C13" s="41"/>
      <c r="D13" s="41"/>
      <c r="E13" s="119">
        <f t="shared" si="1"/>
        <v>0</v>
      </c>
      <c r="F13" s="41"/>
      <c r="G13" s="41"/>
      <c r="H13" s="41"/>
      <c r="I13" s="41"/>
      <c r="J13" s="41"/>
      <c r="K13" s="122"/>
      <c r="L13" s="122"/>
      <c r="M13" s="119">
        <f t="shared" si="3"/>
        <v>0</v>
      </c>
      <c r="N13" s="119">
        <f t="shared" si="4"/>
        <v>0</v>
      </c>
      <c r="O13" s="121">
        <f t="shared" si="2"/>
        <v>0</v>
      </c>
    </row>
    <row r="14" spans="1:15">
      <c r="A14" s="45">
        <v>1.4</v>
      </c>
      <c r="B14" s="47"/>
      <c r="C14" s="41"/>
      <c r="D14" s="41"/>
      <c r="E14" s="119">
        <f t="shared" si="1"/>
        <v>0</v>
      </c>
      <c r="F14" s="41"/>
      <c r="G14" s="41"/>
      <c r="H14" s="41"/>
      <c r="I14" s="41"/>
      <c r="J14" s="41"/>
      <c r="K14" s="122"/>
      <c r="L14" s="122"/>
      <c r="M14" s="119">
        <f t="shared" si="3"/>
        <v>0</v>
      </c>
      <c r="N14" s="119">
        <f t="shared" si="4"/>
        <v>0</v>
      </c>
      <c r="O14" s="121">
        <f t="shared" si="2"/>
        <v>0</v>
      </c>
    </row>
    <row r="15" spans="1:15">
      <c r="A15" s="45">
        <v>1.5</v>
      </c>
      <c r="B15" s="47"/>
      <c r="C15" s="41"/>
      <c r="D15" s="41"/>
      <c r="E15" s="119">
        <f t="shared" si="1"/>
        <v>0</v>
      </c>
      <c r="F15" s="41"/>
      <c r="G15" s="41"/>
      <c r="H15" s="41"/>
      <c r="I15" s="41"/>
      <c r="J15" s="41"/>
      <c r="K15" s="122"/>
      <c r="L15" s="122"/>
      <c r="M15" s="119">
        <f t="shared" si="3"/>
        <v>0</v>
      </c>
      <c r="N15" s="119">
        <f t="shared" si="4"/>
        <v>0</v>
      </c>
      <c r="O15" s="121">
        <f t="shared" si="2"/>
        <v>0</v>
      </c>
    </row>
    <row r="16" spans="1:15">
      <c r="A16" s="45">
        <v>1.6</v>
      </c>
      <c r="B16" s="47"/>
      <c r="C16" s="41"/>
      <c r="D16" s="41"/>
      <c r="E16" s="119">
        <f t="shared" si="1"/>
        <v>0</v>
      </c>
      <c r="F16" s="41"/>
      <c r="G16" s="41"/>
      <c r="H16" s="41"/>
      <c r="I16" s="41"/>
      <c r="J16" s="41"/>
      <c r="K16" s="122"/>
      <c r="L16" s="122"/>
      <c r="M16" s="119">
        <f>C16+F16-H16-I16</f>
        <v>0</v>
      </c>
      <c r="N16" s="119">
        <f t="shared" si="4"/>
        <v>0</v>
      </c>
      <c r="O16" s="121">
        <f t="shared" si="2"/>
        <v>0</v>
      </c>
    </row>
    <row r="17" spans="1:15">
      <c r="A17" s="45" t="s">
        <v>8</v>
      </c>
      <c r="B17" s="47"/>
      <c r="C17" s="41"/>
      <c r="D17" s="41"/>
      <c r="E17" s="119">
        <f t="shared" si="1"/>
        <v>0</v>
      </c>
      <c r="F17" s="41"/>
      <c r="G17" s="41"/>
      <c r="H17" s="41"/>
      <c r="I17" s="41"/>
      <c r="J17" s="41"/>
      <c r="K17" s="122"/>
      <c r="L17" s="122"/>
      <c r="M17" s="119">
        <f t="shared" si="3"/>
        <v>0</v>
      </c>
      <c r="N17" s="119">
        <f t="shared" si="4"/>
        <v>0</v>
      </c>
      <c r="O17" s="121">
        <f t="shared" si="2"/>
        <v>0</v>
      </c>
    </row>
    <row r="18" spans="1:15">
      <c r="A18" s="113"/>
      <c r="B18" s="37" t="s">
        <v>45</v>
      </c>
      <c r="C18" s="115"/>
      <c r="D18" s="115"/>
      <c r="E18" s="115"/>
      <c r="F18" s="115"/>
      <c r="G18" s="115"/>
      <c r="H18" s="115"/>
      <c r="I18" s="115"/>
      <c r="J18" s="115"/>
      <c r="K18" s="123"/>
      <c r="L18" s="123"/>
      <c r="M18" s="115"/>
      <c r="N18" s="115"/>
      <c r="O18" s="117"/>
    </row>
    <row r="19" spans="1:15">
      <c r="A19" s="45">
        <v>2</v>
      </c>
      <c r="B19" s="124" t="s">
        <v>51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>
        <f t="shared" ref="M19" si="5">C19+F19-H19-I19</f>
        <v>0</v>
      </c>
      <c r="N19" s="119">
        <f t="shared" ref="N19" si="6">D19+G19+H19-J19+K19-L19</f>
        <v>0</v>
      </c>
      <c r="O19" s="121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2022-11-18T14:16:07Z</dcterms:modified>
</cp:coreProperties>
</file>