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EAC655CC-8EE5-44D8-8784-908D8D16EF43}" xr6:coauthVersionLast="47" xr6:coauthVersionMax="47" xr10:uidLastSave="{00000000-0000-0000-0000-000000000000}"/>
  <bookViews>
    <workbookView xWindow="28680" yWindow="-120" windowWidth="29040" windowHeight="13995" tabRatio="919" activeTab="8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  <externalReference r:id="rId13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E6" i="40"/>
  <c r="D6" i="40"/>
  <c r="C6" i="40"/>
  <c r="B2" i="63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E53" i="67"/>
  <c r="D53" i="67"/>
  <c r="C53" i="67"/>
  <c r="E40" i="67"/>
  <c r="D40" i="67"/>
  <c r="C40" i="67"/>
  <c r="E25" i="67"/>
  <c r="D25" i="67"/>
  <c r="C25" i="67"/>
  <c r="D22" i="50" l="1"/>
  <c r="E22" i="48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<sst xmlns="http://schemas.openxmlformats.org/spreadsheetml/2006/main" count="231" uniqueCount="145">
  <si>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</si>
  <si>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</si>
  <si>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</si>
  <si>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</si>
  <si>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</si>
  <si>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</si>
  <si>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</si>
  <si>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</si>
  <si>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</si>
  <si>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</si>
  <si>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</si>
  <si>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</si>
  <si>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</si>
  <si>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</si>
  <si>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</si>
  <si>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</si>
  <si>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</si>
  <si>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</si>
  <si>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</si>
  <si>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</si>
  <si>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</si>
  <si>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</si>
  <si>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</si>
  <si>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</si>
  <si>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</si>
  <si>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</si>
  <si>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</si>
  <si>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</si>
  <si>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</si>
  <si>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</si>
  <si>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</si>
  <si>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</si>
  <si>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</si>
  <si>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</si>
  <si>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</si>
  <si>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</si>
  <si>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</si>
  <si>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</si>
  <si>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</si>
  <si>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</si>
  <si>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</si>
  <si>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</si>
  <si>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</si>
  <si>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</si>
  <si>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</si>
  <si>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</si>
  <si>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</si>
  <si>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</si>
  <si>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</si>
  <si>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</si>
  <si>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</si>
  <si>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</si>
  <si>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</si>
  <si>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</si>
  <si>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</si>
  <si>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</si>
  <si>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</si>
  <si>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</si>
  <si>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</si>
  <si>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</si>
  <si>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</si>
  <si>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</si>
  <si>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</si>
  <si>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</si>
  <si>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</si>
  <si>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</si>
  <si>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</si>
  <si>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</si>
  <si>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</si>
  <si>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</si>
  <si>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</si>
  <si>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</si>
  <si>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</si>
  <si>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</si>
  <si>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</si>
  <si>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</si>
  <si>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</si>
  <si>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</si>
  <si>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</si>
  <si>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</si>
  <si>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</si>
  <si>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</si>
  <si>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</si>
  <si>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</si>
  <si>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</si>
  <si>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</si>
  <si>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</si>
  <si>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</si>
  <si>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</si>
  <si>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</si>
  <si>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</si>
  <si>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</si>
  <si>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</si>
  <si>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</si>
  <si>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</si>
  <si>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</si>
  <si>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</si>
  <si>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</si>
  <si>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</si>
  <si>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</si>
  <si>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</si>
  <si>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</si>
  <si>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</si>
  <si>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</si>
  <si>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</si>
  <si>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</si>
  <si>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</si>
  <si>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</si>
  <si>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</si>
  <si>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</si>
  <si>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</si>
  <si>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</si>
  <si>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</si>
  <si>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</si>
  <si>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</si>
  <si>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Procredit Bank</t>
  </si>
  <si>
    <t>Cash and balances with the NBG</t>
  </si>
  <si>
    <t>Mandatory reserve deposits with NBG</t>
  </si>
  <si>
    <t xml:space="preserve">Investments in debt securities </t>
  </si>
  <si>
    <t>Investments in equity securities</t>
  </si>
  <si>
    <t>Investments in associates</t>
  </si>
  <si>
    <t>Investments in subsidiary</t>
  </si>
  <si>
    <t>Due from banks</t>
  </si>
  <si>
    <t>Financial Assets at fair value through profit or loss</t>
  </si>
  <si>
    <t>Loans and advances to customers</t>
  </si>
  <si>
    <t>Current tax asset</t>
  </si>
  <si>
    <t>Investment properties</t>
  </si>
  <si>
    <t>Intangible assets</t>
  </si>
  <si>
    <t>Property and equipment</t>
  </si>
  <si>
    <t>Right-of-use assets</t>
  </si>
  <si>
    <t>Other assets</t>
  </si>
  <si>
    <t>Financial liabilities at fair value through profit or loss</t>
  </si>
  <si>
    <t>Customer accounts</t>
  </si>
  <si>
    <t>Other borrowed funds</t>
  </si>
  <si>
    <t>Subordinated debt</t>
  </si>
  <si>
    <t>Lease liabilities</t>
  </si>
  <si>
    <t>Current tax liability</t>
  </si>
  <si>
    <t>Other liabilities</t>
  </si>
  <si>
    <t>Other provisions</t>
  </si>
  <si>
    <t>Deferred tax liability</t>
  </si>
  <si>
    <t>Subscribed capital</t>
  </si>
  <si>
    <t>Capital reserve</t>
  </si>
  <si>
    <t>Retained earnings</t>
  </si>
  <si>
    <t>ProCredit Property</t>
  </si>
  <si>
    <t>Georgia, Tbilisi; Real Estate management; Assets - 13 120 988 GEL; 
Capital - 12 988 289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</si>
</sst>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  <numFmt numFmtId="198" formatCode="_-* #,##0_-;\-* #,##0_-;_-* &quot;-&quot;??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57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71" fontId="10" fillId="36" borderId="0"/>
    <xf numFmtId="172" fontId="10" fillId="36" borderId="0"/>
    <xf numFmtId="171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0" fontId="16" fillId="38" borderId="0" applyNumberFormat="0" applyBorder="0" applyAlignment="0" applyProtection="0"/>
    <xf numFmtId="173" fontId="19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5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1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1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2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0" fontId="25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0" fontId="26" fillId="9" borderId="24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0" fontId="25" fillId="64" borderId="2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75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71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71" fontId="38" fillId="0" borderId="7">
      <alignment horizontal="left" vertical="center"/>
    </xf>
    <xf numFmtId="0" fontId="39" fillId="0" borderId="30" applyNumberFormat="0" applyFill="0" applyAlignment="0" applyProtection="0"/>
    <xf numFmtId="172" fontId="39" fillId="0" borderId="30" applyNumberFormat="0" applyFill="0" applyAlignment="0" applyProtection="0"/>
    <xf numFmtId="0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72" fontId="40" fillId="0" borderId="31" applyNumberFormat="0" applyFill="0" applyAlignment="0" applyProtection="0"/>
    <xf numFmtId="0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72" fontId="41" fillId="0" borderId="32" applyNumberFormat="0" applyFill="0" applyAlignment="0" applyProtection="0"/>
    <xf numFmtId="0" fontId="41" fillId="0" borderId="32" applyNumberFormat="0" applyFill="0" applyAlignment="0" applyProtection="0"/>
    <xf numFmtId="171" fontId="41" fillId="0" borderId="32" applyNumberFormat="0" applyFill="0" applyAlignment="0" applyProtection="0"/>
    <xf numFmtId="0" fontId="41" fillId="0" borderId="32" applyNumberFormat="0" applyFill="0" applyAlignment="0" applyProtection="0"/>
    <xf numFmtId="171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71" fontId="43" fillId="0" borderId="0"/>
    <xf numFmtId="0" fontId="43" fillId="0" borderId="0"/>
    <xf numFmtId="171" fontId="43" fillId="0" borderId="0"/>
    <xf numFmtId="171" fontId="38" fillId="0" borderId="0"/>
    <xf numFmtId="0" fontId="38" fillId="0" borderId="0"/>
    <xf numFmtId="171" fontId="38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171" fontId="47" fillId="0" borderId="0"/>
    <xf numFmtId="0" fontId="47" fillId="0" borderId="0"/>
    <xf numFmtId="171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8" fillId="0" borderId="0" applyNumberFormat="0" applyFill="0" applyBorder="0" applyAlignment="0" applyProtection="0">
      <alignment vertical="top"/>
      <protection locked="0"/>
    </xf>
    <xf numFmtId="172" fontId="48" fillId="0" borderId="0" applyNumberFormat="0" applyFill="0" applyBorder="0" applyAlignment="0" applyProtection="0">
      <alignment vertical="top"/>
      <protection locked="0"/>
    </xf>
    <xf numFmtId="171" fontId="48" fillId="0" borderId="0" applyNumberFormat="0" applyFill="0" applyBorder="0" applyAlignment="0" applyProtection="0">
      <alignment vertical="top"/>
      <protection locked="0"/>
    </xf>
    <xf numFmtId="171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1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1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2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0" fontId="53" fillId="0" borderId="33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71" fontId="10" fillId="0" borderId="34"/>
    <xf numFmtId="172" fontId="10" fillId="0" borderId="34"/>
    <xf numFmtId="171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4" fontId="2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1" fillId="0" borderId="0"/>
    <xf numFmtId="0" fontId="61" fillId="0" borderId="0"/>
    <xf numFmtId="0" fontId="60" fillId="0" borderId="0"/>
    <xf numFmtId="182" fontId="1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0" fontId="12" fillId="0" borderId="0"/>
    <xf numFmtId="171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182" fontId="12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82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2" fillId="0" borderId="0"/>
    <xf numFmtId="0" fontId="2" fillId="0" borderId="0"/>
    <xf numFmtId="0" fontId="11" fillId="0" borderId="0"/>
    <xf numFmtId="171" fontId="9" fillId="0" borderId="0"/>
    <xf numFmtId="0" fontId="2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2" fillId="0" borderId="0"/>
    <xf numFmtId="0" fontId="12" fillId="0" borderId="0"/>
    <xf numFmtId="171" fontId="9" fillId="0" borderId="0"/>
    <xf numFmtId="0" fontId="49" fillId="0" borderId="0"/>
    <xf numFmtId="0" fontId="2" fillId="0" borderId="0"/>
    <xf numFmtId="171" fontId="9" fillId="0" borderId="0"/>
    <xf numFmtId="0" fontId="1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182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82" fontId="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10" fillId="0" borderId="0"/>
    <xf numFmtId="0" fontId="5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5" fillId="0" borderId="0"/>
    <xf numFmtId="0" fontId="10" fillId="0" borderId="0"/>
    <xf numFmtId="182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0" fillId="0" borderId="0"/>
    <xf numFmtId="182" fontId="5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71" fontId="10" fillId="0" borderId="0"/>
    <xf numFmtId="0" fontId="60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71" fontId="5" fillId="0" borderId="0"/>
    <xf numFmtId="0" fontId="60" fillId="0" borderId="0"/>
    <xf numFmtId="171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82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82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10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8" fillId="0" borderId="0"/>
    <xf numFmtId="0" fontId="2" fillId="0" borderId="0"/>
    <xf numFmtId="0" fontId="60" fillId="0" borderId="0"/>
    <xf numFmtId="171" fontId="28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1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71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71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72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171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4" borderId="2" applyFont="0">
      <alignment horizontal="right" vertical="center"/>
      <protection locked="0"/>
    </xf>
    <xf numFmtId="171" fontId="66" fillId="0" borderId="0"/>
    <xf numFmtId="0" fontId="66" fillId="0" borderId="0"/>
    <xf numFmtId="171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1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1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2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91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71" fontId="9" fillId="0" borderId="0"/>
    <xf numFmtId="171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1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1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2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6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6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6" fontId="4" fillId="0" borderId="4" xfId="0" applyNumberFormat="1" applyFont="1" applyBorder="1" applyAlignment="1" applyProtection="1">
      <alignment horizontal="center" vertical="center" wrapText="1"/>
      <protection locked="0"/>
    </xf>
    <xf numFmtId="196" fontId="3" fillId="0" borderId="2" xfId="0" applyNumberFormat="1" applyFont="1" applyBorder="1" applyAlignment="1" applyProtection="1">
      <alignment horizontal="center"/>
      <protection locked="0"/>
    </xf>
    <xf numFmtId="196" fontId="3" fillId="0" borderId="4" xfId="0" applyNumberFormat="1" applyFont="1" applyBorder="1" applyProtection="1">
      <protection locked="0"/>
    </xf>
    <xf numFmtId="0" fontId="88" fillId="0" borderId="2" xfId="20955" applyFont="1" applyBorder="1" applyAlignment="1">
      <alignment horizontal="center" vertic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1" xfId="0" applyFont="1" applyBorder="1" applyAlignment="1">
      <alignment horizontal="center"/>
    </xf>
    <xf numFmtId="196" fontId="89" fillId="0" borderId="2" xfId="0" applyNumberFormat="1" applyFont="1" applyBorder="1" applyAlignment="1" applyProtection="1">
      <alignment horizontal="center" vertical="center"/>
      <protection locked="0"/>
    </xf>
    <xf numFmtId="196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5" xfId="8" applyBorder="1"/>
    <xf numFmtId="0" fontId="89" fillId="0" borderId="16" xfId="0" applyFont="1" applyBorder="1"/>
    <xf numFmtId="0" fontId="89" fillId="0" borderId="16" xfId="0" applyFont="1" applyBorder="1" applyAlignment="1">
      <alignment horizontal="center"/>
    </xf>
    <xf numFmtId="0" fontId="89" fillId="0" borderId="17" xfId="0" applyFont="1" applyBorder="1"/>
    <xf numFmtId="0" fontId="2" fillId="0" borderId="44" xfId="20955" applyBorder="1"/>
    <xf numFmtId="0" fontId="91" fillId="0" borderId="0" xfId="0" applyFont="1"/>
    <xf numFmtId="0" fontId="89" fillId="0" borderId="39" xfId="0" applyFont="1" applyBorder="1"/>
    <xf numFmtId="0" fontId="89" fillId="0" borderId="11" xfId="0" applyFont="1" applyBorder="1"/>
    <xf numFmtId="196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6" fontId="89" fillId="0" borderId="16" xfId="0" applyNumberFormat="1" applyFont="1" applyBorder="1" applyProtection="1">
      <protection locked="0"/>
    </xf>
    <xf numFmtId="196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6" fontId="89" fillId="0" borderId="2" xfId="0" applyNumberFormat="1" applyFont="1" applyBorder="1" applyAlignment="1" applyProtection="1">
      <alignment vertical="center" wrapText="1"/>
      <protection locked="0"/>
    </xf>
    <xf numFmtId="196" fontId="89" fillId="0" borderId="14" xfId="0" applyNumberFormat="1" applyFont="1" applyBorder="1" applyAlignment="1" applyProtection="1">
      <alignment vertical="center" wrapText="1"/>
      <protection locked="0"/>
    </xf>
    <xf numFmtId="196" fontId="89" fillId="35" borderId="2" xfId="0" applyNumberFormat="1" applyFont="1" applyFill="1" applyBorder="1" applyAlignment="1">
      <alignment vertical="center" wrapText="1"/>
    </xf>
    <xf numFmtId="196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6" fontId="89" fillId="0" borderId="2" xfId="0" applyNumberFormat="1" applyFont="1" applyBorder="1" applyAlignment="1" applyProtection="1">
      <alignment horizontal="center" vertical="center" wrapText="1"/>
      <protection locked="0"/>
    </xf>
    <xf numFmtId="196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6" fontId="89" fillId="35" borderId="2" xfId="0" applyNumberFormat="1" applyFont="1" applyFill="1" applyBorder="1" applyAlignment="1">
      <alignment horizontal="right" vertical="center" wrapText="1"/>
    </xf>
    <xf numFmtId="196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6" fontId="89" fillId="35" borderId="16" xfId="0" applyNumberFormat="1" applyFont="1" applyFill="1" applyBorder="1" applyAlignment="1">
      <alignment horizontal="right" vertical="center" wrapText="1"/>
    </xf>
    <xf numFmtId="196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6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6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6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6" fontId="89" fillId="35" borderId="16" xfId="0" applyNumberFormat="1" applyFont="1" applyFill="1" applyBorder="1" applyAlignment="1">
      <alignment vertical="center" wrapText="1"/>
    </xf>
    <xf numFmtId="196" fontId="89" fillId="35" borderId="17" xfId="0" applyNumberFormat="1" applyFont="1" applyFill="1" applyBorder="1" applyAlignment="1">
      <alignment vertical="center" wrapText="1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6" fontId="89" fillId="0" borderId="2" xfId="0" applyNumberFormat="1" applyFont="1" applyBorder="1" applyAlignment="1">
      <alignment horizontal="center" vertical="center"/>
    </xf>
    <xf numFmtId="196" fontId="89" fillId="0" borderId="2" xfId="0" applyNumberFormat="1" applyFont="1" applyBorder="1" applyAlignment="1">
      <alignment horizontal="center" vertical="center" wrapText="1"/>
    </xf>
    <xf numFmtId="196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6" fontId="89" fillId="35" borderId="2" xfId="0" applyNumberFormat="1" applyFont="1" applyFill="1" applyBorder="1" applyAlignment="1">
      <alignment horizontal="center" vertical="center"/>
    </xf>
    <xf numFmtId="196" fontId="89" fillId="35" borderId="2" xfId="0" applyNumberFormat="1" applyFont="1" applyFill="1" applyBorder="1" applyAlignment="1">
      <alignment horizontal="center" vertical="center" wrapText="1"/>
    </xf>
    <xf numFmtId="196" fontId="89" fillId="35" borderId="14" xfId="0" applyNumberFormat="1" applyFont="1" applyFill="1" applyBorder="1" applyAlignment="1">
      <alignment horizontal="center" vertical="center"/>
    </xf>
    <xf numFmtId="196" fontId="89" fillId="2" borderId="2" xfId="0" applyNumberFormat="1" applyFont="1" applyFill="1" applyBorder="1" applyAlignment="1" applyProtection="1">
      <alignment horizontal="center" vertical="center"/>
      <protection locked="0"/>
    </xf>
    <xf numFmtId="196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6" fontId="89" fillId="35" borderId="14" xfId="0" applyNumberFormat="1" applyFont="1" applyFill="1" applyBorder="1"/>
    <xf numFmtId="196" fontId="89" fillId="0" borderId="16" xfId="0" applyNumberFormat="1" applyFont="1" applyBorder="1" applyAlignment="1" applyProtection="1">
      <alignment horizontal="left" indent="3"/>
      <protection locked="0"/>
    </xf>
    <xf numFmtId="196" fontId="4" fillId="35" borderId="1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6" fontId="3" fillId="35" borderId="16" xfId="0" applyNumberFormat="1" applyFont="1" applyFill="1" applyBorder="1"/>
    <xf numFmtId="196" fontId="3" fillId="35" borderId="17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39" xfId="8" applyBorder="1" applyAlignment="1">
      <alignment horizontal="center"/>
    </xf>
    <xf numFmtId="196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4" fontId="6" fillId="0" borderId="0" xfId="8" applyNumberFormat="1" applyFont="1"/>
    <xf numFmtId="14" fontId="89" fillId="0" borderId="0" xfId="0" applyNumberFormat="1" applyFont="1" applyAlignment="1">
      <alignment horizontal="left"/>
    </xf>
    <xf numFmtId="198" fontId="3" fillId="0" borderId="2" xfId="20956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wrapText="1"/>
      <protection locked="0"/>
    </xf>
    <xf numFmtId="198" fontId="3" fillId="0" borderId="1" xfId="20956" applyNumberFormat="1" applyFont="1" applyBorder="1" applyAlignment="1" applyProtection="1">
      <alignment horizontal="center" vertical="center"/>
      <protection locked="0"/>
    </xf>
    <xf numFmtId="198" fontId="3" fillId="0" borderId="2" xfId="20956" applyNumberFormat="1" applyFont="1" applyBorder="1" applyAlignment="1" applyProtection="1">
      <alignment horizontal="center"/>
      <protection locked="0"/>
    </xf>
    <xf numFmtId="198" fontId="3" fillId="0" borderId="2" xfId="20956" applyNumberFormat="1" applyFont="1" applyBorder="1" applyAlignment="1" applyProtection="1">
      <alignment horizontal="center" vertical="center" wrapText="1"/>
      <protection locked="0"/>
    </xf>
    <xf numFmtId="198" fontId="3" fillId="0" borderId="2" xfId="20956" applyNumberFormat="1" applyFont="1" applyBorder="1" applyProtection="1">
      <protection locked="0"/>
    </xf>
    <xf numFmtId="198" fontId="4" fillId="0" borderId="4" xfId="20956" applyNumberFormat="1" applyFont="1" applyBorder="1" applyAlignment="1" applyProtection="1">
      <alignment horizontal="center" vertical="center" wrapText="1"/>
      <protection locked="0"/>
    </xf>
    <xf numFmtId="198" fontId="3" fillId="0" borderId="4" xfId="20956" applyNumberFormat="1" applyFont="1" applyBorder="1" applyAlignment="1" applyProtection="1">
      <alignment horizontal="center"/>
      <protection locked="0"/>
    </xf>
    <xf numFmtId="198" fontId="3" fillId="0" borderId="4" xfId="20956" applyNumberFormat="1" applyFont="1" applyBorder="1" applyProtection="1">
      <protection locked="0"/>
    </xf>
    <xf numFmtId="0" fontId="89" fillId="0" borderId="16" xfId="0" applyFont="1" applyBorder="1" applyAlignment="1">
      <alignment horizontal="center" vertical="center"/>
    </xf>
    <xf numFmtId="0" fontId="87" fillId="0" borderId="14" xfId="0" applyFont="1" applyBorder="1" applyAlignment="1">
      <alignment horizontal="left" wrapText="1"/>
    </xf>
    <xf numFmtId="14" fontId="89" fillId="0" borderId="11" xfId="0" applyNumberFormat="1" applyFont="1" applyBorder="1" applyAlignment="1">
      <alignment horizontal="center"/>
    </xf>
    <xf numFmtId="14" fontId="89" fillId="0" borderId="1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96" fontId="3" fillId="0" borderId="16" xfId="0" applyNumberFormat="1" applyFont="1" applyBorder="1" applyProtection="1">
      <protection locked="0"/>
    </xf>
    <xf numFmtId="196" fontId="92" fillId="0" borderId="2" xfId="0" applyNumberFormat="1" applyFont="1" applyBorder="1" applyAlignment="1" applyProtection="1">
      <alignment vertical="center" wrapText="1"/>
      <protection locked="0"/>
    </xf>
    <xf numFmtId="196" fontId="92" fillId="0" borderId="14" xfId="0" applyNumberFormat="1" applyFont="1" applyBorder="1" applyAlignment="1" applyProtection="1">
      <alignment vertical="center" wrapText="1"/>
      <protection locked="0"/>
    </xf>
    <xf numFmtId="196" fontId="92" fillId="0" borderId="2" xfId="0" applyNumberFormat="1" applyFont="1" applyBorder="1" applyAlignment="1" applyProtection="1">
      <alignment horizontal="center" vertical="center" wrapText="1"/>
      <protection locked="0"/>
    </xf>
    <xf numFmtId="196" fontId="92" fillId="0" borderId="14" xfId="0" applyNumberFormat="1" applyFont="1" applyBorder="1" applyAlignment="1" applyProtection="1">
      <alignment horizontal="center" vertical="center" wrapText="1"/>
      <protection locked="0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NBG%20Reports\Quarterly_gamchvirvaloba\Pillar%20III\2023\12.2023\Annual\PG2-BPC-YY-20231231.xlsx" TargetMode="External"/><Relationship Id="rId1" Type="http://schemas.openxmlformats.org/officeDocument/2006/relationships/externalLinkPath" Target="PG2-BPC-YY-2023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20. LI3"/>
      <sheetName val="21. LI4"/>
      <sheetName val="22. OR1"/>
      <sheetName val="23. OR2"/>
      <sheetName val="24. Rem1"/>
      <sheetName val="25. Rem 2"/>
      <sheetName val="26. Rem 3"/>
      <sheetName val="27. REM 4"/>
      <sheetName val="Instructions"/>
    </sheetNames>
    <sheetDataSet>
      <sheetData sheetId="0"/>
      <sheetData sheetId="1"/>
      <sheetData sheetId="2"/>
      <sheetData sheetId="3">
        <row r="5">
          <cell r="C5">
            <v>45291</v>
          </cell>
          <cell r="D5">
            <v>44926</v>
          </cell>
          <cell r="E5">
            <v>44561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1" sqref="B11"/>
    </sheetView>
  </sheetViews>
  <sheetFormatPr defaultRowHeight="15"/>
  <cols>
    <col min="1" max="1" width="9.7109375" style="22" bestFit="1" customWidth="1"/>
    <col min="2" max="2" width="128.7109375" bestFit="1" customWidth="1"/>
    <col min="3" max="3" width="39.42578125" customWidth="1"/>
  </cols>
  <sheetData>
    <row r="1" spans="1:3" ht="15.75">
      <c r="A1" s="20" t="s">
        <v>15</v>
      </c>
      <c r="B1" s="34" t="s">
        <v>17</v>
      </c>
      <c r="C1" s="16"/>
    </row>
    <row r="2" spans="1:3">
      <c r="A2" s="21">
        <v>20</v>
      </c>
      <c r="B2" s="17" t="s">
        <v>19</v>
      </c>
      <c r="C2" s="9"/>
    </row>
    <row r="3" spans="1:3">
      <c r="A3" s="21">
        <v>21</v>
      </c>
      <c r="B3" s="17" t="s">
        <v>16</v>
      </c>
    </row>
    <row r="4" spans="1:3">
      <c r="A4" s="21">
        <v>22</v>
      </c>
      <c r="B4" s="17" t="s">
        <v>18</v>
      </c>
    </row>
    <row r="5" spans="1:3">
      <c r="A5" s="21">
        <v>23</v>
      </c>
      <c r="B5" s="17" t="s">
        <v>20</v>
      </c>
    </row>
    <row r="6" spans="1:3">
      <c r="A6" s="21">
        <v>24</v>
      </c>
      <c r="B6" s="17" t="s">
        <v>21</v>
      </c>
      <c r="C6" s="1"/>
    </row>
    <row r="7" spans="1:3">
      <c r="A7" s="21">
        <v>25</v>
      </c>
      <c r="B7" s="17" t="s">
        <v>22</v>
      </c>
    </row>
    <row r="8" spans="1:3">
      <c r="A8" s="21">
        <v>26</v>
      </c>
      <c r="B8" s="17" t="s">
        <v>96</v>
      </c>
    </row>
    <row r="9" spans="1:3">
      <c r="A9" s="21">
        <v>27</v>
      </c>
      <c r="B9" s="17" t="s">
        <v>23</v>
      </c>
    </row>
    <row r="10" spans="1:3">
      <c r="C10" s="16"/>
    </row>
    <row r="11" spans="1:3" ht="30">
      <c r="B11" s="144" t="s">
        <v>114</v>
      </c>
      <c r="C11" s="16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E58"/>
  <sheetViews>
    <sheetView zoomScaleNormal="100" workbookViewId="0">
      <pane xSplit="1" ySplit="4" topLeftCell="B44" activePane="bottomRight" state="frozen"/>
      <selection activeCell="L18" sqref="L18"/>
      <selection pane="topRight" activeCell="L18" sqref="L18"/>
      <selection pane="bottomLeft" activeCell="L18" sqref="L18"/>
      <selection pane="bottomRight" activeCell="B45" sqref="B45:D47"/>
    </sheetView>
  </sheetViews>
  <sheetFormatPr defaultColWidth="9.140625" defaultRowHeight="12.75"/>
  <cols>
    <col min="1" max="1" width="10.5703125" style="1" bestFit="1" customWidth="1"/>
    <col min="2" max="2" width="28" style="1" customWidth="1"/>
    <col min="3" max="3" width="29.7109375" style="1" customWidth="1"/>
    <col min="4" max="4" width="38.5703125" style="1" customWidth="1"/>
    <col min="5" max="5" width="13.28515625" style="1" customWidth="1"/>
    <col min="6" max="16384" width="9.140625" style="1"/>
  </cols>
  <sheetData>
    <row r="1" spans="1:5" ht="15">
      <c r="A1" s="3" t="s">
        <v>24</v>
      </c>
      <c r="B1" s="1" t="s">
        <v>115</v>
      </c>
    </row>
    <row r="2" spans="1:5" s="3" customFormat="1" ht="15.75" customHeight="1">
      <c r="A2" s="3" t="s">
        <v>25</v>
      </c>
      <c r="B2" s="177">
        <v>45291</v>
      </c>
    </row>
    <row r="3" spans="1:5">
      <c r="C3" s="9"/>
      <c r="D3" s="9"/>
      <c r="E3" s="5"/>
    </row>
    <row r="4" spans="1:5" ht="13.5" thickBot="1">
      <c r="A4" s="23" t="s">
        <v>111</v>
      </c>
      <c r="B4" s="151" t="s">
        <v>19</v>
      </c>
      <c r="C4" s="152"/>
      <c r="D4" s="9"/>
      <c r="E4" s="5"/>
    </row>
    <row r="5" spans="1:5">
      <c r="A5" s="24"/>
      <c r="B5" s="12" t="s">
        <v>0</v>
      </c>
      <c r="C5" s="14" t="s">
        <v>1</v>
      </c>
      <c r="D5" s="15" t="s">
        <v>2</v>
      </c>
      <c r="E5" s="12" t="s">
        <v>3</v>
      </c>
    </row>
    <row r="6" spans="1:5" ht="16.899999999999999" customHeight="1">
      <c r="A6" s="153"/>
      <c r="B6" s="154" t="s">
        <v>60</v>
      </c>
      <c r="C6" s="147" t="s">
        <v>61</v>
      </c>
      <c r="D6" s="147" t="s">
        <v>62</v>
      </c>
      <c r="E6" s="147" t="s">
        <v>63</v>
      </c>
    </row>
    <row r="7" spans="1:5" ht="14.45" customHeight="1">
      <c r="A7" s="153"/>
      <c r="B7" s="154"/>
      <c r="C7" s="148"/>
      <c r="D7" s="148"/>
      <c r="E7" s="148"/>
    </row>
    <row r="8" spans="1:5">
      <c r="A8" s="153"/>
      <c r="B8" s="154"/>
      <c r="C8" s="149"/>
      <c r="D8" s="149"/>
      <c r="E8" s="149"/>
    </row>
    <row r="9" spans="1:5">
      <c r="A9" s="26"/>
      <c r="B9" s="27" t="s">
        <v>116</v>
      </c>
      <c r="C9" s="179">
        <v>176535.52925999998</v>
      </c>
      <c r="D9" s="179">
        <v>176535.52925999998</v>
      </c>
      <c r="E9" s="28"/>
    </row>
    <row r="10" spans="1:5" ht="25.5">
      <c r="A10" s="26"/>
      <c r="B10" s="29" t="s">
        <v>117</v>
      </c>
      <c r="C10" s="179">
        <v>170304.33001999999</v>
      </c>
      <c r="D10" s="179">
        <v>170304.33001999999</v>
      </c>
      <c r="E10" s="28"/>
    </row>
    <row r="11" spans="1:5">
      <c r="A11" s="26"/>
      <c r="B11" s="27" t="s">
        <v>118</v>
      </c>
      <c r="C11" s="179">
        <v>114301.50732999999</v>
      </c>
      <c r="D11" s="179">
        <v>114301.50732999999</v>
      </c>
      <c r="E11" s="28"/>
    </row>
    <row r="12" spans="1:5">
      <c r="A12" s="26"/>
      <c r="B12" s="27" t="s">
        <v>119</v>
      </c>
      <c r="C12" s="179">
        <v>139.52780380590002</v>
      </c>
      <c r="D12" s="179">
        <v>139.52780380590002</v>
      </c>
      <c r="E12" s="28"/>
    </row>
    <row r="13" spans="1:5">
      <c r="A13" s="26"/>
      <c r="B13" s="30" t="s">
        <v>120</v>
      </c>
      <c r="C13" s="179">
        <v>2836.4120661941001</v>
      </c>
      <c r="D13" s="179">
        <v>2836.4120661940992</v>
      </c>
      <c r="E13" s="28"/>
    </row>
    <row r="14" spans="1:5">
      <c r="A14" s="26"/>
      <c r="B14" s="30" t="s">
        <v>121</v>
      </c>
      <c r="C14" s="179"/>
      <c r="D14" s="179">
        <v>6100</v>
      </c>
      <c r="E14" s="28"/>
    </row>
    <row r="15" spans="1:5">
      <c r="A15" s="26"/>
      <c r="B15" s="30" t="s">
        <v>122</v>
      </c>
      <c r="C15" s="179">
        <v>106602.68870999999</v>
      </c>
      <c r="D15" s="179">
        <v>106600.66701999999</v>
      </c>
      <c r="E15" s="28"/>
    </row>
    <row r="16" spans="1:5">
      <c r="A16" s="26"/>
      <c r="B16" s="30" t="s">
        <v>123</v>
      </c>
      <c r="C16" s="179">
        <v>3.61</v>
      </c>
      <c r="D16" s="179">
        <v>3.61</v>
      </c>
      <c r="E16" s="28"/>
    </row>
    <row r="17" spans="1:5">
      <c r="A17" s="26"/>
      <c r="B17" s="30" t="s">
        <v>124</v>
      </c>
      <c r="C17" s="179">
        <v>1168320.4546700001</v>
      </c>
      <c r="D17" s="179">
        <v>1168320.4546700001</v>
      </c>
      <c r="E17" s="28"/>
    </row>
    <row r="18" spans="1:5">
      <c r="A18" s="26"/>
      <c r="B18" s="30" t="s">
        <v>125</v>
      </c>
      <c r="C18" s="179">
        <v>0</v>
      </c>
      <c r="D18" s="179">
        <v>0</v>
      </c>
      <c r="E18" s="28"/>
    </row>
    <row r="19" spans="1:5">
      <c r="A19" s="26"/>
      <c r="B19" s="30" t="s">
        <v>126</v>
      </c>
      <c r="C19" s="179">
        <v>4282.7816900000007</v>
      </c>
      <c r="D19" s="179">
        <v>4273.5920700000006</v>
      </c>
      <c r="E19" s="28"/>
    </row>
    <row r="20" spans="1:5">
      <c r="A20" s="26"/>
      <c r="B20" s="30" t="s">
        <v>127</v>
      </c>
      <c r="C20" s="179">
        <v>1992.6087600000001</v>
      </c>
      <c r="D20" s="179">
        <v>1992.6087600000001</v>
      </c>
      <c r="E20" s="28"/>
    </row>
    <row r="21" spans="1:5">
      <c r="A21" s="26"/>
      <c r="B21" s="30" t="s">
        <v>128</v>
      </c>
      <c r="C21" s="179">
        <v>38778.018740000007</v>
      </c>
      <c r="D21" s="179">
        <v>38777.438260000003</v>
      </c>
      <c r="E21" s="28"/>
    </row>
    <row r="22" spans="1:5">
      <c r="A22" s="26"/>
      <c r="B22" s="27" t="s">
        <v>129</v>
      </c>
      <c r="C22" s="179">
        <v>1772.52847</v>
      </c>
      <c r="D22" s="179">
        <v>1772.52847</v>
      </c>
      <c r="E22" s="28"/>
    </row>
    <row r="23" spans="1:5">
      <c r="A23" s="26"/>
      <c r="B23" s="27" t="s">
        <v>130</v>
      </c>
      <c r="C23" s="179">
        <v>7520.608879999998</v>
      </c>
      <c r="D23" s="179">
        <v>7104.7578600000006</v>
      </c>
      <c r="E23" s="28"/>
    </row>
    <row r="24" spans="1:5">
      <c r="A24" s="26"/>
      <c r="B24" s="180"/>
      <c r="C24" s="181"/>
      <c r="D24" s="181"/>
      <c r="E24" s="28"/>
    </row>
    <row r="25" spans="1:5" ht="13.5" thickBot="1">
      <c r="A25" s="11"/>
      <c r="B25" s="18" t="s">
        <v>65</v>
      </c>
      <c r="C25" s="25">
        <f>SUM(C9:C24)</f>
        <v>1793390.6063999999</v>
      </c>
      <c r="D25" s="25">
        <f t="shared" ref="D25:E25" si="0">SUM(D9:D24)</f>
        <v>1799062.9635900001</v>
      </c>
      <c r="E25" s="25">
        <f t="shared" si="0"/>
        <v>0</v>
      </c>
    </row>
    <row r="26" spans="1:5">
      <c r="A26" s="10"/>
      <c r="B26" s="12" t="s">
        <v>0</v>
      </c>
      <c r="C26" s="14" t="s">
        <v>1</v>
      </c>
      <c r="D26" s="15" t="s">
        <v>2</v>
      </c>
      <c r="E26" s="12" t="s">
        <v>3</v>
      </c>
    </row>
    <row r="27" spans="1:5" ht="14.45" customHeight="1">
      <c r="A27" s="153"/>
      <c r="B27" s="147" t="s">
        <v>66</v>
      </c>
      <c r="C27" s="150" t="s">
        <v>61</v>
      </c>
      <c r="D27" s="150" t="s">
        <v>62</v>
      </c>
      <c r="E27" s="147" t="s">
        <v>63</v>
      </c>
    </row>
    <row r="28" spans="1:5" ht="14.45" customHeight="1">
      <c r="A28" s="153"/>
      <c r="B28" s="148"/>
      <c r="C28" s="150"/>
      <c r="D28" s="150"/>
      <c r="E28" s="148"/>
    </row>
    <row r="29" spans="1:5" ht="100.15" customHeight="1">
      <c r="A29" s="153"/>
      <c r="B29" s="149"/>
      <c r="C29" s="150"/>
      <c r="D29" s="150"/>
      <c r="E29" s="149"/>
    </row>
    <row r="30" spans="1:5">
      <c r="A30" s="6"/>
      <c r="B30" s="13" t="s">
        <v>131</v>
      </c>
      <c r="C30" s="182">
        <v>4.02902</v>
      </c>
      <c r="D30" s="183">
        <v>4.0290200000000143</v>
      </c>
      <c r="E30" s="31"/>
    </row>
    <row r="31" spans="1:5">
      <c r="A31" s="6"/>
      <c r="B31" s="13" t="s">
        <v>132</v>
      </c>
      <c r="C31" s="182">
        <v>1059767.3809400001</v>
      </c>
      <c r="D31" s="184">
        <v>1068397.83595</v>
      </c>
      <c r="E31" s="28"/>
    </row>
    <row r="32" spans="1:5">
      <c r="A32" s="6"/>
      <c r="B32" s="13" t="s">
        <v>133</v>
      </c>
      <c r="C32" s="182">
        <v>407742.37069000001</v>
      </c>
      <c r="D32" s="184">
        <v>407742.37069000001</v>
      </c>
      <c r="E32" s="28"/>
    </row>
    <row r="33" spans="1:5">
      <c r="A33" s="6"/>
      <c r="B33" s="7" t="s">
        <v>134</v>
      </c>
      <c r="C33" s="182">
        <v>14885.858779999999</v>
      </c>
      <c r="D33" s="184">
        <v>14885.858779999999</v>
      </c>
      <c r="E33" s="28"/>
    </row>
    <row r="34" spans="1:5">
      <c r="A34" s="6"/>
      <c r="B34" s="7" t="s">
        <v>135</v>
      </c>
      <c r="C34" s="182">
        <v>1817.66561</v>
      </c>
      <c r="D34" s="184">
        <v>1817.66561</v>
      </c>
      <c r="E34" s="28"/>
    </row>
    <row r="35" spans="1:5">
      <c r="A35" s="6"/>
      <c r="B35" s="7" t="s">
        <v>136</v>
      </c>
      <c r="C35" s="182">
        <v>1806.91948</v>
      </c>
      <c r="D35" s="184">
        <v>1806.9194799999996</v>
      </c>
      <c r="E35" s="28"/>
    </row>
    <row r="36" spans="1:5">
      <c r="A36" s="6"/>
      <c r="B36" s="7" t="s">
        <v>137</v>
      </c>
      <c r="C36" s="182">
        <v>2438.3761300000006</v>
      </c>
      <c r="D36" s="184">
        <v>2335.7365</v>
      </c>
      <c r="E36" s="28"/>
    </row>
    <row r="37" spans="1:5">
      <c r="A37" s="6"/>
      <c r="B37" s="7" t="s">
        <v>138</v>
      </c>
      <c r="C37" s="182">
        <v>2169.1431299999999</v>
      </c>
      <c r="D37" s="184">
        <v>2169.1431300000004</v>
      </c>
      <c r="E37" s="28"/>
    </row>
    <row r="38" spans="1:5">
      <c r="A38" s="6"/>
      <c r="B38" s="7" t="s">
        <v>139</v>
      </c>
      <c r="C38" s="182">
        <v>1965.84085</v>
      </c>
      <c r="D38" s="184">
        <v>1965.8408499999996</v>
      </c>
      <c r="E38" s="28"/>
    </row>
    <row r="39" spans="1:5">
      <c r="A39" s="6"/>
      <c r="B39" s="7"/>
      <c r="C39" s="32"/>
      <c r="D39" s="28"/>
      <c r="E39" s="28"/>
    </row>
    <row r="40" spans="1:5" ht="13.5" thickBot="1">
      <c r="A40" s="11"/>
      <c r="B40" s="19" t="s">
        <v>67</v>
      </c>
      <c r="C40" s="25">
        <f>SUM(C30:C39)</f>
        <v>1492597.5846299999</v>
      </c>
      <c r="D40" s="25">
        <f>SUM(D30:D39)</f>
        <v>1501125.40001</v>
      </c>
      <c r="E40" s="25">
        <f>SUM(E30:E39)</f>
        <v>0</v>
      </c>
    </row>
    <row r="41" spans="1:5">
      <c r="A41" s="10"/>
      <c r="B41" s="12" t="s">
        <v>0</v>
      </c>
      <c r="C41" s="14" t="s">
        <v>1</v>
      </c>
      <c r="D41" s="15" t="s">
        <v>2</v>
      </c>
      <c r="E41" s="12" t="s">
        <v>3</v>
      </c>
    </row>
    <row r="42" spans="1:5" ht="40.15" customHeight="1">
      <c r="A42" s="153"/>
      <c r="B42" s="147" t="s">
        <v>68</v>
      </c>
      <c r="C42" s="150" t="s">
        <v>61</v>
      </c>
      <c r="D42" s="150" t="s">
        <v>62</v>
      </c>
      <c r="E42" s="150" t="s">
        <v>63</v>
      </c>
    </row>
    <row r="43" spans="1:5" ht="13.9" customHeight="1">
      <c r="A43" s="153"/>
      <c r="B43" s="148"/>
      <c r="C43" s="150"/>
      <c r="D43" s="150"/>
      <c r="E43" s="150"/>
    </row>
    <row r="44" spans="1:5" ht="102" customHeight="1">
      <c r="A44" s="153"/>
      <c r="B44" s="149"/>
      <c r="C44" s="150"/>
      <c r="D44" s="150"/>
      <c r="E44" s="150"/>
    </row>
    <row r="45" spans="1:5">
      <c r="A45" s="6"/>
      <c r="B45" s="13" t="s">
        <v>140</v>
      </c>
      <c r="C45" s="185">
        <v>112482.80499999999</v>
      </c>
      <c r="D45" s="185">
        <v>112482.80499999999</v>
      </c>
      <c r="E45" s="31"/>
    </row>
    <row r="46" spans="1:5">
      <c r="A46" s="6"/>
      <c r="B46" s="13" t="s">
        <v>141</v>
      </c>
      <c r="C46" s="186">
        <v>72117.569829999993</v>
      </c>
      <c r="D46" s="187">
        <v>72117.569829999993</v>
      </c>
      <c r="E46" s="33"/>
    </row>
    <row r="47" spans="1:5">
      <c r="A47" s="6"/>
      <c r="B47" s="13" t="s">
        <v>142</v>
      </c>
      <c r="C47" s="186">
        <v>116192.64693999999</v>
      </c>
      <c r="D47" s="187">
        <v>113337.18873999998</v>
      </c>
      <c r="E47" s="33"/>
    </row>
    <row r="48" spans="1:5">
      <c r="A48" s="6"/>
      <c r="B48" s="2"/>
      <c r="C48" s="32"/>
      <c r="D48" s="28"/>
      <c r="E48" s="28"/>
    </row>
    <row r="49" spans="1:5">
      <c r="A49" s="6"/>
      <c r="B49" s="2"/>
      <c r="C49" s="32"/>
      <c r="D49" s="28"/>
      <c r="E49" s="28"/>
    </row>
    <row r="50" spans="1:5">
      <c r="A50" s="6"/>
      <c r="B50" s="2"/>
      <c r="C50" s="32"/>
      <c r="D50" s="28"/>
      <c r="E50" s="28"/>
    </row>
    <row r="51" spans="1:5">
      <c r="A51" s="6"/>
      <c r="B51" s="2"/>
      <c r="C51" s="32"/>
      <c r="D51" s="28"/>
      <c r="E51" s="28"/>
    </row>
    <row r="52" spans="1:5">
      <c r="A52" s="6"/>
      <c r="B52" s="2"/>
      <c r="C52" s="32"/>
      <c r="D52" s="28"/>
      <c r="E52" s="28"/>
    </row>
    <row r="53" spans="1:5" ht="13.5" thickBot="1">
      <c r="A53" s="11"/>
      <c r="B53" s="143" t="s">
        <v>69</v>
      </c>
      <c r="C53" s="25">
        <f t="shared" ref="C53:E53" si="1">SUM(C45:C52)</f>
        <v>300793.02176999999</v>
      </c>
      <c r="D53" s="25">
        <f t="shared" si="1"/>
        <v>297937.56357</v>
      </c>
      <c r="E53" s="25">
        <f t="shared" si="1"/>
        <v>0</v>
      </c>
    </row>
    <row r="56" spans="1:5" s="4" customFormat="1"/>
    <row r="57" spans="1:5" s="4" customFormat="1"/>
    <row r="58" spans="1:5" s="4" customFormat="1"/>
  </sheetData>
  <mergeCells count="16">
    <mergeCell ref="D42:D44"/>
    <mergeCell ref="E42:E44"/>
    <mergeCell ref="B4:C4"/>
    <mergeCell ref="A6:A8"/>
    <mergeCell ref="A27:A29"/>
    <mergeCell ref="A42:A44"/>
    <mergeCell ref="B6:B8"/>
    <mergeCell ref="C6:C8"/>
    <mergeCell ref="B42:B44"/>
    <mergeCell ref="C42:C44"/>
    <mergeCell ref="D6:D8"/>
    <mergeCell ref="E6:E8"/>
    <mergeCell ref="B27:B29"/>
    <mergeCell ref="C27:C29"/>
    <mergeCell ref="D27:D29"/>
    <mergeCell ref="E27:E29"/>
  </mergeCells>
  <pageMargins left="0.7" right="0.7" top="0.75" bottom="0.75" header="0.3" footer="0.3"/>
  <pageSetup paperSize="9" scale="54" orientation="landscape" horizontalDpi="4294967295" verticalDpi="4294967295" r:id="rId1"/>
  <headerFooter>
    <oddHeader>&amp;C&amp;"Calibri"&amp;10&amp;K0078D7 Classification: Restricted to Partners&amp;1#_x000D_</oddHead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H8" sqref="H8"/>
    </sheetView>
  </sheetViews>
  <sheetFormatPr defaultColWidth="9.140625" defaultRowHeight="12.75"/>
  <cols>
    <col min="1" max="1" width="10.5703125" style="36" bestFit="1" customWidth="1"/>
    <col min="2" max="2" width="39" style="36" customWidth="1"/>
    <col min="3" max="3" width="31.28515625" style="36" bestFit="1" customWidth="1"/>
    <col min="4" max="5" width="14.5703125" style="36" bestFit="1" customWidth="1"/>
    <col min="6" max="6" width="21.7109375" style="36" customWidth="1"/>
    <col min="7" max="7" width="12" style="36" bestFit="1" customWidth="1"/>
    <col min="8" max="8" width="64.28515625" style="36" customWidth="1"/>
    <col min="9" max="16384" width="9.140625" style="36"/>
  </cols>
  <sheetData>
    <row r="1" spans="1:8">
      <c r="A1" s="35" t="s">
        <v>24</v>
      </c>
      <c r="B1" s="36" t="str">
        <f>'20. LI3'!B1</f>
        <v>Procredit Bank</v>
      </c>
    </row>
    <row r="2" spans="1:8">
      <c r="A2" s="35" t="s">
        <v>25</v>
      </c>
      <c r="B2" s="178">
        <f>'20. LI3'!B2</f>
        <v>45291</v>
      </c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 ht="13.5" thickBot="1">
      <c r="A4" s="38" t="s">
        <v>26</v>
      </c>
      <c r="B4" s="136" t="s">
        <v>16</v>
      </c>
    </row>
    <row r="5" spans="1:8" ht="14.45" customHeight="1">
      <c r="A5" s="161"/>
      <c r="B5" s="155" t="s">
        <v>27</v>
      </c>
      <c r="C5" s="157" t="s">
        <v>28</v>
      </c>
      <c r="D5" s="155" t="s">
        <v>31</v>
      </c>
      <c r="E5" s="155"/>
      <c r="F5" s="155"/>
      <c r="G5" s="155"/>
      <c r="H5" s="159" t="s">
        <v>32</v>
      </c>
    </row>
    <row r="6" spans="1:8" ht="25.5">
      <c r="A6" s="162"/>
      <c r="B6" s="156"/>
      <c r="C6" s="158"/>
      <c r="D6" s="131" t="s">
        <v>29</v>
      </c>
      <c r="E6" s="131" t="s">
        <v>30</v>
      </c>
      <c r="F6" s="131" t="s">
        <v>33</v>
      </c>
      <c r="G6" s="131" t="s">
        <v>34</v>
      </c>
      <c r="H6" s="160"/>
    </row>
    <row r="7" spans="1:8" ht="26.25" thickBot="1">
      <c r="A7" s="47">
        <v>1</v>
      </c>
      <c r="B7" s="188" t="s">
        <v>143</v>
      </c>
      <c r="C7" s="131" t="s">
        <v>29</v>
      </c>
      <c r="D7" s="46"/>
      <c r="E7" s="46"/>
      <c r="F7" s="46"/>
      <c r="G7" s="48" t="s">
        <v>7</v>
      </c>
      <c r="H7" s="189" t="s">
        <v>144</v>
      </c>
    </row>
    <row r="8" spans="1:8">
      <c r="A8" s="47"/>
      <c r="B8" s="46"/>
      <c r="C8" s="131"/>
      <c r="D8" s="46"/>
      <c r="E8" s="46"/>
      <c r="F8" s="48"/>
      <c r="G8" s="46"/>
      <c r="H8" s="49"/>
    </row>
    <row r="9" spans="1:8">
      <c r="A9" s="47"/>
      <c r="B9" s="46"/>
      <c r="C9" s="48"/>
      <c r="D9" s="46"/>
      <c r="E9" s="46"/>
      <c r="F9" s="46"/>
      <c r="G9" s="48"/>
      <c r="H9" s="49"/>
    </row>
    <row r="10" spans="1:8">
      <c r="A10" s="47"/>
      <c r="B10" s="46"/>
      <c r="C10" s="48"/>
      <c r="D10" s="46"/>
      <c r="E10" s="46"/>
      <c r="F10" s="46"/>
      <c r="G10" s="46"/>
      <c r="H10" s="49"/>
    </row>
    <row r="11" spans="1:8">
      <c r="A11" s="47"/>
      <c r="B11" s="46"/>
      <c r="C11" s="48"/>
      <c r="D11" s="46"/>
      <c r="E11" s="46"/>
      <c r="F11" s="46"/>
      <c r="G11" s="46"/>
      <c r="H11" s="49"/>
    </row>
    <row r="12" spans="1:8" ht="13.5" thickBot="1">
      <c r="A12" s="50"/>
      <c r="B12" s="51"/>
      <c r="C12" s="52"/>
      <c r="D12" s="51"/>
      <c r="E12" s="51"/>
      <c r="F12" s="51"/>
      <c r="G12" s="51"/>
      <c r="H12" s="53"/>
    </row>
    <row r="13" spans="1:8">
      <c r="A13" s="35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headerFooter>
    <oddHeader>&amp;C&amp;"Calibri"&amp;10&amp;K0078D7 Classification: Restricted to Partners&amp;1#_x000D_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D18" sqref="D18"/>
    </sheetView>
  </sheetViews>
  <sheetFormatPr defaultColWidth="9.140625" defaultRowHeight="12.75"/>
  <cols>
    <col min="1" max="1" width="10.5703125" style="36" bestFit="1" customWidth="1"/>
    <col min="2" max="2" width="70.140625" style="36" customWidth="1"/>
    <col min="3" max="5" width="10.7109375" style="36" customWidth="1"/>
    <col min="6" max="16384" width="9.140625" style="36"/>
  </cols>
  <sheetData>
    <row r="1" spans="1:5">
      <c r="A1" s="35" t="s">
        <v>24</v>
      </c>
      <c r="B1" s="36" t="str">
        <f>'20. LI3'!B1</f>
        <v>Procredit Bank</v>
      </c>
    </row>
    <row r="2" spans="1:5">
      <c r="A2" s="35" t="s">
        <v>25</v>
      </c>
      <c r="B2" s="178">
        <f>'20. LI3'!B2</f>
        <v>45291</v>
      </c>
    </row>
    <row r="4" spans="1:5" ht="13.5" thickBot="1">
      <c r="A4" s="54" t="s">
        <v>70</v>
      </c>
      <c r="B4" s="136" t="s">
        <v>18</v>
      </c>
      <c r="C4" s="55"/>
    </row>
    <row r="5" spans="1:5">
      <c r="A5" s="56"/>
      <c r="B5" s="57"/>
      <c r="C5" s="190">
        <v>45291</v>
      </c>
      <c r="D5" s="190">
        <v>44926</v>
      </c>
      <c r="E5" s="191">
        <v>44561</v>
      </c>
    </row>
    <row r="6" spans="1:5">
      <c r="A6" s="44">
        <v>1</v>
      </c>
      <c r="B6" s="46" t="s">
        <v>71</v>
      </c>
      <c r="C6" s="41">
        <v>88347.3</v>
      </c>
      <c r="D6" s="41">
        <v>128763.54</v>
      </c>
      <c r="E6" s="58">
        <v>98495</v>
      </c>
    </row>
    <row r="7" spans="1:5">
      <c r="A7" s="44">
        <v>2</v>
      </c>
      <c r="B7" s="59" t="s">
        <v>72</v>
      </c>
      <c r="C7" s="41">
        <v>40000</v>
      </c>
      <c r="D7" s="41">
        <v>87372.61</v>
      </c>
      <c r="E7" s="58">
        <v>29462.38</v>
      </c>
    </row>
    <row r="8" spans="1:5">
      <c r="A8" s="44">
        <v>3</v>
      </c>
      <c r="B8" s="46" t="s">
        <v>73</v>
      </c>
      <c r="C8" s="41">
        <v>1</v>
      </c>
      <c r="D8" s="41">
        <v>4</v>
      </c>
      <c r="E8" s="58">
        <v>2</v>
      </c>
    </row>
    <row r="9" spans="1:5" ht="13.5" thickBot="1">
      <c r="A9" s="42">
        <v>4</v>
      </c>
      <c r="B9" s="51" t="s">
        <v>74</v>
      </c>
      <c r="C9" s="60">
        <v>62922.97</v>
      </c>
      <c r="D9" s="60">
        <v>93625.11</v>
      </c>
      <c r="E9" s="61">
        <v>53209.15</v>
      </c>
    </row>
  </sheetData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C10" sqref="C10:E10"/>
    </sheetView>
  </sheetViews>
  <sheetFormatPr defaultColWidth="9.140625" defaultRowHeight="12.75"/>
  <cols>
    <col min="1" max="1" width="10.5703125" style="36" bestFit="1" customWidth="1"/>
    <col min="2" max="2" width="52.5703125" style="36" customWidth="1"/>
    <col min="3" max="3" width="10.7109375" style="36" bestFit="1" customWidth="1"/>
    <col min="4" max="4" width="11.7109375" style="36" bestFit="1" customWidth="1"/>
    <col min="5" max="5" width="10.42578125" style="36" bestFit="1" customWidth="1"/>
    <col min="6" max="6" width="24.140625" style="36" customWidth="1"/>
    <col min="7" max="7" width="27.5703125" style="36" customWidth="1"/>
    <col min="8" max="16384" width="9.140625" style="36"/>
  </cols>
  <sheetData>
    <row r="1" spans="1:7">
      <c r="A1" s="36" t="s">
        <v>24</v>
      </c>
      <c r="B1" s="36" t="str">
        <f>'20. LI3'!B1</f>
        <v>Procredit Bank</v>
      </c>
    </row>
    <row r="2" spans="1:7">
      <c r="A2" s="36" t="s">
        <v>25</v>
      </c>
      <c r="B2" s="178">
        <f>'20. LI3'!B2</f>
        <v>45291</v>
      </c>
    </row>
    <row r="4" spans="1:7" ht="13.5" thickBot="1">
      <c r="A4" s="54" t="s">
        <v>35</v>
      </c>
      <c r="B4" s="137" t="s">
        <v>20</v>
      </c>
    </row>
    <row r="5" spans="1:7">
      <c r="A5" s="62"/>
      <c r="B5" s="57"/>
      <c r="C5" s="57" t="s">
        <v>0</v>
      </c>
      <c r="D5" s="57" t="s">
        <v>1</v>
      </c>
      <c r="E5" s="57" t="s">
        <v>2</v>
      </c>
      <c r="F5" s="57" t="s">
        <v>3</v>
      </c>
      <c r="G5" s="63" t="s">
        <v>4</v>
      </c>
    </row>
    <row r="6" spans="1:7" s="37" customFormat="1" ht="51">
      <c r="A6" s="64"/>
      <c r="B6" s="46"/>
      <c r="C6" s="192">
        <f>'[4]22. OR1'!C5</f>
        <v>45291</v>
      </c>
      <c r="D6" s="192">
        <f>'[4]22. OR1'!D5</f>
        <v>44926</v>
      </c>
      <c r="E6" s="192">
        <f>'[4]22. OR1'!E5</f>
        <v>44561</v>
      </c>
      <c r="F6" s="65" t="s">
        <v>97</v>
      </c>
      <c r="G6" s="45" t="s">
        <v>98</v>
      </c>
    </row>
    <row r="7" spans="1:7">
      <c r="A7" s="66">
        <v>1</v>
      </c>
      <c r="B7" s="46" t="s">
        <v>36</v>
      </c>
      <c r="C7" s="28">
        <v>76444938.710000008</v>
      </c>
      <c r="D7" s="28">
        <v>77389964.14000003</v>
      </c>
      <c r="E7" s="28">
        <v>72709697.699999988</v>
      </c>
      <c r="F7" s="163"/>
      <c r="G7" s="163"/>
    </row>
    <row r="8" spans="1:7">
      <c r="A8" s="66">
        <v>2</v>
      </c>
      <c r="B8" s="67" t="s">
        <v>37</v>
      </c>
      <c r="C8" s="28">
        <v>18730185.09</v>
      </c>
      <c r="D8" s="28">
        <v>24289960.799999993</v>
      </c>
      <c r="E8" s="28">
        <v>15481335.329999983</v>
      </c>
      <c r="F8" s="163"/>
      <c r="G8" s="163"/>
    </row>
    <row r="9" spans="1:7">
      <c r="A9" s="66">
        <v>3</v>
      </c>
      <c r="B9" s="68" t="s">
        <v>103</v>
      </c>
      <c r="C9" s="28">
        <v>111869.94</v>
      </c>
      <c r="D9" s="28">
        <v>217205.93</v>
      </c>
      <c r="E9" s="28">
        <v>572714.18000000005</v>
      </c>
      <c r="F9" s="163"/>
      <c r="G9" s="163"/>
    </row>
    <row r="10" spans="1:7" ht="13.5" thickBot="1">
      <c r="A10" s="69">
        <v>4</v>
      </c>
      <c r="B10" s="70" t="s">
        <v>38</v>
      </c>
      <c r="C10" s="193">
        <f t="shared" ref="C10:E10" si="0">SUM(C7:C8)-C9</f>
        <v>95063253.860000014</v>
      </c>
      <c r="D10" s="193">
        <f t="shared" ref="D10" si="1">SUM(D7:D8)-D9</f>
        <v>101462719.01000002</v>
      </c>
      <c r="E10" s="193">
        <f t="shared" si="0"/>
        <v>87618318.849999964</v>
      </c>
      <c r="F10" s="145">
        <f>SUMIF(C10:E10, "&gt;=0",C10:E10)/3</f>
        <v>94714763.906666681</v>
      </c>
      <c r="G10" s="146">
        <f>F10*15%/8%</f>
        <v>177590182.32500002</v>
      </c>
    </row>
    <row r="11" spans="1:7">
      <c r="A11" s="71"/>
    </row>
  </sheetData>
  <mergeCells count="1">
    <mergeCell ref="F7:G9"/>
  </mergeCell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D8" sqref="D8:F14"/>
    </sheetView>
  </sheetViews>
  <sheetFormatPr defaultColWidth="9.140625" defaultRowHeight="12.75"/>
  <cols>
    <col min="1" max="1" width="10.5703125" style="94" bestFit="1" customWidth="1"/>
    <col min="2" max="2" width="16.28515625" style="36" customWidth="1"/>
    <col min="3" max="3" width="42.85546875" style="36" customWidth="1"/>
    <col min="4" max="5" width="33.42578125" style="36" customWidth="1"/>
    <col min="6" max="6" width="38.85546875" style="36" customWidth="1"/>
    <col min="7" max="16384" width="9.140625" style="36"/>
  </cols>
  <sheetData>
    <row r="1" spans="1:9">
      <c r="A1" s="35" t="s">
        <v>24</v>
      </c>
      <c r="B1" s="36" t="str">
        <f>'20. LI3'!B1</f>
        <v>Procredit Bank</v>
      </c>
    </row>
    <row r="2" spans="1:9">
      <c r="A2" s="35" t="s">
        <v>25</v>
      </c>
      <c r="B2" s="178">
        <f>'20. LI3'!B2</f>
        <v>45291</v>
      </c>
    </row>
    <row r="3" spans="1:9">
      <c r="A3" s="72"/>
    </row>
    <row r="4" spans="1:9" ht="13.5" thickBot="1">
      <c r="A4" s="54" t="s">
        <v>75</v>
      </c>
      <c r="B4" s="168" t="s">
        <v>21</v>
      </c>
      <c r="C4" s="168"/>
      <c r="D4" s="73"/>
      <c r="E4" s="73"/>
      <c r="F4" s="73"/>
    </row>
    <row r="5" spans="1:9" ht="16.5" customHeight="1">
      <c r="A5" s="74"/>
      <c r="B5" s="75"/>
      <c r="C5" s="75"/>
      <c r="D5" s="76" t="s">
        <v>104</v>
      </c>
      <c r="E5" s="76" t="s">
        <v>76</v>
      </c>
      <c r="F5" s="77" t="s">
        <v>44</v>
      </c>
    </row>
    <row r="6" spans="1:9" ht="15" customHeight="1">
      <c r="A6" s="78">
        <v>1</v>
      </c>
      <c r="B6" s="158" t="s">
        <v>77</v>
      </c>
      <c r="C6" s="79" t="s">
        <v>45</v>
      </c>
      <c r="D6" s="194">
        <v>3</v>
      </c>
      <c r="E6" s="194">
        <v>2</v>
      </c>
      <c r="F6" s="195">
        <v>33</v>
      </c>
    </row>
    <row r="7" spans="1:9" ht="15" customHeight="1">
      <c r="A7" s="78">
        <v>2</v>
      </c>
      <c r="B7" s="164"/>
      <c r="C7" s="79" t="s">
        <v>78</v>
      </c>
      <c r="D7" s="82">
        <f>D8+D10+D12</f>
        <v>875964.38549999997</v>
      </c>
      <c r="E7" s="82">
        <f>E8+E10+E12</f>
        <v>51970.9</v>
      </c>
      <c r="F7" s="83">
        <f>F8+F10+F12</f>
        <v>3305571.228099999</v>
      </c>
    </row>
    <row r="8" spans="1:9" ht="15" customHeight="1">
      <c r="A8" s="78">
        <v>3</v>
      </c>
      <c r="B8" s="164"/>
      <c r="C8" s="84" t="s">
        <v>46</v>
      </c>
      <c r="D8" s="194">
        <v>856831.12489999994</v>
      </c>
      <c r="E8" s="194">
        <v>51970.9</v>
      </c>
      <c r="F8" s="195">
        <v>3184173.1232999992</v>
      </c>
    </row>
    <row r="9" spans="1:9" ht="15" customHeight="1">
      <c r="A9" s="78">
        <v>4</v>
      </c>
      <c r="B9" s="164"/>
      <c r="C9" s="85" t="s">
        <v>79</v>
      </c>
      <c r="D9" s="194"/>
      <c r="E9" s="194"/>
      <c r="F9" s="195"/>
    </row>
    <row r="10" spans="1:9" ht="30" customHeight="1">
      <c r="A10" s="78">
        <v>5</v>
      </c>
      <c r="B10" s="164"/>
      <c r="C10" s="84" t="s">
        <v>80</v>
      </c>
      <c r="D10" s="194"/>
      <c r="E10" s="194"/>
      <c r="F10" s="195"/>
    </row>
    <row r="11" spans="1:9" ht="15" customHeight="1">
      <c r="A11" s="78">
        <v>6</v>
      </c>
      <c r="B11" s="164"/>
      <c r="C11" s="85" t="s">
        <v>81</v>
      </c>
      <c r="D11" s="194"/>
      <c r="E11" s="194"/>
      <c r="F11" s="195"/>
    </row>
    <row r="12" spans="1:9" ht="15" customHeight="1">
      <c r="A12" s="78">
        <v>7</v>
      </c>
      <c r="B12" s="164"/>
      <c r="C12" s="84" t="s">
        <v>82</v>
      </c>
      <c r="D12" s="194">
        <v>19133.260600000001</v>
      </c>
      <c r="E12" s="194"/>
      <c r="F12" s="195">
        <v>121398.10479999997</v>
      </c>
    </row>
    <row r="13" spans="1:9" ht="15" customHeight="1">
      <c r="A13" s="78">
        <v>8</v>
      </c>
      <c r="B13" s="165"/>
      <c r="C13" s="85" t="s">
        <v>81</v>
      </c>
      <c r="D13" s="194"/>
      <c r="E13" s="194"/>
      <c r="F13" s="195"/>
    </row>
    <row r="14" spans="1:9" ht="15" customHeight="1">
      <c r="A14" s="78">
        <v>9</v>
      </c>
      <c r="B14" s="158" t="s">
        <v>83</v>
      </c>
      <c r="C14" s="79" t="s">
        <v>45</v>
      </c>
      <c r="D14" s="196"/>
      <c r="E14" s="196"/>
      <c r="F14" s="197"/>
      <c r="I14" s="88"/>
    </row>
    <row r="15" spans="1:9" ht="15" customHeight="1">
      <c r="A15" s="78">
        <v>10</v>
      </c>
      <c r="B15" s="164"/>
      <c r="C15" s="79" t="s">
        <v>84</v>
      </c>
      <c r="D15" s="89">
        <f>D16+D18+D20</f>
        <v>0</v>
      </c>
      <c r="E15" s="89">
        <f>E16+E18+E20</f>
        <v>0</v>
      </c>
      <c r="F15" s="90">
        <f>F16+F18+F20</f>
        <v>0</v>
      </c>
    </row>
    <row r="16" spans="1:9" ht="15" customHeight="1">
      <c r="A16" s="78">
        <v>11</v>
      </c>
      <c r="B16" s="164"/>
      <c r="C16" s="84" t="s">
        <v>46</v>
      </c>
      <c r="D16" s="86"/>
      <c r="E16" s="86"/>
      <c r="F16" s="87"/>
    </row>
    <row r="17" spans="1:6" ht="15" customHeight="1">
      <c r="A17" s="78">
        <v>12</v>
      </c>
      <c r="B17" s="164"/>
      <c r="C17" s="85" t="s">
        <v>79</v>
      </c>
      <c r="D17" s="80"/>
      <c r="E17" s="80"/>
      <c r="F17" s="81"/>
    </row>
    <row r="18" spans="1:6" ht="30" customHeight="1">
      <c r="A18" s="78">
        <v>13</v>
      </c>
      <c r="B18" s="164"/>
      <c r="C18" s="84" t="s">
        <v>85</v>
      </c>
      <c r="D18" s="86"/>
      <c r="E18" s="86"/>
      <c r="F18" s="87"/>
    </row>
    <row r="19" spans="1:6" ht="15" customHeight="1">
      <c r="A19" s="78">
        <v>14</v>
      </c>
      <c r="B19" s="164"/>
      <c r="C19" s="85" t="s">
        <v>81</v>
      </c>
      <c r="D19" s="86"/>
      <c r="E19" s="86"/>
      <c r="F19" s="87"/>
    </row>
    <row r="20" spans="1:6" ht="15" customHeight="1">
      <c r="A20" s="78">
        <v>15</v>
      </c>
      <c r="B20" s="164"/>
      <c r="C20" s="84" t="s">
        <v>82</v>
      </c>
      <c r="D20" s="86"/>
      <c r="E20" s="86"/>
      <c r="F20" s="87"/>
    </row>
    <row r="21" spans="1:6" ht="15" customHeight="1">
      <c r="A21" s="78">
        <v>16</v>
      </c>
      <c r="B21" s="165"/>
      <c r="C21" s="85" t="s">
        <v>81</v>
      </c>
      <c r="D21" s="86"/>
      <c r="E21" s="86"/>
      <c r="F21" s="87"/>
    </row>
    <row r="22" spans="1:6" ht="15" customHeight="1" thickBot="1">
      <c r="A22" s="91">
        <v>17</v>
      </c>
      <c r="B22" s="166" t="s">
        <v>86</v>
      </c>
      <c r="C22" s="167"/>
      <c r="D22" s="92">
        <f>D7+D15</f>
        <v>875964.38549999997</v>
      </c>
      <c r="E22" s="92">
        <f>E7+E15</f>
        <v>51970.9</v>
      </c>
      <c r="F22" s="93">
        <f>F7+F15</f>
        <v>3305571.228099999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  <headerFooter>
    <oddHeader>&amp;C&amp;"Calibri"&amp;10&amp;K0078D7 Classification: Restricted to Partners&amp;1#_x000D_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36" customWidth="1"/>
    <col min="2" max="2" width="45.85546875" style="36" customWidth="1"/>
    <col min="3" max="4" width="29.42578125" style="36" customWidth="1"/>
    <col min="5" max="5" width="28.42578125" style="36" customWidth="1"/>
    <col min="6" max="6" width="14" style="36" bestFit="1" customWidth="1"/>
    <col min="7" max="7" width="14.7109375" style="36" customWidth="1"/>
    <col min="8" max="8" width="26.42578125" style="36" customWidth="1"/>
    <col min="9" max="9" width="16.140625" style="36" bestFit="1" customWidth="1"/>
    <col min="10" max="10" width="14" style="36" bestFit="1" customWidth="1"/>
    <col min="11" max="11" width="14.7109375" style="36" customWidth="1"/>
    <col min="12" max="12" width="26.85546875" style="36" customWidth="1"/>
    <col min="13" max="16384" width="9.140625" style="36"/>
  </cols>
  <sheetData>
    <row r="1" spans="1:12">
      <c r="A1" s="36" t="s">
        <v>24</v>
      </c>
      <c r="B1" s="36" t="str">
        <f>'20. LI3'!B1</f>
        <v>Procredit Bank</v>
      </c>
    </row>
    <row r="2" spans="1:12">
      <c r="A2" s="36" t="s">
        <v>25</v>
      </c>
      <c r="B2" s="178">
        <f>'20. LI3'!B2</f>
        <v>45291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3.5" thickBot="1">
      <c r="A4" s="140" t="s">
        <v>39</v>
      </c>
      <c r="B4" s="73" t="s">
        <v>22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57"/>
      <c r="C5" s="130" t="s">
        <v>104</v>
      </c>
      <c r="D5" s="130" t="s">
        <v>76</v>
      </c>
      <c r="E5" s="132" t="s">
        <v>44</v>
      </c>
      <c r="F5" s="95"/>
      <c r="G5" s="95"/>
      <c r="H5" s="95"/>
      <c r="I5" s="95"/>
      <c r="J5" s="95"/>
      <c r="K5" s="95"/>
      <c r="L5" s="95"/>
    </row>
    <row r="6" spans="1:12">
      <c r="A6" s="169" t="s">
        <v>40</v>
      </c>
      <c r="B6" s="97" t="s">
        <v>45</v>
      </c>
      <c r="C6" s="41"/>
      <c r="D6" s="41"/>
      <c r="E6" s="58"/>
      <c r="F6" s="95"/>
      <c r="G6" s="95"/>
      <c r="H6" s="95"/>
      <c r="I6" s="95"/>
      <c r="J6" s="95"/>
      <c r="K6" s="95"/>
      <c r="L6" s="95"/>
    </row>
    <row r="7" spans="1:12">
      <c r="A7" s="170"/>
      <c r="B7" s="98" t="s">
        <v>113</v>
      </c>
      <c r="C7" s="41"/>
      <c r="D7" s="41"/>
      <c r="E7" s="58"/>
      <c r="F7" s="95"/>
      <c r="G7" s="95"/>
      <c r="H7" s="95"/>
      <c r="I7" s="95"/>
      <c r="J7" s="95"/>
      <c r="K7" s="95"/>
      <c r="L7" s="95"/>
    </row>
    <row r="8" spans="1:12">
      <c r="A8" s="171" t="s">
        <v>41</v>
      </c>
      <c r="B8" s="97" t="s">
        <v>45</v>
      </c>
      <c r="C8" s="41"/>
      <c r="D8" s="41"/>
      <c r="E8" s="58"/>
      <c r="F8" s="95"/>
      <c r="G8" s="95"/>
      <c r="H8" s="95"/>
      <c r="I8" s="95"/>
      <c r="J8" s="95"/>
      <c r="K8" s="95"/>
      <c r="L8" s="95"/>
    </row>
    <row r="9" spans="1:12">
      <c r="A9" s="171"/>
      <c r="B9" s="98" t="s">
        <v>50</v>
      </c>
      <c r="C9" s="99">
        <f>C10+C11+C12+C13</f>
        <v>0</v>
      </c>
      <c r="D9" s="99">
        <f>D10+D11+D12+D13</f>
        <v>0</v>
      </c>
      <c r="E9" s="141">
        <f>E10+E11+E12+E13</f>
        <v>0</v>
      </c>
      <c r="F9" s="95"/>
      <c r="G9" s="95"/>
      <c r="H9" s="95"/>
      <c r="I9" s="95"/>
      <c r="J9" s="95"/>
      <c r="K9" s="95"/>
      <c r="L9" s="95"/>
    </row>
    <row r="10" spans="1:12">
      <c r="A10" s="171"/>
      <c r="B10" s="100" t="s">
        <v>46</v>
      </c>
      <c r="C10" s="41"/>
      <c r="D10" s="41"/>
      <c r="E10" s="58"/>
      <c r="F10" s="95"/>
      <c r="G10" s="95"/>
      <c r="H10" s="95"/>
      <c r="I10" s="95"/>
      <c r="J10" s="95"/>
      <c r="K10" s="95"/>
      <c r="L10" s="95"/>
    </row>
    <row r="11" spans="1:12">
      <c r="A11" s="171"/>
      <c r="B11" s="100" t="s">
        <v>47</v>
      </c>
      <c r="C11" s="41"/>
      <c r="D11" s="41"/>
      <c r="E11" s="58"/>
      <c r="F11" s="95"/>
      <c r="G11" s="95"/>
      <c r="H11" s="95"/>
      <c r="I11" s="95"/>
      <c r="J11" s="95"/>
      <c r="K11" s="95"/>
      <c r="L11" s="95"/>
    </row>
    <row r="12" spans="1:12">
      <c r="A12" s="171"/>
      <c r="B12" s="100" t="s">
        <v>48</v>
      </c>
      <c r="C12" s="41"/>
      <c r="D12" s="41"/>
      <c r="E12" s="58"/>
      <c r="F12" s="95"/>
      <c r="G12" s="95"/>
      <c r="H12" s="95"/>
      <c r="I12" s="95"/>
      <c r="J12" s="95"/>
      <c r="K12" s="95"/>
      <c r="L12" s="95"/>
    </row>
    <row r="13" spans="1:12">
      <c r="A13" s="171"/>
      <c r="B13" s="100" t="s">
        <v>99</v>
      </c>
      <c r="C13" s="41"/>
      <c r="D13" s="41"/>
      <c r="E13" s="58"/>
      <c r="F13" s="95"/>
      <c r="G13" s="95"/>
      <c r="H13" s="95"/>
      <c r="I13" s="95"/>
      <c r="J13" s="95"/>
      <c r="K13" s="95"/>
      <c r="L13" s="95"/>
    </row>
    <row r="14" spans="1:12">
      <c r="A14" s="171" t="s">
        <v>42</v>
      </c>
      <c r="B14" s="97" t="s">
        <v>45</v>
      </c>
      <c r="C14" s="41"/>
      <c r="D14" s="41"/>
      <c r="E14" s="58"/>
      <c r="F14" s="95"/>
      <c r="G14" s="95"/>
      <c r="H14" s="95"/>
      <c r="I14" s="95"/>
      <c r="J14" s="95"/>
      <c r="K14" s="95"/>
      <c r="L14" s="95"/>
    </row>
    <row r="15" spans="1:12">
      <c r="A15" s="171"/>
      <c r="B15" s="98" t="s">
        <v>50</v>
      </c>
      <c r="C15" s="99">
        <f>C16+C17+C18+C19</f>
        <v>0</v>
      </c>
      <c r="D15" s="99">
        <f>D16+D17+D18+D19</f>
        <v>0</v>
      </c>
      <c r="E15" s="141">
        <f>E16+E17+E18+E19</f>
        <v>0</v>
      </c>
      <c r="F15" s="95"/>
      <c r="G15" s="95"/>
      <c r="H15" s="95"/>
      <c r="I15" s="95"/>
      <c r="J15" s="95"/>
      <c r="K15" s="95"/>
      <c r="L15" s="95"/>
    </row>
    <row r="16" spans="1:12">
      <c r="A16" s="171"/>
      <c r="B16" s="100" t="s">
        <v>46</v>
      </c>
      <c r="C16" s="41"/>
      <c r="D16" s="41"/>
      <c r="E16" s="58"/>
      <c r="F16" s="95"/>
      <c r="G16" s="95"/>
      <c r="H16" s="95"/>
      <c r="I16" s="95"/>
      <c r="J16" s="95"/>
      <c r="K16" s="95"/>
      <c r="L16" s="95"/>
    </row>
    <row r="17" spans="1:12">
      <c r="A17" s="169"/>
      <c r="B17" s="100" t="s">
        <v>47</v>
      </c>
      <c r="C17" s="41"/>
      <c r="D17" s="41"/>
      <c r="E17" s="58"/>
      <c r="F17" s="95"/>
      <c r="G17" s="95"/>
      <c r="H17" s="95"/>
      <c r="I17" s="95"/>
      <c r="J17" s="95"/>
      <c r="K17" s="95"/>
      <c r="L17" s="95"/>
    </row>
    <row r="18" spans="1:12">
      <c r="A18" s="169"/>
      <c r="B18" s="100" t="s">
        <v>48</v>
      </c>
      <c r="C18" s="41"/>
      <c r="D18" s="41"/>
      <c r="E18" s="58"/>
      <c r="F18" s="95"/>
      <c r="G18" s="95"/>
      <c r="H18" s="95"/>
      <c r="I18" s="95"/>
      <c r="J18" s="95"/>
      <c r="K18" s="95"/>
      <c r="L18" s="95"/>
    </row>
    <row r="19" spans="1:12" ht="13.5" thickBot="1">
      <c r="A19" s="172"/>
      <c r="B19" s="142" t="s">
        <v>99</v>
      </c>
      <c r="C19" s="60"/>
      <c r="D19" s="60"/>
      <c r="E19" s="61"/>
      <c r="F19" s="95"/>
      <c r="G19" s="95"/>
      <c r="H19" s="95"/>
      <c r="I19" s="95"/>
      <c r="J19" s="95"/>
      <c r="K19" s="95"/>
      <c r="L19" s="95"/>
    </row>
    <row r="20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G13" sqref="G13"/>
    </sheetView>
  </sheetViews>
  <sheetFormatPr defaultColWidth="9.140625" defaultRowHeight="12.75"/>
  <cols>
    <col min="1" max="1" width="10.5703125" style="36" bestFit="1" customWidth="1"/>
    <col min="2" max="2" width="54.7109375" style="36" customWidth="1"/>
    <col min="3" max="3" width="26.7109375" style="36" customWidth="1"/>
    <col min="4" max="4" width="34.85546875" style="36" customWidth="1"/>
    <col min="5" max="5" width="26.7109375" style="36" customWidth="1"/>
    <col min="6" max="6" width="25.5703125" style="36" customWidth="1"/>
    <col min="7" max="7" width="25" style="36" customWidth="1"/>
    <col min="8" max="16384" width="9.140625" style="36"/>
  </cols>
  <sheetData>
    <row r="1" spans="1:7">
      <c r="A1" s="35" t="s">
        <v>24</v>
      </c>
      <c r="B1" s="36" t="str">
        <f>'20. LI3'!B1</f>
        <v>Procredit Bank</v>
      </c>
    </row>
    <row r="2" spans="1:7">
      <c r="A2" s="35" t="s">
        <v>25</v>
      </c>
      <c r="B2" s="178">
        <f>'20. LI3'!B2</f>
        <v>45291</v>
      </c>
    </row>
    <row r="3" spans="1:7">
      <c r="B3" s="101"/>
    </row>
    <row r="4" spans="1:7" ht="13.5" thickBot="1">
      <c r="A4" s="54" t="s">
        <v>87</v>
      </c>
      <c r="B4" s="138" t="s">
        <v>96</v>
      </c>
    </row>
    <row r="5" spans="1:7" s="101" customFormat="1">
      <c r="A5" s="102"/>
      <c r="B5" s="39"/>
      <c r="C5" s="103" t="s">
        <v>0</v>
      </c>
      <c r="D5" s="130" t="s">
        <v>1</v>
      </c>
      <c r="E5" s="130" t="s">
        <v>2</v>
      </c>
      <c r="F5" s="130" t="s">
        <v>3</v>
      </c>
      <c r="G5" s="132" t="s">
        <v>4</v>
      </c>
    </row>
    <row r="6" spans="1:7" ht="51">
      <c r="A6" s="104"/>
      <c r="B6" s="105"/>
      <c r="C6" s="106" t="s">
        <v>88</v>
      </c>
      <c r="D6" s="105" t="s">
        <v>89</v>
      </c>
      <c r="E6" s="134" t="s">
        <v>90</v>
      </c>
      <c r="F6" s="134" t="s">
        <v>102</v>
      </c>
      <c r="G6" s="133" t="s">
        <v>91</v>
      </c>
    </row>
    <row r="7" spans="1:7">
      <c r="A7" s="104">
        <v>1</v>
      </c>
      <c r="B7" s="107" t="s">
        <v>104</v>
      </c>
      <c r="C7" s="108">
        <f>SUM(C8:C11)</f>
        <v>0</v>
      </c>
      <c r="D7" s="108">
        <f t="shared" ref="D7:G7" si="0">SUM(D8:D11)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</row>
    <row r="8" spans="1:7">
      <c r="A8" s="104">
        <v>2</v>
      </c>
      <c r="B8" s="109" t="s">
        <v>64</v>
      </c>
      <c r="C8" s="110"/>
      <c r="D8" s="86"/>
      <c r="E8" s="86"/>
      <c r="F8" s="86"/>
      <c r="G8" s="87"/>
    </row>
    <row r="9" spans="1:7">
      <c r="A9" s="104">
        <v>3</v>
      </c>
      <c r="B9" s="109" t="s">
        <v>92</v>
      </c>
      <c r="C9" s="110"/>
      <c r="D9" s="86"/>
      <c r="E9" s="86"/>
      <c r="F9" s="86"/>
      <c r="G9" s="87"/>
    </row>
    <row r="10" spans="1:7">
      <c r="A10" s="104">
        <v>4</v>
      </c>
      <c r="B10" s="111" t="s">
        <v>93</v>
      </c>
      <c r="C10" s="110"/>
      <c r="D10" s="86"/>
      <c r="E10" s="86"/>
      <c r="F10" s="86"/>
      <c r="G10" s="87"/>
    </row>
    <row r="11" spans="1:7">
      <c r="A11" s="104">
        <v>5</v>
      </c>
      <c r="B11" s="109" t="s">
        <v>94</v>
      </c>
      <c r="C11" s="110"/>
      <c r="D11" s="86"/>
      <c r="E11" s="86"/>
      <c r="F11" s="86"/>
      <c r="G11" s="87"/>
    </row>
    <row r="12" spans="1:7">
      <c r="A12" s="104">
        <v>6</v>
      </c>
      <c r="B12" s="79" t="s">
        <v>76</v>
      </c>
      <c r="C12" s="82">
        <f>SUM(C13:C16)</f>
        <v>0</v>
      </c>
      <c r="D12" s="82">
        <f>SUM(D13:D16)</f>
        <v>0</v>
      </c>
      <c r="E12" s="82">
        <f>SUM(E13:E16)</f>
        <v>0</v>
      </c>
      <c r="F12" s="82">
        <f>SUM(F13:F16)</f>
        <v>0</v>
      </c>
      <c r="G12" s="83">
        <f>SUM(G13:G16)</f>
        <v>130044</v>
      </c>
    </row>
    <row r="13" spans="1:7">
      <c r="A13" s="104">
        <v>7</v>
      </c>
      <c r="B13" s="109" t="s">
        <v>64</v>
      </c>
      <c r="C13" s="80"/>
      <c r="D13" s="80"/>
      <c r="E13" s="80"/>
      <c r="F13" s="80"/>
      <c r="G13" s="195">
        <v>130044</v>
      </c>
    </row>
    <row r="14" spans="1:7">
      <c r="A14" s="104">
        <v>8</v>
      </c>
      <c r="B14" s="109" t="s">
        <v>92</v>
      </c>
      <c r="C14" s="80"/>
      <c r="D14" s="80"/>
      <c r="E14" s="80"/>
      <c r="F14" s="80"/>
      <c r="G14" s="81"/>
    </row>
    <row r="15" spans="1:7">
      <c r="A15" s="104">
        <v>9</v>
      </c>
      <c r="B15" s="111" t="s">
        <v>93</v>
      </c>
      <c r="C15" s="80"/>
      <c r="D15" s="80"/>
      <c r="E15" s="80"/>
      <c r="F15" s="80"/>
      <c r="G15" s="81"/>
    </row>
    <row r="16" spans="1:7">
      <c r="A16" s="104">
        <v>10</v>
      </c>
      <c r="B16" s="109" t="s">
        <v>94</v>
      </c>
      <c r="C16" s="80"/>
      <c r="D16" s="80"/>
      <c r="E16" s="80"/>
      <c r="F16" s="80"/>
      <c r="G16" s="81"/>
    </row>
    <row r="17" spans="1:7">
      <c r="A17" s="104">
        <v>11</v>
      </c>
      <c r="B17" s="79" t="s">
        <v>44</v>
      </c>
      <c r="C17" s="82">
        <f>SUM(C18:C21)</f>
        <v>0</v>
      </c>
      <c r="D17" s="82">
        <f>SUM(D18:D21)</f>
        <v>0</v>
      </c>
      <c r="E17" s="82">
        <f>SUM(E18:E21)</f>
        <v>0</v>
      </c>
      <c r="F17" s="82">
        <f>SUM(F18:F21)</f>
        <v>0</v>
      </c>
      <c r="G17" s="83">
        <f>SUM(G18:G21)</f>
        <v>0</v>
      </c>
    </row>
    <row r="18" spans="1:7">
      <c r="A18" s="104">
        <v>12</v>
      </c>
      <c r="B18" s="109" t="s">
        <v>64</v>
      </c>
      <c r="C18" s="80"/>
      <c r="D18" s="80"/>
      <c r="E18" s="80" t="s">
        <v>6</v>
      </c>
      <c r="F18" s="80"/>
      <c r="G18" s="81"/>
    </row>
    <row r="19" spans="1:7">
      <c r="A19" s="104">
        <v>13</v>
      </c>
      <c r="B19" s="109" t="s">
        <v>92</v>
      </c>
      <c r="C19" s="80"/>
      <c r="D19" s="80"/>
      <c r="E19" s="80"/>
      <c r="F19" s="80"/>
      <c r="G19" s="81"/>
    </row>
    <row r="20" spans="1:7">
      <c r="A20" s="104">
        <v>14</v>
      </c>
      <c r="B20" s="111" t="s">
        <v>93</v>
      </c>
      <c r="C20" s="80"/>
      <c r="D20" s="80"/>
      <c r="E20" s="80"/>
      <c r="F20" s="80"/>
      <c r="G20" s="81"/>
    </row>
    <row r="21" spans="1:7">
      <c r="A21" s="104">
        <v>15</v>
      </c>
      <c r="B21" s="109" t="s">
        <v>94</v>
      </c>
      <c r="C21" s="80"/>
      <c r="D21" s="80"/>
      <c r="E21" s="80"/>
      <c r="F21" s="80"/>
      <c r="G21" s="81"/>
    </row>
    <row r="22" spans="1:7" ht="13.5" thickBot="1">
      <c r="A22" s="104">
        <v>16</v>
      </c>
      <c r="B22" s="112" t="s">
        <v>95</v>
      </c>
      <c r="C22" s="113">
        <f>C12+C17</f>
        <v>0</v>
      </c>
      <c r="D22" s="113">
        <f>D12+D17</f>
        <v>0</v>
      </c>
      <c r="E22" s="113">
        <f>E12+E17</f>
        <v>0</v>
      </c>
      <c r="F22" s="113">
        <f>F12+F17</f>
        <v>0</v>
      </c>
      <c r="G22" s="114">
        <f>G12+G17</f>
        <v>130044</v>
      </c>
    </row>
  </sheetData>
  <pageMargins left="0.7" right="0.7" top="0.75" bottom="0.75" header="0.3" footer="0.3"/>
  <pageSetup orientation="portrait" horizontalDpi="4294967292" r:id="rId1"/>
  <headerFooter>
    <oddHeader>&amp;C&amp;"Calibri"&amp;10&amp;K0078D7 Classification: Restricted to Partners&amp;1#_x000D_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tabSelected="1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36" bestFit="1" customWidth="1"/>
    <col min="2" max="2" width="89.140625" style="36" bestFit="1" customWidth="1"/>
    <col min="3" max="3" width="15.140625" style="71" customWidth="1"/>
    <col min="4" max="5" width="13.7109375" style="71" customWidth="1"/>
    <col min="6" max="6" width="16.28515625" style="71" customWidth="1"/>
    <col min="7" max="8" width="13.7109375" style="71" customWidth="1"/>
    <col min="9" max="9" width="17.5703125" style="71" customWidth="1"/>
    <col min="10" max="10" width="14.5703125" style="71" customWidth="1"/>
    <col min="11" max="12" width="13.7109375" style="71" customWidth="1"/>
    <col min="13" max="13" width="15" style="71" customWidth="1"/>
    <col min="14" max="15" width="13.7109375" style="71" customWidth="1"/>
    <col min="16" max="17" width="15.7109375" style="71" customWidth="1"/>
    <col min="18" max="18" width="9.140625" style="71"/>
    <col min="19" max="16384" width="9.140625" style="36"/>
  </cols>
  <sheetData>
    <row r="1" spans="1:15">
      <c r="A1" s="36" t="s">
        <v>24</v>
      </c>
      <c r="B1" s="36" t="str">
        <f>'20. LI3'!B1</f>
        <v>Procredit Bank</v>
      </c>
    </row>
    <row r="2" spans="1:15">
      <c r="A2" s="36" t="s">
        <v>25</v>
      </c>
      <c r="B2" s="178">
        <f>'20. LI3'!B2</f>
        <v>45291</v>
      </c>
    </row>
    <row r="4" spans="1:15" ht="13.5" thickBot="1">
      <c r="A4" s="54" t="s">
        <v>49</v>
      </c>
      <c r="B4" s="139" t="s">
        <v>23</v>
      </c>
    </row>
    <row r="5" spans="1:15">
      <c r="A5" s="43"/>
      <c r="B5" s="115"/>
      <c r="C5" s="129" t="s">
        <v>0</v>
      </c>
      <c r="D5" s="129" t="s">
        <v>1</v>
      </c>
      <c r="E5" s="129" t="s">
        <v>2</v>
      </c>
      <c r="F5" s="129" t="s">
        <v>3</v>
      </c>
      <c r="G5" s="129" t="s">
        <v>4</v>
      </c>
      <c r="H5" s="129" t="s">
        <v>5</v>
      </c>
      <c r="I5" s="129" t="s">
        <v>9</v>
      </c>
      <c r="J5" s="129" t="s">
        <v>10</v>
      </c>
      <c r="K5" s="129" t="s">
        <v>100</v>
      </c>
      <c r="L5" s="129" t="s">
        <v>11</v>
      </c>
      <c r="M5" s="129" t="s">
        <v>12</v>
      </c>
      <c r="N5" s="129" t="s">
        <v>13</v>
      </c>
      <c r="O5" s="116" t="s">
        <v>14</v>
      </c>
    </row>
    <row r="6" spans="1:15" ht="12.75" customHeight="1">
      <c r="A6" s="44"/>
      <c r="B6" s="46"/>
      <c r="C6" s="173" t="s">
        <v>101</v>
      </c>
      <c r="D6" s="173"/>
      <c r="E6" s="173"/>
      <c r="F6" s="175" t="s">
        <v>52</v>
      </c>
      <c r="G6" s="175"/>
      <c r="H6" s="175"/>
      <c r="I6" s="175"/>
      <c r="J6" s="175"/>
      <c r="K6" s="175"/>
      <c r="L6" s="175"/>
      <c r="M6" s="175" t="s">
        <v>58</v>
      </c>
      <c r="N6" s="175"/>
      <c r="O6" s="174"/>
    </row>
    <row r="7" spans="1:15" ht="15" customHeight="1">
      <c r="A7" s="44"/>
      <c r="B7" s="46"/>
      <c r="C7" s="175" t="s">
        <v>105</v>
      </c>
      <c r="D7" s="175" t="s">
        <v>106</v>
      </c>
      <c r="E7" s="175" t="s">
        <v>51</v>
      </c>
      <c r="F7" s="175" t="s">
        <v>53</v>
      </c>
      <c r="G7" s="175"/>
      <c r="H7" s="175" t="s">
        <v>54</v>
      </c>
      <c r="I7" s="175" t="s">
        <v>55</v>
      </c>
      <c r="J7" s="175"/>
      <c r="K7" s="176" t="s">
        <v>56</v>
      </c>
      <c r="L7" s="176"/>
      <c r="M7" s="173" t="s">
        <v>109</v>
      </c>
      <c r="N7" s="173" t="s">
        <v>110</v>
      </c>
      <c r="O7" s="174" t="s">
        <v>59</v>
      </c>
    </row>
    <row r="8" spans="1:15" ht="25.5">
      <c r="A8" s="44"/>
      <c r="B8" s="46"/>
      <c r="C8" s="175"/>
      <c r="D8" s="175"/>
      <c r="E8" s="175"/>
      <c r="F8" s="134" t="s">
        <v>107</v>
      </c>
      <c r="G8" s="134" t="s">
        <v>108</v>
      </c>
      <c r="H8" s="175"/>
      <c r="I8" s="134" t="s">
        <v>105</v>
      </c>
      <c r="J8" s="134" t="s">
        <v>106</v>
      </c>
      <c r="K8" s="135" t="s">
        <v>112</v>
      </c>
      <c r="L8" s="135" t="s">
        <v>57</v>
      </c>
      <c r="M8" s="173"/>
      <c r="N8" s="173"/>
      <c r="O8" s="174"/>
    </row>
    <row r="9" spans="1:15">
      <c r="A9" s="117"/>
      <c r="B9" s="118" t="s">
        <v>43</v>
      </c>
      <c r="C9" s="119"/>
      <c r="D9" s="119"/>
      <c r="E9" s="119"/>
      <c r="F9" s="120"/>
      <c r="G9" s="120"/>
      <c r="H9" s="45"/>
      <c r="I9" s="45"/>
      <c r="J9" s="45"/>
      <c r="K9" s="45"/>
      <c r="L9" s="45"/>
      <c r="M9" s="120"/>
      <c r="N9" s="120"/>
      <c r="O9" s="121"/>
    </row>
    <row r="10" spans="1:15">
      <c r="A10" s="44">
        <v>1</v>
      </c>
      <c r="B10" s="122" t="s">
        <v>50</v>
      </c>
      <c r="C10" s="123">
        <f>SUM(C11:C17)</f>
        <v>0</v>
      </c>
      <c r="D10" s="123">
        <f>SUM(D11:D17)</f>
        <v>0</v>
      </c>
      <c r="E10" s="123">
        <f>SUM(E11:E17)</f>
        <v>0</v>
      </c>
      <c r="F10" s="124">
        <f t="shared" ref="F10:O10" si="0">SUM(F11:F17)</f>
        <v>0</v>
      </c>
      <c r="G10" s="124">
        <f t="shared" si="0"/>
        <v>0</v>
      </c>
      <c r="H10" s="123">
        <f t="shared" si="0"/>
        <v>0</v>
      </c>
      <c r="I10" s="123">
        <f t="shared" si="0"/>
        <v>0</v>
      </c>
      <c r="J10" s="123">
        <f t="shared" si="0"/>
        <v>0</v>
      </c>
      <c r="K10" s="123">
        <f t="shared" si="0"/>
        <v>0</v>
      </c>
      <c r="L10" s="123">
        <f t="shared" si="0"/>
        <v>0</v>
      </c>
      <c r="M10" s="124">
        <f>SUM(M11:M17)</f>
        <v>0</v>
      </c>
      <c r="N10" s="124">
        <f t="shared" si="0"/>
        <v>0</v>
      </c>
      <c r="O10" s="125">
        <f t="shared" si="0"/>
        <v>0</v>
      </c>
    </row>
    <row r="11" spans="1:15">
      <c r="A11" s="44">
        <v>1.1000000000000001</v>
      </c>
      <c r="B11" s="46"/>
      <c r="C11" s="40"/>
      <c r="D11" s="40"/>
      <c r="E11" s="123">
        <f t="shared" ref="E11:E17" si="1">C11+D11</f>
        <v>0</v>
      </c>
      <c r="F11" s="40"/>
      <c r="G11" s="40"/>
      <c r="H11" s="40"/>
      <c r="I11" s="40"/>
      <c r="J11" s="40"/>
      <c r="K11" s="126"/>
      <c r="L11" s="126"/>
      <c r="M11" s="123">
        <f>C11+F11-H11-I11</f>
        <v>0</v>
      </c>
      <c r="N11" s="123">
        <f>D11+G11+H11-J11+K11-L11</f>
        <v>0</v>
      </c>
      <c r="O11" s="125">
        <f t="shared" ref="O11:O17" si="2">M11+N11</f>
        <v>0</v>
      </c>
    </row>
    <row r="12" spans="1:15">
      <c r="A12" s="44">
        <v>1.2</v>
      </c>
      <c r="B12" s="46"/>
      <c r="C12" s="40"/>
      <c r="D12" s="40"/>
      <c r="E12" s="123">
        <f t="shared" si="1"/>
        <v>0</v>
      </c>
      <c r="F12" s="40"/>
      <c r="G12" s="40"/>
      <c r="H12" s="40"/>
      <c r="I12" s="40"/>
      <c r="J12" s="40"/>
      <c r="K12" s="126"/>
      <c r="L12" s="126"/>
      <c r="M12" s="123">
        <f t="shared" ref="M12:M17" si="3">C12+F12-H12-I12</f>
        <v>0</v>
      </c>
      <c r="N12" s="123">
        <f t="shared" ref="N12:N17" si="4">D12+G12+H12-J12+K12-L12</f>
        <v>0</v>
      </c>
      <c r="O12" s="125">
        <f t="shared" si="2"/>
        <v>0</v>
      </c>
    </row>
    <row r="13" spans="1:15">
      <c r="A13" s="44">
        <v>1.3</v>
      </c>
      <c r="B13" s="46"/>
      <c r="C13" s="40"/>
      <c r="D13" s="40"/>
      <c r="E13" s="123">
        <f t="shared" si="1"/>
        <v>0</v>
      </c>
      <c r="F13" s="40"/>
      <c r="G13" s="40"/>
      <c r="H13" s="40"/>
      <c r="I13" s="40"/>
      <c r="J13" s="40"/>
      <c r="K13" s="126"/>
      <c r="L13" s="126"/>
      <c r="M13" s="123">
        <f t="shared" si="3"/>
        <v>0</v>
      </c>
      <c r="N13" s="123">
        <f t="shared" si="4"/>
        <v>0</v>
      </c>
      <c r="O13" s="125">
        <f t="shared" si="2"/>
        <v>0</v>
      </c>
    </row>
    <row r="14" spans="1:15">
      <c r="A14" s="44">
        <v>1.4</v>
      </c>
      <c r="B14" s="46"/>
      <c r="C14" s="40"/>
      <c r="D14" s="40"/>
      <c r="E14" s="123">
        <f t="shared" si="1"/>
        <v>0</v>
      </c>
      <c r="F14" s="40"/>
      <c r="G14" s="40"/>
      <c r="H14" s="40"/>
      <c r="I14" s="40"/>
      <c r="J14" s="40"/>
      <c r="K14" s="126"/>
      <c r="L14" s="126"/>
      <c r="M14" s="123">
        <f t="shared" si="3"/>
        <v>0</v>
      </c>
      <c r="N14" s="123">
        <f t="shared" si="4"/>
        <v>0</v>
      </c>
      <c r="O14" s="125">
        <f t="shared" si="2"/>
        <v>0</v>
      </c>
    </row>
    <row r="15" spans="1:15">
      <c r="A15" s="44">
        <v>1.5</v>
      </c>
      <c r="B15" s="46"/>
      <c r="C15" s="40"/>
      <c r="D15" s="40"/>
      <c r="E15" s="123">
        <f t="shared" si="1"/>
        <v>0</v>
      </c>
      <c r="F15" s="40"/>
      <c r="G15" s="40"/>
      <c r="H15" s="40"/>
      <c r="I15" s="40"/>
      <c r="J15" s="40"/>
      <c r="K15" s="126"/>
      <c r="L15" s="126"/>
      <c r="M15" s="123">
        <f t="shared" si="3"/>
        <v>0</v>
      </c>
      <c r="N15" s="123">
        <f t="shared" si="4"/>
        <v>0</v>
      </c>
      <c r="O15" s="125">
        <f t="shared" si="2"/>
        <v>0</v>
      </c>
    </row>
    <row r="16" spans="1:15">
      <c r="A16" s="44">
        <v>1.6</v>
      </c>
      <c r="B16" s="46"/>
      <c r="C16" s="40"/>
      <c r="D16" s="40"/>
      <c r="E16" s="123">
        <f t="shared" si="1"/>
        <v>0</v>
      </c>
      <c r="F16" s="40"/>
      <c r="G16" s="40"/>
      <c r="H16" s="40"/>
      <c r="I16" s="40"/>
      <c r="J16" s="40"/>
      <c r="K16" s="126"/>
      <c r="L16" s="126"/>
      <c r="M16" s="123">
        <f>C16+F16-H16-I16</f>
        <v>0</v>
      </c>
      <c r="N16" s="123">
        <f t="shared" si="4"/>
        <v>0</v>
      </c>
      <c r="O16" s="125">
        <f t="shared" si="2"/>
        <v>0</v>
      </c>
    </row>
    <row r="17" spans="1:15">
      <c r="A17" s="44" t="s">
        <v>8</v>
      </c>
      <c r="B17" s="46"/>
      <c r="C17" s="40"/>
      <c r="D17" s="40"/>
      <c r="E17" s="123">
        <f t="shared" si="1"/>
        <v>0</v>
      </c>
      <c r="F17" s="40"/>
      <c r="G17" s="40"/>
      <c r="H17" s="40"/>
      <c r="I17" s="40"/>
      <c r="J17" s="40"/>
      <c r="K17" s="126"/>
      <c r="L17" s="126"/>
      <c r="M17" s="123">
        <f t="shared" si="3"/>
        <v>0</v>
      </c>
      <c r="N17" s="123">
        <f t="shared" si="4"/>
        <v>0</v>
      </c>
      <c r="O17" s="125">
        <f t="shared" si="2"/>
        <v>0</v>
      </c>
    </row>
    <row r="18" spans="1:15">
      <c r="A18" s="117"/>
      <c r="B18" s="36" t="s">
        <v>44</v>
      </c>
      <c r="C18" s="119"/>
      <c r="D18" s="119"/>
      <c r="E18" s="119"/>
      <c r="F18" s="119"/>
      <c r="G18" s="119"/>
      <c r="H18" s="119"/>
      <c r="I18" s="119"/>
      <c r="J18" s="119"/>
      <c r="K18" s="127"/>
      <c r="L18" s="127"/>
      <c r="M18" s="119"/>
      <c r="N18" s="119"/>
      <c r="O18" s="121"/>
    </row>
    <row r="19" spans="1:15">
      <c r="A19" s="44">
        <v>2</v>
      </c>
      <c r="B19" s="128" t="s">
        <v>50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>
        <f t="shared" ref="M19" si="5">C19+F19-H19-I19</f>
        <v>0</v>
      </c>
      <c r="N19" s="123">
        <f t="shared" ref="N19" si="6">D19+G19+H19-J19+K19-L19</f>
        <v>0</v>
      </c>
      <c r="O19" s="125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cbde42-0dd4-4942-9b1c-e23a1c4e5874_Enabled">
    <vt:lpwstr>true</vt:lpwstr>
  </property>
  <property fmtid="{D5CDD505-2E9C-101B-9397-08002B2CF9AE}" pid="3" name="MSIP_Label_78cbde42-0dd4-4942-9b1c-e23a1c4e5874_SetDate">
    <vt:lpwstr>2024-05-13T11:38:49Z</vt:lpwstr>
  </property>
  <property fmtid="{D5CDD505-2E9C-101B-9397-08002B2CF9AE}" pid="4" name="MSIP_Label_78cbde42-0dd4-4942-9b1c-e23a1c4e5874_Method">
    <vt:lpwstr>Standard</vt:lpwstr>
  </property>
  <property fmtid="{D5CDD505-2E9C-101B-9397-08002B2CF9AE}" pid="5" name="MSIP_Label_78cbde42-0dd4-4942-9b1c-e23a1c4e5874_Name">
    <vt:lpwstr>Restricted to Partners</vt:lpwstr>
  </property>
  <property fmtid="{D5CDD505-2E9C-101B-9397-08002B2CF9AE}" pid="6" name="MSIP_Label_78cbde42-0dd4-4942-9b1c-e23a1c4e5874_SiteId">
    <vt:lpwstr>3471ad6d-e2eb-4e85-93ae-c344b4ac592c</vt:lpwstr>
  </property>
  <property fmtid="{D5CDD505-2E9C-101B-9397-08002B2CF9AE}" pid="7" name="MSIP_Label_78cbde42-0dd4-4942-9b1c-e23a1c4e5874_ActionId">
    <vt:lpwstr>ec57fd68-6c41-4b08-a324-1c735a82a11b</vt:lpwstr>
  </property>
  <property fmtid="{D5CDD505-2E9C-101B-9397-08002B2CF9AE}" pid="8" name="MSIP_Label_78cbde42-0dd4-4942-9b1c-e23a1c4e5874_ContentBits">
    <vt:lpwstr>1</vt:lpwstr>
  </property>
</Properties>
</file>