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76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0" l="1"/>
  <c r="D10" i="40"/>
  <c r="C10" i="40"/>
  <c r="B2" i="39" l="1"/>
  <c r="B2" i="40"/>
  <c r="B2" i="48"/>
  <c r="B2" i="72"/>
  <c r="B2" i="50"/>
  <c r="B2" i="63"/>
  <c r="B2" i="68"/>
  <c r="B1" i="39"/>
  <c r="B1" i="40"/>
  <c r="B1" i="48"/>
  <c r="B1" i="72"/>
  <c r="B1" i="50"/>
  <c r="B1" i="63"/>
  <c r="B1" i="68"/>
  <c r="P35" i="67"/>
  <c r="P36" i="67"/>
  <c r="P37" i="67"/>
  <c r="P38" i="67"/>
  <c r="P39" i="67"/>
  <c r="P40" i="67"/>
  <c r="P41" i="67"/>
  <c r="C43" i="67"/>
  <c r="D43" i="67"/>
  <c r="F43" i="67"/>
  <c r="G43" i="67"/>
  <c r="H43" i="67"/>
  <c r="I43" i="67"/>
  <c r="J43" i="67"/>
  <c r="K43" i="67"/>
  <c r="L43" i="67"/>
  <c r="M43" i="67"/>
  <c r="N43" i="67"/>
  <c r="O43" i="67"/>
  <c r="T12" i="67"/>
  <c r="T13" i="67"/>
  <c r="T14" i="67"/>
  <c r="T15" i="67"/>
  <c r="T16" i="67"/>
  <c r="T17" i="67"/>
  <c r="T18" i="67"/>
  <c r="T19" i="67"/>
  <c r="T20" i="67"/>
  <c r="T21" i="67"/>
  <c r="T22" i="67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E7" i="48"/>
  <c r="D7" i="48"/>
  <c r="D22" i="48" s="1"/>
  <c r="M56" i="67"/>
  <c r="L56" i="67"/>
  <c r="K56" i="67"/>
  <c r="J56" i="67"/>
  <c r="I56" i="67"/>
  <c r="H56" i="67"/>
  <c r="G56" i="67"/>
  <c r="F56" i="67"/>
  <c r="D56" i="67"/>
  <c r="C56" i="67"/>
  <c r="N55" i="67"/>
  <c r="N54" i="67"/>
  <c r="N53" i="67"/>
  <c r="N52" i="67"/>
  <c r="N51" i="67"/>
  <c r="N50" i="67"/>
  <c r="N49" i="67"/>
  <c r="N48" i="67"/>
  <c r="P42" i="67"/>
  <c r="P34" i="67"/>
  <c r="P33" i="67"/>
  <c r="P32" i="67"/>
  <c r="P31" i="67"/>
  <c r="S26" i="67"/>
  <c r="R26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D26" i="67"/>
  <c r="C26" i="67"/>
  <c r="T25" i="67"/>
  <c r="T24" i="67"/>
  <c r="T23" i="67"/>
  <c r="T11" i="67"/>
  <c r="T10" i="67"/>
  <c r="T9" i="67"/>
  <c r="E56" i="67" l="1"/>
  <c r="F22" i="48"/>
  <c r="D22" i="50"/>
  <c r="E43" i="67"/>
  <c r="E26" i="67"/>
  <c r="P43" i="67"/>
  <c r="E22" i="48"/>
  <c r="T26" i="67"/>
  <c r="N56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<sst xmlns="http://schemas.openxmlformats.org/spreadsheetml/2006/main" count="280" uniqueCount="184">
  <si>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</si>
  <si>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</si>
  <si>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</si>
  <si>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</si>
  <si>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</si>
  <si>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</si>
  <si>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</si>
  <si>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</si>
  <si>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</si>
  <si>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</si>
  <si>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</si>
  <si>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</si>
  <si>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</si>
  <si>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</si>
  <si>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</si>
  <si>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</si>
  <si>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</si>
  <si>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</si>
  <si>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</si>
  <si>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</si>
  <si>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</si>
  <si>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</si>
  <si>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</si>
  <si>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</si>
  <si>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</si>
  <si>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</si>
  <si>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</si>
  <si>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</si>
  <si>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</si>
  <si>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</si>
  <si>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</si>
  <si>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</si>
  <si>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</si>
  <si>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</si>
  <si>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</si>
  <si>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</si>
  <si>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</si>
  <si>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</si>
  <si>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</si>
  <si>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</si>
  <si>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</si>
  <si>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</si>
  <si>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</si>
  <si>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</si>
  <si>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</si>
  <si>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</si>
  <si>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</si>
  <si>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</si>
  <si>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</si>
  <si>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</si>
  <si>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</si>
  <si>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</si>
  <si>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</si>
  <si>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</si>
  <si>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</si>
  <si>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</si>
  <si>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</si>
  <si>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</si>
  <si>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</si>
  <si>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</si>
  <si>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</si>
  <si>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</si>
  <si>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</si>
  <si>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</si>
  <si>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</si>
  <si>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</si>
  <si>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</si>
  <si>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</si>
  <si>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</si>
  <si>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</si>
  <si>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</si>
  <si>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</si>
  <si>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</si>
  <si>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</si>
  <si>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</si>
  <si>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</si>
  <si>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</si>
  <si>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</si>
  <si>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</si>
  <si>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</si>
  <si>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</si>
  <si>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</si>
  <si>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</si>
  <si>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</si>
  <si>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</si>
  <si>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</si>
  <si>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</si>
  <si>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</si>
  <si>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</si>
  <si>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</si>
  <si>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</si>
  <si>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</si>
  <si>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</si>
  <si>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</si>
  <si>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</si>
  <si>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</si>
  <si>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</si>
  <si>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</si>
  <si>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</si>
  <si>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</si>
  <si>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</si>
  <si>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</si>
  <si>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</si>
  <si>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</si>
  <si>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</si>
  <si>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</si>
  <si>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</si>
  <si>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</si>
  <si>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</si>
  <si>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</si>
  <si>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</si>
  <si>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</si>
  <si>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</si>
  <si>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</si>
  <si>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</si>
  <si>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</si>
  <si>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</si>
  <si>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</si>
  <si>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</si>
  <si>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</si>
  <si>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</si>
  <si>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</si>
  <si>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</si>
  <si>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</si>
  <si>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</si>
  <si>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</si>
  <si>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</si>
  <si>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</si>
  <si>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</si>
  <si>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</si>
  <si>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</si>
  <si>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</si>
  <si>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</si>
  <si>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</si>
  <si>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</si>
  <si>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</si>
  <si>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</si>
  <si>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</si>
  <si>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</si>
  <si>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</si>
  <si>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</si>
  <si>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</si>
  <si>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</si>
  <si>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</si>
  <si>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</si>
  <si>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</si>
  <si>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</si>
  <si>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</si>
  <si>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</si>
  <si>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</si>
  <si>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</si>
  <si>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</si>
  <si>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balances with the NBG</t>
  </si>
  <si>
    <t>Mandatory reserve deposits with NBG</t>
  </si>
  <si>
    <t xml:space="preserve">Investments in debt securities </t>
  </si>
  <si>
    <t>Investments in equity securities</t>
  </si>
  <si>
    <t>Financial Assets at fair value through profit or loss</t>
  </si>
  <si>
    <t>Loans and advances to customers</t>
  </si>
  <si>
    <t>Current tax assets</t>
  </si>
  <si>
    <t xml:space="preserve">Investment Properties: </t>
  </si>
  <si>
    <t>Intangible assets</t>
  </si>
  <si>
    <t xml:space="preserve">Property and equipment </t>
  </si>
  <si>
    <t>ROU land and buildings</t>
  </si>
  <si>
    <t>Deferred tax assets</t>
  </si>
  <si>
    <t>Other assets</t>
  </si>
  <si>
    <t>Due  to other  banks</t>
  </si>
  <si>
    <t>Financial liabilities at fair value through profit or loss</t>
  </si>
  <si>
    <t>Customers accounts</t>
  </si>
  <si>
    <t>Borrowing from international financial institutions</t>
  </si>
  <si>
    <t>Subordinated debt</t>
  </si>
  <si>
    <t>Lease liabilities</t>
  </si>
  <si>
    <t>Current tax liabilities</t>
  </si>
  <si>
    <t>Other liabilities</t>
  </si>
  <si>
    <t>Provisions</t>
  </si>
  <si>
    <t>Deferred tax liabilities</t>
  </si>
  <si>
    <t>Subscribed capital</t>
  </si>
  <si>
    <t>Capital reserve</t>
  </si>
  <si>
    <t>Retained earnings</t>
  </si>
  <si>
    <t>Procredit Bank</t>
  </si>
  <si>
    <t>ProCredit Property</t>
  </si>
  <si>
    <t>Investments in associates</t>
  </si>
  <si>
    <t>Investments in Subsidiary</t>
  </si>
  <si>
    <t>Due from banks</t>
  </si>
  <si>
    <t>Georgia, Tbilisi; 
Real Estate management; 
Assets - 12 151 507 GEL; 
Capital - 11 832 857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</si>
</sst>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193" fontId="3" fillId="0" borderId="2" xfId="0" applyNumberFormat="1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0" fontId="88" fillId="0" borderId="2" xfId="20955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6" xfId="8" applyBorder="1"/>
    <xf numFmtId="0" fontId="89" fillId="0" borderId="17" xfId="0" applyFont="1" applyBorder="1"/>
    <xf numFmtId="0" fontId="89" fillId="0" borderId="17" xfId="0" applyFont="1" applyBorder="1" applyAlignment="1">
      <alignment horizontal="center"/>
    </xf>
    <xf numFmtId="0" fontId="89" fillId="0" borderId="18" xfId="0" applyFont="1" applyBorder="1"/>
    <xf numFmtId="0" fontId="2" fillId="0" borderId="47" xfId="20955" applyBorder="1"/>
    <xf numFmtId="0" fontId="91" fillId="0" borderId="0" xfId="0" applyFont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Border="1" applyAlignment="1">
      <alignment horizontal="center" vertical="center" wrapText="1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87" fillId="0" borderId="8" xfId="0" applyFont="1" applyBorder="1" applyAlignment="1" applyProtection="1">
      <alignment horizontal="left" wrapText="1"/>
      <protection locked="0"/>
    </xf>
    <xf numFmtId="194" fontId="87" fillId="0" borderId="2" xfId="20956" applyNumberFormat="1" applyFont="1" applyFill="1" applyBorder="1" applyAlignment="1" applyProtection="1">
      <alignment horizontal="center" vertical="center"/>
      <protection locked="0"/>
    </xf>
    <xf numFmtId="193" fontId="87" fillId="0" borderId="2" xfId="0" applyNumberFormat="1" applyFont="1" applyBorder="1" applyAlignment="1" applyProtection="1">
      <alignment horizontal="center" vertical="center"/>
      <protection locked="0"/>
    </xf>
    <xf numFmtId="193" fontId="87" fillId="0" borderId="2" xfId="0" applyNumberFormat="1" applyFont="1" applyBorder="1" applyProtection="1">
      <protection locked="0"/>
    </xf>
    <xf numFmtId="0" fontId="87" fillId="0" borderId="8" xfId="0" applyFont="1" applyBorder="1" applyAlignment="1" applyProtection="1">
      <alignment wrapText="1"/>
      <protection locked="0"/>
    </xf>
    <xf numFmtId="0" fontId="87" fillId="0" borderId="8" xfId="0" applyFont="1" applyBorder="1" applyAlignment="1" applyProtection="1">
      <alignment vertical="center" wrapText="1"/>
      <protection locked="0"/>
    </xf>
    <xf numFmtId="3" fontId="92" fillId="0" borderId="0" xfId="0" applyNumberFormat="1" applyFont="1"/>
    <xf numFmtId="0" fontId="87" fillId="0" borderId="8" xfId="0" applyFont="1" applyBorder="1" applyProtection="1">
      <protection locked="0"/>
    </xf>
    <xf numFmtId="0" fontId="87" fillId="0" borderId="50" xfId="0" applyFont="1" applyBorder="1" applyAlignment="1" applyProtection="1">
      <alignment wrapText="1"/>
      <protection locked="0"/>
    </xf>
    <xf numFmtId="194" fontId="87" fillId="0" borderId="1" xfId="20956" applyNumberFormat="1" applyFont="1" applyFill="1" applyBorder="1" applyAlignment="1" applyProtection="1">
      <alignment horizontal="center" vertical="center"/>
      <protection locked="0"/>
    </xf>
    <xf numFmtId="193" fontId="87" fillId="0" borderId="1" xfId="0" applyNumberFormat="1" applyFont="1" applyBorder="1" applyProtection="1">
      <protection locked="0"/>
    </xf>
    <xf numFmtId="193" fontId="87" fillId="0" borderId="1" xfId="0" applyNumberFormat="1" applyFont="1" applyBorder="1" applyAlignment="1" applyProtection="1">
      <alignment horizontal="center" vertical="center"/>
      <protection locked="0"/>
    </xf>
    <xf numFmtId="0" fontId="87" fillId="0" borderId="4" xfId="0" applyFont="1" applyBorder="1" applyAlignment="1">
      <alignment horizontal="left" vertical="center"/>
    </xf>
    <xf numFmtId="194" fontId="87" fillId="0" borderId="2" xfId="20956" applyNumberFormat="1" applyFont="1" applyFill="1" applyBorder="1" applyAlignment="1" applyProtection="1">
      <alignment horizontal="center"/>
      <protection locked="0"/>
    </xf>
    <xf numFmtId="194" fontId="87" fillId="0" borderId="2" xfId="20956" applyNumberFormat="1" applyFont="1" applyFill="1" applyBorder="1" applyProtection="1">
      <protection locked="0"/>
    </xf>
    <xf numFmtId="0" fontId="87" fillId="0" borderId="2" xfId="0" applyFont="1" applyBorder="1" applyAlignment="1">
      <alignment wrapText="1"/>
    </xf>
    <xf numFmtId="194" fontId="87" fillId="0" borderId="4" xfId="20956" applyNumberFormat="1" applyFont="1" applyFill="1" applyBorder="1" applyAlignment="1" applyProtection="1">
      <alignment horizontal="center"/>
      <protection locked="0"/>
    </xf>
    <xf numFmtId="194" fontId="87" fillId="0" borderId="4" xfId="20956" applyNumberFormat="1" applyFont="1" applyFill="1" applyBorder="1" applyProtection="1">
      <protection locked="0"/>
    </xf>
    <xf numFmtId="193" fontId="87" fillId="0" borderId="4" xfId="0" applyNumberFormat="1" applyFont="1" applyBorder="1" applyProtection="1">
      <protection locked="0"/>
    </xf>
    <xf numFmtId="0" fontId="87" fillId="0" borderId="2" xfId="0" applyFont="1" applyBorder="1"/>
    <xf numFmtId="194" fontId="87" fillId="0" borderId="2" xfId="20956" applyNumberFormat="1" applyFont="1" applyBorder="1" applyAlignment="1" applyProtection="1">
      <alignment horizontal="center"/>
      <protection locked="0"/>
    </xf>
    <xf numFmtId="194" fontId="87" fillId="0" borderId="2" xfId="20956" applyNumberFormat="1" applyFont="1" applyBorder="1" applyProtection="1">
      <protection locked="0"/>
    </xf>
    <xf numFmtId="193" fontId="87" fillId="0" borderId="0" xfId="0" applyNumberFormat="1" applyFont="1" applyProtection="1">
      <protection locked="0"/>
    </xf>
    <xf numFmtId="14" fontId="6" fillId="0" borderId="0" xfId="8" applyNumberFormat="1" applyFont="1"/>
    <xf numFmtId="14" fontId="2" fillId="0" borderId="0" xfId="8" applyNumberFormat="1"/>
    <xf numFmtId="14" fontId="89" fillId="0" borderId="0" xfId="0" applyNumberFormat="1" applyFont="1"/>
    <xf numFmtId="14" fontId="89" fillId="0" borderId="0" xfId="0" applyNumberFormat="1" applyFont="1" applyAlignment="1">
      <alignment horizontal="center"/>
    </xf>
    <xf numFmtId="14" fontId="90" fillId="0" borderId="0" xfId="0" applyNumberFormat="1" applyFont="1" applyAlignment="1">
      <alignment vertical="center"/>
    </xf>
    <xf numFmtId="0" fontId="87" fillId="0" borderId="14" xfId="0" applyFont="1" applyBorder="1" applyAlignment="1">
      <alignment horizontal="center" wrapText="1"/>
    </xf>
    <xf numFmtId="0" fontId="89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93" fontId="3" fillId="0" borderId="17" xfId="0" applyNumberFormat="1" applyFont="1" applyBorder="1" applyProtection="1">
      <protection locked="0"/>
    </xf>
    <xf numFmtId="193" fontId="93" fillId="0" borderId="2" xfId="0" applyNumberFormat="1" applyFont="1" applyBorder="1" applyAlignment="1" applyProtection="1">
      <alignment vertical="center" wrapText="1"/>
      <protection locked="0"/>
    </xf>
    <xf numFmtId="193" fontId="93" fillId="0" borderId="14" xfId="0" applyNumberFormat="1" applyFont="1" applyBorder="1" applyAlignment="1" applyProtection="1">
      <alignment vertical="center" wrapText="1"/>
      <protection locked="0"/>
    </xf>
    <xf numFmtId="193" fontId="93" fillId="0" borderId="2" xfId="0" applyNumberFormat="1" applyFont="1" applyBorder="1" applyAlignment="1" applyProtection="1">
      <alignment horizontal="center" vertical="center" wrapText="1"/>
      <protection locked="0"/>
    </xf>
    <xf numFmtId="193" fontId="93" fillId="0" borderId="14" xfId="0" applyNumberFormat="1" applyFont="1" applyBorder="1" applyAlignment="1" applyProtection="1">
      <alignment horizontal="center" vertical="center" wrapText="1"/>
      <protection locked="0"/>
    </xf>
    <xf numFmtId="193" fontId="4" fillId="0" borderId="14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42" xfId="8" applyBorder="1" applyAlignment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1" sqref="B11"/>
    </sheetView>
  </sheetViews>
  <sheetFormatPr defaultRowHeight="14.5"/>
  <cols>
    <col min="1" max="1" width="9.7265625" style="30" bestFit="1" customWidth="1"/>
    <col min="2" max="2" width="128.7265625" bestFit="1" customWidth="1"/>
    <col min="3" max="3" width="39.453125" customWidth="1"/>
  </cols>
  <sheetData>
    <row r="1" spans="1:3" ht="15.5">
      <c r="A1" s="28" t="s">
        <v>18</v>
      </c>
      <c r="B1" s="39" t="s">
        <v>20</v>
      </c>
      <c r="C1" s="24"/>
    </row>
    <row r="2" spans="1:3">
      <c r="A2" s="29">
        <v>20</v>
      </c>
      <c r="B2" s="25" t="s">
        <v>22</v>
      </c>
      <c r="C2" s="9"/>
    </row>
    <row r="3" spans="1:3">
      <c r="A3" s="29">
        <v>21</v>
      </c>
      <c r="B3" s="25" t="s">
        <v>19</v>
      </c>
    </row>
    <row r="4" spans="1:3">
      <c r="A4" s="29">
        <v>22</v>
      </c>
      <c r="B4" s="25" t="s">
        <v>21</v>
      </c>
    </row>
    <row r="5" spans="1:3">
      <c r="A5" s="29">
        <v>23</v>
      </c>
      <c r="B5" s="25" t="s">
        <v>23</v>
      </c>
    </row>
    <row r="6" spans="1:3">
      <c r="A6" s="29">
        <v>24</v>
      </c>
      <c r="B6" s="25" t="s">
        <v>24</v>
      </c>
      <c r="C6" s="1"/>
    </row>
    <row r="7" spans="1:3">
      <c r="A7" s="29">
        <v>25</v>
      </c>
      <c r="B7" s="25" t="s">
        <v>25</v>
      </c>
    </row>
    <row r="8" spans="1:3">
      <c r="A8" s="29">
        <v>26</v>
      </c>
      <c r="B8" s="25" t="s">
        <v>132</v>
      </c>
    </row>
    <row r="9" spans="1:3">
      <c r="A9" s="29">
        <v>27</v>
      </c>
      <c r="B9" s="25" t="s">
        <v>26</v>
      </c>
    </row>
    <row r="10" spans="1:3">
      <c r="C10" s="24"/>
    </row>
    <row r="11" spans="1:3" ht="29">
      <c r="B11" s="155" t="s">
        <v>151</v>
      </c>
      <c r="C11" s="24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66"/>
  <sheetViews>
    <sheetView zoomScale="85" zoomScaleNormal="85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796875" defaultRowHeight="13"/>
  <cols>
    <col min="1" max="1" width="10.54296875" style="1" bestFit="1" customWidth="1"/>
    <col min="2" max="2" width="28" style="1" customWidth="1"/>
    <col min="3" max="3" width="29.7265625" style="1" customWidth="1"/>
    <col min="4" max="4" width="38.54296875" style="1" customWidth="1"/>
    <col min="5" max="5" width="29.54296875" style="1" customWidth="1"/>
    <col min="6" max="6" width="13.26953125" style="1" customWidth="1"/>
    <col min="7" max="7" width="11.54296875" style="1" customWidth="1"/>
    <col min="8" max="8" width="12" style="1" customWidth="1"/>
    <col min="9" max="9" width="11.54296875" style="1" customWidth="1"/>
    <col min="10" max="10" width="12" style="1" customWidth="1"/>
    <col min="11" max="11" width="11.54296875" style="1" customWidth="1"/>
    <col min="12" max="12" width="13.7265625" style="1" customWidth="1"/>
    <col min="13" max="14" width="12.81640625" style="1" customWidth="1"/>
    <col min="15" max="15" width="10.26953125" style="1" customWidth="1"/>
    <col min="16" max="17" width="10.7265625" style="1" customWidth="1"/>
    <col min="18" max="18" width="12" style="1" customWidth="1"/>
    <col min="19" max="19" width="11.54296875" style="1" customWidth="1"/>
    <col min="20" max="20" width="13.7265625" style="1" customWidth="1"/>
    <col min="21" max="16384" width="9.1796875" style="1"/>
  </cols>
  <sheetData>
    <row r="1" spans="1:20" ht="13.5">
      <c r="A1" s="2" t="s">
        <v>27</v>
      </c>
      <c r="B1" s="1" t="s">
        <v>178</v>
      </c>
    </row>
    <row r="2" spans="1:20" s="2" customFormat="1" ht="15.75" customHeight="1">
      <c r="A2" s="2" t="s">
        <v>28</v>
      </c>
      <c r="B2" s="181">
        <v>44926</v>
      </c>
    </row>
    <row r="3" spans="1:20">
      <c r="C3" s="9"/>
      <c r="D3" s="9"/>
      <c r="E3" s="3"/>
      <c r="F3" s="4"/>
    </row>
    <row r="4" spans="1:20" ht="13.5" thickBot="1">
      <c r="A4" s="31" t="s">
        <v>148</v>
      </c>
      <c r="B4" s="195" t="s">
        <v>22</v>
      </c>
      <c r="C4" s="196"/>
      <c r="D4" s="9"/>
      <c r="E4" s="3"/>
      <c r="F4" s="4"/>
    </row>
    <row r="5" spans="1:20">
      <c r="A5" s="32"/>
      <c r="B5" s="14" t="s">
        <v>0</v>
      </c>
      <c r="C5" s="19" t="s">
        <v>1</v>
      </c>
      <c r="D5" s="20" t="s">
        <v>2</v>
      </c>
      <c r="E5" s="14" t="s">
        <v>3</v>
      </c>
      <c r="F5" s="14" t="s">
        <v>4</v>
      </c>
      <c r="G5" s="198" t="s">
        <v>8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</row>
    <row r="6" spans="1:20" ht="16.899999999999999" customHeight="1">
      <c r="A6" s="197"/>
      <c r="B6" s="200" t="s">
        <v>63</v>
      </c>
      <c r="C6" s="201" t="s">
        <v>64</v>
      </c>
      <c r="D6" s="201" t="s">
        <v>65</v>
      </c>
      <c r="E6" s="201" t="s">
        <v>66</v>
      </c>
      <c r="F6" s="201" t="s">
        <v>67</v>
      </c>
      <c r="G6" s="204" t="s">
        <v>68</v>
      </c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6"/>
    </row>
    <row r="7" spans="1:20" ht="14.5" customHeight="1">
      <c r="A7" s="197"/>
      <c r="B7" s="200"/>
      <c r="C7" s="202"/>
      <c r="D7" s="202"/>
      <c r="E7" s="202"/>
      <c r="F7" s="202"/>
      <c r="G7" s="16">
        <v>1</v>
      </c>
      <c r="H7" s="40">
        <v>2</v>
      </c>
      <c r="I7" s="40">
        <v>3</v>
      </c>
      <c r="J7" s="40">
        <v>4</v>
      </c>
      <c r="K7" s="40">
        <v>5</v>
      </c>
      <c r="L7" s="40">
        <v>6.1</v>
      </c>
      <c r="M7" s="40">
        <v>6.2</v>
      </c>
      <c r="N7" s="40">
        <v>6</v>
      </c>
      <c r="O7" s="40">
        <v>7</v>
      </c>
      <c r="P7" s="40">
        <v>8</v>
      </c>
      <c r="Q7" s="40">
        <v>9</v>
      </c>
      <c r="R7" s="40">
        <v>10</v>
      </c>
      <c r="S7" s="40">
        <v>11</v>
      </c>
      <c r="T7" s="41">
        <v>12</v>
      </c>
    </row>
    <row r="8" spans="1:20" ht="95">
      <c r="A8" s="197"/>
      <c r="B8" s="200"/>
      <c r="C8" s="203"/>
      <c r="D8" s="203"/>
      <c r="E8" s="203"/>
      <c r="F8" s="203"/>
      <c r="G8" s="146" t="s">
        <v>69</v>
      </c>
      <c r="H8" s="15" t="s">
        <v>70</v>
      </c>
      <c r="I8" s="15" t="s">
        <v>71</v>
      </c>
      <c r="J8" s="15" t="s">
        <v>72</v>
      </c>
      <c r="K8" s="15" t="s">
        <v>73</v>
      </c>
      <c r="L8" s="47" t="s">
        <v>74</v>
      </c>
      <c r="M8" s="15" t="s">
        <v>75</v>
      </c>
      <c r="N8" s="15" t="s">
        <v>76</v>
      </c>
      <c r="O8" s="15" t="s">
        <v>77</v>
      </c>
      <c r="P8" s="15" t="s">
        <v>78</v>
      </c>
      <c r="Q8" s="15" t="s">
        <v>79</v>
      </c>
      <c r="R8" s="15" t="s">
        <v>80</v>
      </c>
      <c r="S8" s="15" t="s">
        <v>81</v>
      </c>
      <c r="T8" s="15" t="s">
        <v>82</v>
      </c>
    </row>
    <row r="9" spans="1:20">
      <c r="A9" s="35"/>
      <c r="B9" s="158" t="s">
        <v>152</v>
      </c>
      <c r="C9" s="159">
        <v>162437.435352</v>
      </c>
      <c r="D9" s="159">
        <v>162437.435352</v>
      </c>
      <c r="E9" s="160">
        <v>163474.07090681998</v>
      </c>
      <c r="F9" s="161"/>
      <c r="G9" s="160">
        <v>37622.540329000003</v>
      </c>
      <c r="H9" s="160">
        <v>66315.743193899994</v>
      </c>
      <c r="I9" s="160">
        <v>59295.215818800003</v>
      </c>
      <c r="J9" s="160">
        <v>0</v>
      </c>
      <c r="K9" s="160"/>
      <c r="L9" s="160"/>
      <c r="M9" s="160"/>
      <c r="N9" s="160"/>
      <c r="O9" s="160">
        <v>60.842509999999997</v>
      </c>
      <c r="P9" s="160"/>
      <c r="Q9" s="160"/>
      <c r="R9" s="160"/>
      <c r="S9" s="160">
        <v>179.72905512</v>
      </c>
      <c r="T9" s="194">
        <f>SUM(G9:K9,N9:S9)</f>
        <v>163474.07090681998</v>
      </c>
    </row>
    <row r="10" spans="1:20" ht="26">
      <c r="A10" s="35"/>
      <c r="B10" s="162" t="s">
        <v>153</v>
      </c>
      <c r="C10" s="159">
        <v>199512.57412999996</v>
      </c>
      <c r="D10" s="159">
        <v>199512.57412999996</v>
      </c>
      <c r="E10" s="160">
        <v>199909.84441760002</v>
      </c>
      <c r="F10" s="161"/>
      <c r="G10" s="160"/>
      <c r="H10" s="160">
        <v>199909.84441760002</v>
      </c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94">
        <f>SUM(G10:K10,N10:S10)</f>
        <v>199909.84441760002</v>
      </c>
    </row>
    <row r="11" spans="1:20">
      <c r="A11" s="35"/>
      <c r="B11" s="163" t="s">
        <v>154</v>
      </c>
      <c r="C11" s="159">
        <v>82486.103870000006</v>
      </c>
      <c r="D11" s="159">
        <v>82486.103870000006</v>
      </c>
      <c r="E11" s="160">
        <v>82514.516340000002</v>
      </c>
      <c r="F11" s="161"/>
      <c r="G11" s="160"/>
      <c r="H11" s="160"/>
      <c r="I11" s="160"/>
      <c r="J11" s="160"/>
      <c r="K11" s="160">
        <v>82467.90741</v>
      </c>
      <c r="L11" s="160"/>
      <c r="M11" s="160"/>
      <c r="N11" s="160"/>
      <c r="O11" s="160">
        <v>46.608930000000001</v>
      </c>
      <c r="P11" s="160"/>
      <c r="Q11" s="160"/>
      <c r="R11" s="160"/>
      <c r="S11" s="160"/>
      <c r="T11" s="194">
        <f t="shared" ref="T11:T25" si="0">SUM(G11:K11,N11:S11)</f>
        <v>82514.516340000002</v>
      </c>
    </row>
    <row r="12" spans="1:20">
      <c r="A12" s="35"/>
      <c r="B12" s="162" t="s">
        <v>155</v>
      </c>
      <c r="C12" s="159">
        <v>139.52780380590002</v>
      </c>
      <c r="D12" s="159">
        <v>139.52780380590002</v>
      </c>
      <c r="E12" s="160">
        <v>151.59281999999996</v>
      </c>
      <c r="F12" s="161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>
        <v>151.59281999999996</v>
      </c>
      <c r="R12" s="160"/>
      <c r="S12" s="160"/>
      <c r="T12" s="194">
        <f t="shared" si="0"/>
        <v>151.59281999999996</v>
      </c>
    </row>
    <row r="13" spans="1:20">
      <c r="A13" s="35"/>
      <c r="B13" s="164" t="s">
        <v>180</v>
      </c>
      <c r="C13" s="159">
        <v>2547.1318461941</v>
      </c>
      <c r="D13" s="159">
        <v>2547.1318461941</v>
      </c>
      <c r="E13" s="160">
        <v>94.572179999999989</v>
      </c>
      <c r="F13" s="161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>
        <v>94.572179999999989</v>
      </c>
      <c r="R13" s="160"/>
      <c r="S13" s="160"/>
      <c r="T13" s="194">
        <f t="shared" si="0"/>
        <v>94.572179999999989</v>
      </c>
    </row>
    <row r="14" spans="1:20">
      <c r="A14" s="35"/>
      <c r="B14" s="162" t="s">
        <v>181</v>
      </c>
      <c r="C14" s="159"/>
      <c r="D14" s="159">
        <v>6100</v>
      </c>
      <c r="E14" s="160">
        <v>6100</v>
      </c>
      <c r="F14" s="161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>
        <v>6100</v>
      </c>
      <c r="R14" s="160"/>
      <c r="S14" s="160"/>
      <c r="T14" s="194">
        <f t="shared" si="0"/>
        <v>6100</v>
      </c>
    </row>
    <row r="15" spans="1:20">
      <c r="A15" s="35"/>
      <c r="B15" s="162" t="s">
        <v>182</v>
      </c>
      <c r="C15" s="159">
        <v>84713.010169999994</v>
      </c>
      <c r="D15" s="159">
        <v>84711.893609999999</v>
      </c>
      <c r="E15" s="160">
        <v>84766.398641560008</v>
      </c>
      <c r="F15" s="161"/>
      <c r="G15" s="160"/>
      <c r="H15" s="160"/>
      <c r="I15" s="160">
        <v>84716.800000000003</v>
      </c>
      <c r="J15" s="160"/>
      <c r="K15" s="160"/>
      <c r="L15" s="160"/>
      <c r="M15" s="160"/>
      <c r="N15" s="160"/>
      <c r="O15" s="160">
        <v>49.598641559999997</v>
      </c>
      <c r="P15" s="160"/>
      <c r="Q15" s="160"/>
      <c r="R15" s="160"/>
      <c r="S15" s="160"/>
      <c r="T15" s="194">
        <f t="shared" si="0"/>
        <v>84766.398641560008</v>
      </c>
    </row>
    <row r="16" spans="1:20">
      <c r="A16" s="35"/>
      <c r="B16" s="165" t="s">
        <v>156</v>
      </c>
      <c r="C16" s="159">
        <v>2.90909</v>
      </c>
      <c r="D16" s="159">
        <v>2.90909</v>
      </c>
      <c r="E16" s="160">
        <v>9291.1963483649997</v>
      </c>
      <c r="F16" s="161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>
        <v>9291.1963483649997</v>
      </c>
      <c r="T16" s="194">
        <f t="shared" si="0"/>
        <v>9291.1963483649997</v>
      </c>
    </row>
    <row r="17" spans="1:20">
      <c r="A17" s="35"/>
      <c r="B17" s="162" t="s">
        <v>157</v>
      </c>
      <c r="C17" s="159">
        <v>1126067.7914200001</v>
      </c>
      <c r="D17" s="159">
        <v>1126067.7914200001</v>
      </c>
      <c r="E17" s="160">
        <v>1115986.5317984398</v>
      </c>
      <c r="F17" s="161"/>
      <c r="G17" s="160"/>
      <c r="H17" s="160"/>
      <c r="I17" s="160"/>
      <c r="J17" s="160"/>
      <c r="K17" s="160"/>
      <c r="L17" s="160">
        <v>1150714.3868199999</v>
      </c>
      <c r="M17" s="160">
        <v>-39857.408340000002</v>
      </c>
      <c r="N17" s="160">
        <v>1110856.9784799998</v>
      </c>
      <c r="O17" s="160">
        <v>5129.5533184399992</v>
      </c>
      <c r="P17" s="160"/>
      <c r="Q17" s="160"/>
      <c r="R17" s="160"/>
      <c r="S17" s="160"/>
      <c r="T17" s="194">
        <f t="shared" si="0"/>
        <v>1115986.5317984398</v>
      </c>
    </row>
    <row r="18" spans="1:20">
      <c r="A18" s="35"/>
      <c r="B18" s="162" t="s">
        <v>158</v>
      </c>
      <c r="C18" s="159">
        <v>3302.41716</v>
      </c>
      <c r="D18" s="159">
        <v>3302.4417899999999</v>
      </c>
      <c r="E18" s="160">
        <v>10414.008</v>
      </c>
      <c r="F18" s="161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>
        <v>10414.008</v>
      </c>
      <c r="T18" s="194">
        <f t="shared" si="0"/>
        <v>10414.008</v>
      </c>
    </row>
    <row r="19" spans="1:20">
      <c r="A19" s="35"/>
      <c r="B19" s="166" t="s">
        <v>159</v>
      </c>
      <c r="C19" s="167">
        <v>4381.8215699999992</v>
      </c>
      <c r="D19" s="167">
        <v>4372.4343099999996</v>
      </c>
      <c r="E19" s="160">
        <v>4372.4343099999996</v>
      </c>
      <c r="F19" s="168"/>
      <c r="G19" s="169"/>
      <c r="H19" s="169"/>
      <c r="I19" s="169"/>
      <c r="J19" s="169"/>
      <c r="K19" s="169"/>
      <c r="L19" s="169"/>
      <c r="M19" s="169"/>
      <c r="N19" s="160"/>
      <c r="O19" s="169"/>
      <c r="P19" s="169"/>
      <c r="Q19" s="169"/>
      <c r="R19" s="169">
        <v>4372.4343099999996</v>
      </c>
      <c r="S19" s="169"/>
      <c r="T19" s="194">
        <f t="shared" si="0"/>
        <v>4372.4343099999996</v>
      </c>
    </row>
    <row r="20" spans="1:20">
      <c r="A20" s="35"/>
      <c r="B20" s="166" t="s">
        <v>160</v>
      </c>
      <c r="C20" s="167">
        <v>1370.12096</v>
      </c>
      <c r="D20" s="167">
        <v>1370.12096</v>
      </c>
      <c r="E20" s="160">
        <v>1370.12096</v>
      </c>
      <c r="F20" s="168"/>
      <c r="G20" s="169"/>
      <c r="H20" s="169"/>
      <c r="I20" s="169"/>
      <c r="J20" s="169"/>
      <c r="K20" s="169"/>
      <c r="L20" s="169"/>
      <c r="M20" s="169"/>
      <c r="N20" s="160"/>
      <c r="O20" s="169"/>
      <c r="P20" s="169"/>
      <c r="Q20" s="169"/>
      <c r="R20" s="169">
        <v>1370.12096</v>
      </c>
      <c r="S20" s="169"/>
      <c r="T20" s="194">
        <f t="shared" si="0"/>
        <v>1370.12096</v>
      </c>
    </row>
    <row r="21" spans="1:20">
      <c r="A21" s="35"/>
      <c r="B21" s="166" t="s">
        <v>161</v>
      </c>
      <c r="C21" s="167">
        <v>40268.109840000005</v>
      </c>
      <c r="D21" s="167">
        <v>40267.193119999996</v>
      </c>
      <c r="E21" s="160">
        <v>40267.193120000004</v>
      </c>
      <c r="F21" s="168"/>
      <c r="G21" s="169"/>
      <c r="H21" s="169"/>
      <c r="I21" s="169"/>
      <c r="J21" s="169"/>
      <c r="K21" s="169"/>
      <c r="L21" s="169"/>
      <c r="M21" s="169"/>
      <c r="N21" s="160"/>
      <c r="O21" s="169"/>
      <c r="P21" s="169"/>
      <c r="Q21" s="169"/>
      <c r="R21" s="169">
        <v>40267.193120000004</v>
      </c>
      <c r="S21" s="169"/>
      <c r="T21" s="194">
        <f t="shared" si="0"/>
        <v>40267.193120000004</v>
      </c>
    </row>
    <row r="22" spans="1:20">
      <c r="A22" s="35"/>
      <c r="B22" s="162" t="s">
        <v>162</v>
      </c>
      <c r="C22" s="159">
        <v>1431.3768600000001</v>
      </c>
      <c r="D22" s="159">
        <v>1431.3768600000001</v>
      </c>
      <c r="E22" s="160">
        <v>1431.3768600000001</v>
      </c>
      <c r="F22" s="161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>
        <v>1431.3768600000001</v>
      </c>
      <c r="S22" s="160"/>
      <c r="T22" s="194">
        <f t="shared" si="0"/>
        <v>1431.3768600000001</v>
      </c>
    </row>
    <row r="23" spans="1:20">
      <c r="A23" s="35"/>
      <c r="B23" s="166" t="s">
        <v>163</v>
      </c>
      <c r="C23" s="167"/>
      <c r="D23" s="167"/>
      <c r="E23" s="160">
        <v>328.34001000000001</v>
      </c>
      <c r="F23" s="168"/>
      <c r="G23" s="169"/>
      <c r="H23" s="169"/>
      <c r="I23" s="169"/>
      <c r="J23" s="169"/>
      <c r="K23" s="169"/>
      <c r="L23" s="169"/>
      <c r="M23" s="169"/>
      <c r="N23" s="160"/>
      <c r="O23" s="169"/>
      <c r="P23" s="169"/>
      <c r="Q23" s="169"/>
      <c r="R23" s="169"/>
      <c r="S23" s="169">
        <v>328.34001000000001</v>
      </c>
      <c r="T23" s="194">
        <f t="shared" si="0"/>
        <v>328.34001000000001</v>
      </c>
    </row>
    <row r="24" spans="1:20">
      <c r="A24" s="35"/>
      <c r="B24" s="166" t="s">
        <v>164</v>
      </c>
      <c r="C24" s="167">
        <v>5961.0142139999998</v>
      </c>
      <c r="D24" s="167">
        <v>5469.9469739999995</v>
      </c>
      <c r="E24" s="160">
        <v>6288.7120954150005</v>
      </c>
      <c r="F24" s="168"/>
      <c r="G24" s="169"/>
      <c r="H24" s="169"/>
      <c r="I24" s="169">
        <v>486.75133069999998</v>
      </c>
      <c r="J24" s="169"/>
      <c r="K24" s="169"/>
      <c r="L24" s="169"/>
      <c r="M24" s="169"/>
      <c r="N24" s="169"/>
      <c r="O24" s="169"/>
      <c r="P24" s="169">
        <v>161.36997</v>
      </c>
      <c r="Q24" s="169"/>
      <c r="R24" s="169"/>
      <c r="S24" s="169">
        <v>5640.5907947150008</v>
      </c>
      <c r="T24" s="194">
        <f t="shared" si="0"/>
        <v>6288.7120954150005</v>
      </c>
    </row>
    <row r="25" spans="1:20">
      <c r="A25" s="35"/>
      <c r="B25" s="166"/>
      <c r="C25" s="167"/>
      <c r="D25" s="167"/>
      <c r="E25" s="169">
        <v>0</v>
      </c>
      <c r="F25" s="168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94">
        <f t="shared" si="0"/>
        <v>0</v>
      </c>
    </row>
    <row r="26" spans="1:20" ht="13.5" thickBot="1">
      <c r="A26" s="13"/>
      <c r="B26" s="26" t="s">
        <v>83</v>
      </c>
      <c r="C26" s="33">
        <f t="shared" ref="C26:T26" si="1">SUM(C9:C25)</f>
        <v>1714621.3442859999</v>
      </c>
      <c r="D26" s="33">
        <f t="shared" si="1"/>
        <v>1720218.8811359999</v>
      </c>
      <c r="E26" s="33">
        <f t="shared" si="1"/>
        <v>1726760.9088081995</v>
      </c>
      <c r="F26" s="33">
        <f t="shared" si="1"/>
        <v>0</v>
      </c>
      <c r="G26" s="33">
        <f t="shared" si="1"/>
        <v>37622.540329000003</v>
      </c>
      <c r="H26" s="33">
        <f t="shared" si="1"/>
        <v>266225.5876115</v>
      </c>
      <c r="I26" s="33">
        <f t="shared" si="1"/>
        <v>144498.76714950002</v>
      </c>
      <c r="J26" s="33">
        <f t="shared" si="1"/>
        <v>0</v>
      </c>
      <c r="K26" s="33">
        <f t="shared" si="1"/>
        <v>82467.90741</v>
      </c>
      <c r="L26" s="33">
        <f t="shared" si="1"/>
        <v>1150714.3868199999</v>
      </c>
      <c r="M26" s="33">
        <f t="shared" si="1"/>
        <v>-39857.408340000002</v>
      </c>
      <c r="N26" s="33">
        <f t="shared" si="1"/>
        <v>1110856.9784799998</v>
      </c>
      <c r="O26" s="33">
        <f t="shared" si="1"/>
        <v>5286.6033999999991</v>
      </c>
      <c r="P26" s="33">
        <f t="shared" si="1"/>
        <v>161.36997</v>
      </c>
      <c r="Q26" s="33">
        <f t="shared" si="1"/>
        <v>6346.165</v>
      </c>
      <c r="R26" s="33">
        <f t="shared" si="1"/>
        <v>47441.125249999997</v>
      </c>
      <c r="S26" s="33">
        <f t="shared" si="1"/>
        <v>25853.864208200001</v>
      </c>
      <c r="T26" s="34">
        <f t="shared" si="1"/>
        <v>1726760.9088081995</v>
      </c>
    </row>
    <row r="27" spans="1:20">
      <c r="A27" s="12"/>
      <c r="B27" s="14" t="s">
        <v>0</v>
      </c>
      <c r="C27" s="19" t="s">
        <v>1</v>
      </c>
      <c r="D27" s="20" t="s">
        <v>2</v>
      </c>
      <c r="E27" s="14" t="s">
        <v>3</v>
      </c>
      <c r="F27" s="14" t="s">
        <v>4</v>
      </c>
      <c r="G27" s="198" t="s">
        <v>8</v>
      </c>
      <c r="H27" s="198"/>
      <c r="I27" s="198"/>
      <c r="J27" s="198"/>
      <c r="K27" s="198"/>
      <c r="L27" s="198"/>
      <c r="M27" s="198"/>
      <c r="N27" s="198"/>
      <c r="O27" s="198"/>
      <c r="P27" s="199"/>
    </row>
    <row r="28" spans="1:20" ht="14.5" customHeight="1">
      <c r="A28" s="197"/>
      <c r="B28" s="201" t="s">
        <v>84</v>
      </c>
      <c r="C28" s="207" t="s">
        <v>64</v>
      </c>
      <c r="D28" s="207" t="s">
        <v>65</v>
      </c>
      <c r="E28" s="207" t="s">
        <v>85</v>
      </c>
      <c r="F28" s="201" t="s">
        <v>67</v>
      </c>
      <c r="G28" s="208" t="s">
        <v>68</v>
      </c>
      <c r="H28" s="208"/>
      <c r="I28" s="208"/>
      <c r="J28" s="208"/>
      <c r="K28" s="208"/>
      <c r="L28" s="208"/>
      <c r="M28" s="208"/>
      <c r="N28" s="208"/>
      <c r="O28" s="208"/>
      <c r="P28" s="209"/>
    </row>
    <row r="29" spans="1:20" ht="14.5" customHeight="1">
      <c r="A29" s="197"/>
      <c r="B29" s="202"/>
      <c r="C29" s="207"/>
      <c r="D29" s="207"/>
      <c r="E29" s="207"/>
      <c r="F29" s="202"/>
      <c r="G29" s="17">
        <v>13</v>
      </c>
      <c r="H29" s="18">
        <v>14</v>
      </c>
      <c r="I29" s="18">
        <v>15</v>
      </c>
      <c r="J29" s="18">
        <v>16</v>
      </c>
      <c r="K29" s="18">
        <v>17</v>
      </c>
      <c r="L29" s="18">
        <v>18</v>
      </c>
      <c r="M29" s="18">
        <v>19</v>
      </c>
      <c r="N29" s="18">
        <v>20</v>
      </c>
      <c r="O29" s="18">
        <v>21</v>
      </c>
      <c r="P29" s="23">
        <v>22</v>
      </c>
    </row>
    <row r="30" spans="1:20" ht="100.15" customHeight="1">
      <c r="A30" s="197"/>
      <c r="B30" s="203"/>
      <c r="C30" s="207"/>
      <c r="D30" s="207"/>
      <c r="E30" s="207"/>
      <c r="F30" s="203"/>
      <c r="G30" s="146" t="s">
        <v>86</v>
      </c>
      <c r="H30" s="15" t="s">
        <v>87</v>
      </c>
      <c r="I30" s="15" t="s">
        <v>88</v>
      </c>
      <c r="J30" s="15" t="s">
        <v>89</v>
      </c>
      <c r="K30" s="15" t="s">
        <v>90</v>
      </c>
      <c r="L30" s="15" t="s">
        <v>91</v>
      </c>
      <c r="M30" s="15" t="s">
        <v>92</v>
      </c>
      <c r="N30" s="15" t="s">
        <v>93</v>
      </c>
      <c r="O30" s="15" t="s">
        <v>94</v>
      </c>
      <c r="P30" s="21" t="s">
        <v>95</v>
      </c>
    </row>
    <row r="31" spans="1:20">
      <c r="A31" s="6"/>
      <c r="B31" s="170" t="s">
        <v>165</v>
      </c>
      <c r="C31" s="171"/>
      <c r="D31" s="172">
        <v>0</v>
      </c>
      <c r="E31" s="161">
        <v>0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37">
        <f t="shared" ref="P31:P42" si="2">SUM(G31:O31)</f>
        <v>0</v>
      </c>
    </row>
    <row r="32" spans="1:20">
      <c r="A32" s="6"/>
      <c r="B32" s="170" t="s">
        <v>166</v>
      </c>
      <c r="C32" s="171">
        <v>8.250000000000032</v>
      </c>
      <c r="D32" s="172">
        <v>8.250000000000032</v>
      </c>
      <c r="E32" s="161">
        <v>9287.475582359999</v>
      </c>
      <c r="F32" s="161"/>
      <c r="G32" s="161"/>
      <c r="H32" s="161"/>
      <c r="I32" s="161"/>
      <c r="J32" s="161"/>
      <c r="K32" s="161"/>
      <c r="L32" s="161"/>
      <c r="M32" s="161"/>
      <c r="N32" s="161">
        <v>9287.475582359999</v>
      </c>
      <c r="O32" s="161"/>
      <c r="P32" s="37">
        <f t="shared" si="2"/>
        <v>9287.475582359999</v>
      </c>
    </row>
    <row r="33" spans="1:18">
      <c r="A33" s="6"/>
      <c r="B33" s="170" t="s">
        <v>167</v>
      </c>
      <c r="C33" s="171">
        <v>970388.33944600006</v>
      </c>
      <c r="D33" s="172">
        <v>976474.23353600001</v>
      </c>
      <c r="E33" s="161">
        <v>978254.60919565998</v>
      </c>
      <c r="F33" s="161"/>
      <c r="G33" s="161"/>
      <c r="H33" s="161">
        <v>261379.62001999997</v>
      </c>
      <c r="I33" s="161">
        <v>413758.69399</v>
      </c>
      <c r="J33" s="161">
        <v>297442.39377999998</v>
      </c>
      <c r="K33" s="161"/>
      <c r="L33" s="161"/>
      <c r="M33" s="161">
        <v>3554.7437804200003</v>
      </c>
      <c r="N33" s="161">
        <v>2119.15762524</v>
      </c>
      <c r="O33" s="161"/>
      <c r="P33" s="37">
        <f t="shared" si="2"/>
        <v>978254.60919565998</v>
      </c>
    </row>
    <row r="34" spans="1:18" ht="26">
      <c r="A34" s="6"/>
      <c r="B34" s="173" t="s">
        <v>168</v>
      </c>
      <c r="C34" s="171">
        <v>424022.94709999999</v>
      </c>
      <c r="D34" s="172">
        <v>424022.94709999999</v>
      </c>
      <c r="E34" s="161">
        <v>425476.748566136</v>
      </c>
      <c r="F34" s="161"/>
      <c r="G34" s="161"/>
      <c r="H34" s="161"/>
      <c r="I34" s="161"/>
      <c r="J34" s="161"/>
      <c r="K34" s="161"/>
      <c r="L34" s="161">
        <v>420902.67058069998</v>
      </c>
      <c r="M34" s="161">
        <v>4574.0779854359998</v>
      </c>
      <c r="N34" s="161"/>
      <c r="O34" s="161"/>
      <c r="P34" s="37">
        <f t="shared" si="2"/>
        <v>425476.748566136</v>
      </c>
    </row>
    <row r="35" spans="1:18">
      <c r="A35" s="6"/>
      <c r="B35" s="173" t="s">
        <v>169</v>
      </c>
      <c r="C35" s="171">
        <v>14399.246289999999</v>
      </c>
      <c r="D35" s="172">
        <v>14399.246289999999</v>
      </c>
      <c r="E35" s="161">
        <v>14426.755423748</v>
      </c>
      <c r="F35" s="161"/>
      <c r="G35" s="161"/>
      <c r="H35" s="161"/>
      <c r="I35" s="161"/>
      <c r="J35" s="161"/>
      <c r="K35" s="161"/>
      <c r="L35" s="161"/>
      <c r="M35" s="161">
        <v>4.7554237480000001</v>
      </c>
      <c r="N35" s="161"/>
      <c r="O35" s="161">
        <v>14422</v>
      </c>
      <c r="P35" s="37">
        <f t="shared" si="2"/>
        <v>14426.755423748</v>
      </c>
    </row>
    <row r="36" spans="1:18">
      <c r="A36" s="6"/>
      <c r="B36" s="173" t="s">
        <v>170</v>
      </c>
      <c r="C36" s="171">
        <v>1426.1881899999998</v>
      </c>
      <c r="D36" s="172">
        <v>1426.1881899999998</v>
      </c>
      <c r="E36" s="161">
        <v>1427.7906137999998</v>
      </c>
      <c r="F36" s="161"/>
      <c r="G36" s="161"/>
      <c r="H36" s="161"/>
      <c r="I36" s="161"/>
      <c r="J36" s="161"/>
      <c r="K36" s="161"/>
      <c r="L36" s="161"/>
      <c r="M36" s="161">
        <v>4.4086220880000004</v>
      </c>
      <c r="N36" s="161">
        <v>1423.3819917119999</v>
      </c>
      <c r="O36" s="161"/>
      <c r="P36" s="37">
        <f t="shared" si="2"/>
        <v>1427.7906137999998</v>
      </c>
    </row>
    <row r="37" spans="1:18">
      <c r="A37" s="6"/>
      <c r="B37" s="173" t="s">
        <v>171</v>
      </c>
      <c r="C37" s="171">
        <v>0</v>
      </c>
      <c r="D37" s="172">
        <v>0</v>
      </c>
      <c r="E37" s="161">
        <v>7100.9050999999999</v>
      </c>
      <c r="F37" s="161"/>
      <c r="G37" s="161"/>
      <c r="H37" s="161"/>
      <c r="I37" s="161"/>
      <c r="J37" s="161"/>
      <c r="K37" s="161"/>
      <c r="L37" s="161"/>
      <c r="M37" s="161"/>
      <c r="N37" s="161">
        <v>9073.7050999999992</v>
      </c>
      <c r="O37" s="161"/>
      <c r="P37" s="37">
        <f t="shared" si="2"/>
        <v>9073.7050999999992</v>
      </c>
    </row>
    <row r="38" spans="1:18">
      <c r="A38" s="6"/>
      <c r="B38" s="173" t="s">
        <v>172</v>
      </c>
      <c r="C38" s="171">
        <v>2705.7267700000002</v>
      </c>
      <c r="D38" s="172">
        <v>2571.8332200000004</v>
      </c>
      <c r="E38" s="161">
        <v>6410.2512049960042</v>
      </c>
      <c r="F38" s="161"/>
      <c r="G38" s="161"/>
      <c r="H38" s="161"/>
      <c r="I38" s="161"/>
      <c r="J38" s="161"/>
      <c r="K38" s="161"/>
      <c r="L38" s="161"/>
      <c r="M38" s="161">
        <v>1018.6473183079997</v>
      </c>
      <c r="N38" s="161">
        <v>3418.8038866880015</v>
      </c>
      <c r="O38" s="161"/>
      <c r="P38" s="37">
        <f t="shared" si="2"/>
        <v>4437.4512049960013</v>
      </c>
    </row>
    <row r="39" spans="1:18">
      <c r="A39" s="6"/>
      <c r="B39" s="173" t="s">
        <v>173</v>
      </c>
      <c r="C39" s="171">
        <v>767.62874999999997</v>
      </c>
      <c r="D39" s="172">
        <v>767.62874999999997</v>
      </c>
      <c r="E39" s="161">
        <v>1689.1495339999999</v>
      </c>
      <c r="F39" s="161"/>
      <c r="G39" s="161"/>
      <c r="H39" s="161"/>
      <c r="I39" s="161"/>
      <c r="J39" s="161"/>
      <c r="K39" s="161"/>
      <c r="L39" s="161"/>
      <c r="M39" s="161"/>
      <c r="N39" s="161">
        <v>1689.1495339999999</v>
      </c>
      <c r="O39" s="161"/>
      <c r="P39" s="37">
        <f t="shared" si="2"/>
        <v>1689.1495339999999</v>
      </c>
    </row>
    <row r="40" spans="1:18">
      <c r="A40" s="6"/>
      <c r="B40" s="173" t="s">
        <v>174</v>
      </c>
      <c r="C40" s="171">
        <v>3572.1318600000004</v>
      </c>
      <c r="D40" s="172">
        <v>3572.1318600000004</v>
      </c>
      <c r="E40" s="161">
        <v>1176.2385099999999</v>
      </c>
      <c r="F40" s="161"/>
      <c r="G40" s="161"/>
      <c r="H40" s="161"/>
      <c r="I40" s="161"/>
      <c r="J40" s="161"/>
      <c r="K40" s="161"/>
      <c r="L40" s="161"/>
      <c r="M40" s="161"/>
      <c r="N40" s="161">
        <v>1176.2385099999999</v>
      </c>
      <c r="O40" s="161"/>
      <c r="P40" s="37">
        <f t="shared" si="2"/>
        <v>1176.2385099999999</v>
      </c>
    </row>
    <row r="41" spans="1:18">
      <c r="A41" s="6"/>
      <c r="B41" s="173"/>
      <c r="C41" s="171"/>
      <c r="D41" s="172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37">
        <f t="shared" si="2"/>
        <v>0</v>
      </c>
    </row>
    <row r="42" spans="1:18">
      <c r="A42" s="6"/>
      <c r="B42" s="7"/>
      <c r="C42" s="38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>
        <f t="shared" si="2"/>
        <v>0</v>
      </c>
    </row>
    <row r="43" spans="1:18" ht="13.5" thickBot="1">
      <c r="A43" s="13"/>
      <c r="B43" s="27" t="s">
        <v>96</v>
      </c>
      <c r="C43" s="33">
        <f>SUM(C31:C42)</f>
        <v>1417290.4584059999</v>
      </c>
      <c r="D43" s="33">
        <f t="shared" ref="D43:P43" si="3">SUM(D31:D42)</f>
        <v>1423242.4589459996</v>
      </c>
      <c r="E43" s="33">
        <f t="shared" si="3"/>
        <v>1445249.9237307</v>
      </c>
      <c r="F43" s="33">
        <f t="shared" si="3"/>
        <v>0</v>
      </c>
      <c r="G43" s="33">
        <f t="shared" si="3"/>
        <v>0</v>
      </c>
      <c r="H43" s="33">
        <f t="shared" si="3"/>
        <v>261379.62001999997</v>
      </c>
      <c r="I43" s="33">
        <f t="shared" si="3"/>
        <v>413758.69399</v>
      </c>
      <c r="J43" s="33">
        <f t="shared" si="3"/>
        <v>297442.39377999998</v>
      </c>
      <c r="K43" s="33">
        <f t="shared" si="3"/>
        <v>0</v>
      </c>
      <c r="L43" s="33">
        <f t="shared" si="3"/>
        <v>420902.67058069998</v>
      </c>
      <c r="M43" s="33">
        <f t="shared" si="3"/>
        <v>9156.6331300000002</v>
      </c>
      <c r="N43" s="33">
        <f t="shared" si="3"/>
        <v>28187.912230000002</v>
      </c>
      <c r="O43" s="33">
        <f t="shared" si="3"/>
        <v>14422</v>
      </c>
      <c r="P43" s="34">
        <f t="shared" si="3"/>
        <v>1445249.9237307</v>
      </c>
    </row>
    <row r="44" spans="1:18">
      <c r="A44" s="12"/>
      <c r="B44" s="14" t="s">
        <v>0</v>
      </c>
      <c r="C44" s="19" t="s">
        <v>1</v>
      </c>
      <c r="D44" s="20" t="s">
        <v>2</v>
      </c>
      <c r="E44" s="14" t="s">
        <v>3</v>
      </c>
      <c r="F44" s="14" t="s">
        <v>4</v>
      </c>
      <c r="G44" s="198" t="s">
        <v>8</v>
      </c>
      <c r="H44" s="198"/>
      <c r="I44" s="198"/>
      <c r="J44" s="198"/>
      <c r="K44" s="198"/>
      <c r="L44" s="198"/>
      <c r="M44" s="198"/>
      <c r="N44" s="199"/>
    </row>
    <row r="45" spans="1:18" ht="40.15" customHeight="1">
      <c r="A45" s="197"/>
      <c r="B45" s="201" t="s">
        <v>97</v>
      </c>
      <c r="C45" s="207" t="s">
        <v>64</v>
      </c>
      <c r="D45" s="207" t="s">
        <v>65</v>
      </c>
      <c r="E45" s="201" t="s">
        <v>85</v>
      </c>
      <c r="F45" s="207" t="s">
        <v>67</v>
      </c>
      <c r="G45" s="210" t="s">
        <v>68</v>
      </c>
      <c r="H45" s="211"/>
      <c r="I45" s="211"/>
      <c r="J45" s="211"/>
      <c r="K45" s="211"/>
      <c r="L45" s="211"/>
      <c r="M45" s="211"/>
      <c r="N45" s="212"/>
    </row>
    <row r="46" spans="1:18" ht="13.9" customHeight="1">
      <c r="A46" s="197"/>
      <c r="B46" s="202"/>
      <c r="C46" s="207"/>
      <c r="D46" s="207"/>
      <c r="E46" s="202"/>
      <c r="F46" s="207"/>
      <c r="G46" s="5">
        <v>23</v>
      </c>
      <c r="H46" s="5">
        <v>24</v>
      </c>
      <c r="I46" s="5">
        <v>25</v>
      </c>
      <c r="J46" s="5">
        <v>26</v>
      </c>
      <c r="K46" s="5">
        <v>27</v>
      </c>
      <c r="L46" s="5">
        <v>28</v>
      </c>
      <c r="M46" s="5">
        <v>29</v>
      </c>
      <c r="N46" s="22">
        <v>30</v>
      </c>
    </row>
    <row r="47" spans="1:18" ht="102" customHeight="1">
      <c r="A47" s="197"/>
      <c r="B47" s="203"/>
      <c r="C47" s="207"/>
      <c r="D47" s="207"/>
      <c r="E47" s="203"/>
      <c r="F47" s="207"/>
      <c r="G47" s="15" t="s">
        <v>98</v>
      </c>
      <c r="H47" s="15" t="s">
        <v>99</v>
      </c>
      <c r="I47" s="15" t="s">
        <v>100</v>
      </c>
      <c r="J47" s="15" t="s">
        <v>101</v>
      </c>
      <c r="K47" s="15" t="s">
        <v>102</v>
      </c>
      <c r="L47" s="15" t="s">
        <v>103</v>
      </c>
      <c r="M47" s="15" t="s">
        <v>104</v>
      </c>
      <c r="N47" s="15" t="s">
        <v>138</v>
      </c>
    </row>
    <row r="48" spans="1:18">
      <c r="A48" s="6"/>
      <c r="B48" s="170" t="s">
        <v>175</v>
      </c>
      <c r="C48" s="174">
        <v>112482.80499999999</v>
      </c>
      <c r="D48" s="175">
        <v>112482.80499999999</v>
      </c>
      <c r="E48" s="176">
        <v>112482.80498999999</v>
      </c>
      <c r="F48" s="176"/>
      <c r="G48" s="161">
        <v>112482.80498999999</v>
      </c>
      <c r="H48" s="161"/>
      <c r="I48" s="161"/>
      <c r="J48" s="161"/>
      <c r="K48" s="161"/>
      <c r="L48" s="161"/>
      <c r="M48" s="161"/>
      <c r="N48" s="37">
        <f t="shared" ref="N48:N55" si="4">SUM(G48:M48)</f>
        <v>112482.80498999999</v>
      </c>
      <c r="P48" s="10"/>
      <c r="Q48" s="10"/>
      <c r="R48" s="10"/>
    </row>
    <row r="49" spans="1:14">
      <c r="A49" s="6"/>
      <c r="B49" s="170" t="s">
        <v>176</v>
      </c>
      <c r="C49" s="174">
        <v>72117.569829999993</v>
      </c>
      <c r="D49" s="175">
        <v>72117.569829999993</v>
      </c>
      <c r="E49" s="176">
        <v>72117.569839999996</v>
      </c>
      <c r="F49" s="176"/>
      <c r="G49" s="161"/>
      <c r="H49" s="161"/>
      <c r="I49" s="161"/>
      <c r="J49" s="161">
        <v>72117.569839999996</v>
      </c>
      <c r="K49" s="161"/>
      <c r="L49" s="161"/>
      <c r="M49" s="161"/>
      <c r="N49" s="37">
        <f t="shared" si="4"/>
        <v>72117.569839999996</v>
      </c>
    </row>
    <row r="50" spans="1:14">
      <c r="A50" s="6"/>
      <c r="B50" s="170" t="s">
        <v>177</v>
      </c>
      <c r="C50" s="174">
        <v>112730.51091000004</v>
      </c>
      <c r="D50" s="175">
        <v>112376.04718000001</v>
      </c>
      <c r="E50" s="176">
        <v>96910.609999699998</v>
      </c>
      <c r="F50" s="176"/>
      <c r="G50" s="161"/>
      <c r="H50" s="161"/>
      <c r="I50" s="161"/>
      <c r="J50" s="161"/>
      <c r="K50" s="161"/>
      <c r="L50" s="161">
        <v>96910.609999699998</v>
      </c>
      <c r="M50" s="161"/>
      <c r="N50" s="37">
        <f t="shared" si="4"/>
        <v>96910.609999699998</v>
      </c>
    </row>
    <row r="51" spans="1:14">
      <c r="A51" s="6"/>
      <c r="B51" s="177"/>
      <c r="C51" s="171"/>
      <c r="D51" s="172"/>
      <c r="E51" s="176">
        <v>0</v>
      </c>
      <c r="F51" s="161"/>
      <c r="G51" s="161"/>
      <c r="H51" s="161"/>
      <c r="I51" s="161"/>
      <c r="J51" s="161"/>
      <c r="K51" s="161"/>
      <c r="L51" s="161"/>
      <c r="M51" s="161"/>
      <c r="N51" s="37">
        <f t="shared" si="4"/>
        <v>0</v>
      </c>
    </row>
    <row r="52" spans="1:14">
      <c r="A52" s="6"/>
      <c r="B52" s="177"/>
      <c r="C52" s="171"/>
      <c r="D52" s="172"/>
      <c r="E52" s="161"/>
      <c r="F52" s="161"/>
      <c r="G52" s="161"/>
      <c r="H52" s="161"/>
      <c r="I52" s="161"/>
      <c r="J52" s="161"/>
      <c r="K52" s="161"/>
      <c r="L52" s="161"/>
      <c r="M52" s="161"/>
      <c r="N52" s="37">
        <f t="shared" si="4"/>
        <v>0</v>
      </c>
    </row>
    <row r="53" spans="1:14">
      <c r="A53" s="6"/>
      <c r="B53" s="177"/>
      <c r="C53" s="178"/>
      <c r="D53" s="179"/>
      <c r="E53" s="161"/>
      <c r="F53" s="161"/>
      <c r="G53" s="161"/>
      <c r="H53" s="161"/>
      <c r="I53" s="161"/>
      <c r="J53" s="161"/>
      <c r="K53" s="161"/>
      <c r="L53" s="161"/>
      <c r="M53" s="161"/>
      <c r="N53" s="37">
        <f t="shared" si="4"/>
        <v>0</v>
      </c>
    </row>
    <row r="54" spans="1:14">
      <c r="A54" s="6"/>
      <c r="B54" s="177"/>
      <c r="C54" s="178"/>
      <c r="D54" s="179"/>
      <c r="E54" s="161"/>
      <c r="F54" s="161"/>
      <c r="G54" s="161"/>
      <c r="H54" s="161"/>
      <c r="I54" s="161"/>
      <c r="J54" s="161"/>
      <c r="K54" s="161"/>
      <c r="L54" s="161"/>
      <c r="M54" s="161"/>
      <c r="N54" s="37">
        <f t="shared" si="4"/>
        <v>0</v>
      </c>
    </row>
    <row r="55" spans="1:14">
      <c r="A55" s="6"/>
      <c r="B55" s="177"/>
      <c r="C55" s="178"/>
      <c r="D55" s="179"/>
      <c r="E55" s="161"/>
      <c r="F55" s="161"/>
      <c r="G55" s="161"/>
      <c r="H55" s="161"/>
      <c r="I55" s="161"/>
      <c r="J55" s="161"/>
      <c r="K55" s="180"/>
      <c r="L55" s="161"/>
      <c r="M55" s="161"/>
      <c r="N55" s="37">
        <f t="shared" si="4"/>
        <v>0</v>
      </c>
    </row>
    <row r="56" spans="1:14" ht="13.5" thickBot="1">
      <c r="A56" s="13"/>
      <c r="B56" s="154" t="s">
        <v>105</v>
      </c>
      <c r="C56" s="33">
        <f t="shared" ref="C56:N56" si="5">SUM(C48:C55)</f>
        <v>297330.88574000006</v>
      </c>
      <c r="D56" s="33">
        <f t="shared" si="5"/>
        <v>296976.42200999998</v>
      </c>
      <c r="E56" s="33">
        <f t="shared" si="5"/>
        <v>281510.98482969997</v>
      </c>
      <c r="F56" s="33">
        <f t="shared" si="5"/>
        <v>0</v>
      </c>
      <c r="G56" s="33">
        <f t="shared" si="5"/>
        <v>112482.80498999999</v>
      </c>
      <c r="H56" s="33">
        <f t="shared" si="5"/>
        <v>0</v>
      </c>
      <c r="I56" s="33">
        <f t="shared" si="5"/>
        <v>0</v>
      </c>
      <c r="J56" s="33">
        <f t="shared" si="5"/>
        <v>72117.569839999996</v>
      </c>
      <c r="K56" s="33">
        <f t="shared" si="5"/>
        <v>0</v>
      </c>
      <c r="L56" s="33">
        <f t="shared" si="5"/>
        <v>96910.609999699998</v>
      </c>
      <c r="M56" s="33">
        <f t="shared" si="5"/>
        <v>0</v>
      </c>
      <c r="N56" s="34">
        <f t="shared" si="5"/>
        <v>281510.98482969997</v>
      </c>
    </row>
    <row r="59" spans="1:14" s="3" customFormat="1"/>
    <row r="60" spans="1:14" s="3" customFormat="1"/>
    <row r="61" spans="1:14" s="3" customFormat="1"/>
    <row r="66" spans="16:16">
      <c r="P66" s="11"/>
    </row>
  </sheetData>
  <mergeCells count="25">
    <mergeCell ref="F28:F30"/>
    <mergeCell ref="G28:P28"/>
    <mergeCell ref="G44:N44"/>
    <mergeCell ref="B45:B47"/>
    <mergeCell ref="C45:C47"/>
    <mergeCell ref="D45:D47"/>
    <mergeCell ref="E45:E47"/>
    <mergeCell ref="F45:F47"/>
    <mergeCell ref="G45:N45"/>
    <mergeCell ref="B4:C4"/>
    <mergeCell ref="A6:A8"/>
    <mergeCell ref="A28:A30"/>
    <mergeCell ref="A45:A47"/>
    <mergeCell ref="G27:P27"/>
    <mergeCell ref="G5:T5"/>
    <mergeCell ref="B6:B8"/>
    <mergeCell ref="C6:C8"/>
    <mergeCell ref="D6:D8"/>
    <mergeCell ref="E6:E8"/>
    <mergeCell ref="F6:F8"/>
    <mergeCell ref="G6:T6"/>
    <mergeCell ref="B28:B30"/>
    <mergeCell ref="C28:C30"/>
    <mergeCell ref="D28:D30"/>
    <mergeCell ref="E28:E30"/>
  </mergeCells>
  <pageMargins left="0.7" right="0.7" top="0.75" bottom="0.75" header="0.3" footer="0.3"/>
  <pageSetup paperSize="9" scale="54" orientation="landscape" horizontalDpi="4294967295" verticalDpi="4294967295" r:id="rId1"/>
  <headerFooter>
    <oddHeader>&amp;C&amp;"Calibri"&amp;10&amp;K0078D7 Classification: Restricted to Partners&amp;1#_x000D_</oddHead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H8" sqref="H8"/>
    </sheetView>
  </sheetViews>
  <sheetFormatPr defaultColWidth="9.1796875" defaultRowHeight="12.5"/>
  <cols>
    <col min="1" max="1" width="10.54296875" style="43" bestFit="1" customWidth="1"/>
    <col min="2" max="2" width="39" style="43" customWidth="1"/>
    <col min="3" max="3" width="31.26953125" style="43" bestFit="1" customWidth="1"/>
    <col min="4" max="5" width="14.54296875" style="43" bestFit="1" customWidth="1"/>
    <col min="6" max="6" width="21.7265625" style="43" customWidth="1"/>
    <col min="7" max="7" width="12" style="43" bestFit="1" customWidth="1"/>
    <col min="8" max="8" width="33.453125" style="43" customWidth="1"/>
    <col min="9" max="16384" width="9.1796875" style="43"/>
  </cols>
  <sheetData>
    <row r="1" spans="1:8">
      <c r="A1" s="42" t="s">
        <v>27</v>
      </c>
      <c r="B1" s="43" t="str">
        <f>'20. LI3'!B1</f>
        <v>Procredit Bank</v>
      </c>
    </row>
    <row r="2" spans="1:8">
      <c r="A2" s="42" t="s">
        <v>28</v>
      </c>
      <c r="B2" s="182">
        <f>'20. LI3'!B2</f>
        <v>44926</v>
      </c>
      <c r="C2" s="42"/>
      <c r="D2" s="42"/>
      <c r="E2" s="42"/>
      <c r="F2" s="42"/>
      <c r="G2" s="42"/>
      <c r="H2" s="42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 ht="13.5" thickBot="1">
      <c r="A4" s="45" t="s">
        <v>29</v>
      </c>
      <c r="B4" s="147" t="s">
        <v>19</v>
      </c>
    </row>
    <row r="5" spans="1:8" ht="14.5" customHeight="1">
      <c r="A5" s="219"/>
      <c r="B5" s="213" t="s">
        <v>30</v>
      </c>
      <c r="C5" s="215" t="s">
        <v>31</v>
      </c>
      <c r="D5" s="213" t="s">
        <v>34</v>
      </c>
      <c r="E5" s="213"/>
      <c r="F5" s="213"/>
      <c r="G5" s="213"/>
      <c r="H5" s="217" t="s">
        <v>35</v>
      </c>
    </row>
    <row r="6" spans="1:8" ht="25">
      <c r="A6" s="220"/>
      <c r="B6" s="214"/>
      <c r="C6" s="216"/>
      <c r="D6" s="141" t="s">
        <v>32</v>
      </c>
      <c r="E6" s="141" t="s">
        <v>33</v>
      </c>
      <c r="F6" s="141" t="s">
        <v>36</v>
      </c>
      <c r="G6" s="141" t="s">
        <v>37</v>
      </c>
      <c r="H6" s="218"/>
    </row>
    <row r="7" spans="1:8" ht="52.5" thickBot="1">
      <c r="A7" s="55">
        <v>1</v>
      </c>
      <c r="B7" s="187" t="s">
        <v>179</v>
      </c>
      <c r="C7" s="141" t="s">
        <v>32</v>
      </c>
      <c r="D7" s="54"/>
      <c r="E7" s="54"/>
      <c r="F7" s="54"/>
      <c r="G7" s="56" t="s">
        <v>10</v>
      </c>
      <c r="H7" s="186" t="s">
        <v>183</v>
      </c>
    </row>
    <row r="8" spans="1:8">
      <c r="A8" s="55"/>
      <c r="B8" s="54"/>
      <c r="C8" s="141"/>
      <c r="D8" s="54"/>
      <c r="E8" s="54"/>
      <c r="F8" s="56"/>
      <c r="G8" s="54"/>
      <c r="H8" s="57"/>
    </row>
    <row r="9" spans="1:8">
      <c r="A9" s="55"/>
      <c r="B9" s="54"/>
      <c r="C9" s="56"/>
      <c r="D9" s="54"/>
      <c r="E9" s="54"/>
      <c r="F9" s="54"/>
      <c r="G9" s="56"/>
      <c r="H9" s="57"/>
    </row>
    <row r="10" spans="1:8">
      <c r="A10" s="55"/>
      <c r="B10" s="54"/>
      <c r="C10" s="56"/>
      <c r="D10" s="54"/>
      <c r="E10" s="54"/>
      <c r="F10" s="54"/>
      <c r="G10" s="54"/>
      <c r="H10" s="57"/>
    </row>
    <row r="11" spans="1:8">
      <c r="A11" s="55"/>
      <c r="B11" s="54"/>
      <c r="C11" s="56"/>
      <c r="D11" s="54"/>
      <c r="E11" s="54"/>
      <c r="F11" s="54"/>
      <c r="G11" s="54"/>
      <c r="H11" s="57"/>
    </row>
    <row r="12" spans="1:8" ht="13" thickBot="1">
      <c r="A12" s="58"/>
      <c r="B12" s="59"/>
      <c r="C12" s="60"/>
      <c r="D12" s="59"/>
      <c r="E12" s="59"/>
      <c r="F12" s="59"/>
      <c r="G12" s="59"/>
      <c r="H12" s="61"/>
    </row>
    <row r="13" spans="1:8">
      <c r="A13" s="42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headerFooter>
    <oddHeader>&amp;C&amp;"Calibri"&amp;10&amp;K0078D7 Classification: Restricted to Partners&amp;1#_x000D_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9"/>
  <sheetViews>
    <sheetView zoomScaleNormal="100" workbookViewId="0">
      <selection activeCell="C6" sqref="C6:E9"/>
    </sheetView>
  </sheetViews>
  <sheetFormatPr defaultColWidth="9.1796875" defaultRowHeight="12.5"/>
  <cols>
    <col min="1" max="1" width="10.54296875" style="43" bestFit="1" customWidth="1"/>
    <col min="2" max="2" width="70.1796875" style="43" customWidth="1"/>
    <col min="3" max="5" width="10.7265625" style="43" customWidth="1"/>
    <col min="6" max="16384" width="9.1796875" style="43"/>
  </cols>
  <sheetData>
    <row r="1" spans="1:5">
      <c r="A1" s="42" t="s">
        <v>27</v>
      </c>
      <c r="B1" s="43" t="str">
        <f>'20. LI3'!B1</f>
        <v>Procredit Bank</v>
      </c>
    </row>
    <row r="2" spans="1:5">
      <c r="A2" s="42" t="s">
        <v>28</v>
      </c>
      <c r="B2" s="183">
        <f>'20. LI3'!B2</f>
        <v>44926</v>
      </c>
    </row>
    <row r="4" spans="1:5" ht="13.5" thickBot="1">
      <c r="A4" s="62" t="s">
        <v>106</v>
      </c>
      <c r="B4" s="147" t="s">
        <v>21</v>
      </c>
      <c r="C4" s="63"/>
    </row>
    <row r="5" spans="1:5">
      <c r="A5" s="64"/>
      <c r="B5" s="65"/>
      <c r="C5" s="66" t="s">
        <v>5</v>
      </c>
      <c r="D5" s="66" t="s">
        <v>6</v>
      </c>
      <c r="E5" s="67" t="s">
        <v>7</v>
      </c>
    </row>
    <row r="6" spans="1:5">
      <c r="A6" s="52">
        <v>1</v>
      </c>
      <c r="B6" s="54" t="s">
        <v>107</v>
      </c>
      <c r="C6" s="49">
        <v>128763.54</v>
      </c>
      <c r="D6" s="49">
        <v>98495</v>
      </c>
      <c r="E6" s="68">
        <v>32060</v>
      </c>
    </row>
    <row r="7" spans="1:5">
      <c r="A7" s="52">
        <v>2</v>
      </c>
      <c r="B7" s="69" t="s">
        <v>108</v>
      </c>
      <c r="C7" s="49">
        <v>87372.61</v>
      </c>
      <c r="D7" s="49">
        <v>29462.38</v>
      </c>
      <c r="E7" s="68">
        <v>0</v>
      </c>
    </row>
    <row r="8" spans="1:5">
      <c r="A8" s="52">
        <v>3</v>
      </c>
      <c r="B8" s="54" t="s">
        <v>109</v>
      </c>
      <c r="C8" s="49">
        <v>4</v>
      </c>
      <c r="D8" s="49">
        <v>2</v>
      </c>
      <c r="E8" s="68">
        <v>0</v>
      </c>
    </row>
    <row r="9" spans="1:5" ht="13" thickBot="1">
      <c r="A9" s="50">
        <v>4</v>
      </c>
      <c r="B9" s="59" t="s">
        <v>110</v>
      </c>
      <c r="C9" s="70">
        <v>93625.11</v>
      </c>
      <c r="D9" s="70">
        <v>53209.15</v>
      </c>
      <c r="E9" s="71">
        <v>14860</v>
      </c>
    </row>
  </sheetData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1"/>
  <sheetViews>
    <sheetView zoomScaleNormal="100" workbookViewId="0">
      <selection activeCell="C6" sqref="C6:E9"/>
    </sheetView>
  </sheetViews>
  <sheetFormatPr defaultColWidth="9.1796875" defaultRowHeight="12.5"/>
  <cols>
    <col min="1" max="1" width="10.54296875" style="43" bestFit="1" customWidth="1"/>
    <col min="2" max="2" width="52.54296875" style="43" customWidth="1"/>
    <col min="3" max="5" width="10.26953125" style="43" bestFit="1" customWidth="1"/>
    <col min="6" max="6" width="24.1796875" style="43" customWidth="1"/>
    <col min="7" max="7" width="27.54296875" style="43" customWidth="1"/>
    <col min="8" max="16384" width="9.1796875" style="43"/>
  </cols>
  <sheetData>
    <row r="1" spans="1:7">
      <c r="A1" s="43" t="s">
        <v>27</v>
      </c>
      <c r="B1" s="43" t="str">
        <f>'20. LI3'!B1</f>
        <v>Procredit Bank</v>
      </c>
    </row>
    <row r="2" spans="1:7">
      <c r="A2" s="43" t="s">
        <v>28</v>
      </c>
      <c r="B2" s="183">
        <f>'20. LI3'!B2</f>
        <v>44926</v>
      </c>
    </row>
    <row r="4" spans="1:7" ht="13.5" thickBot="1">
      <c r="A4" s="62" t="s">
        <v>38</v>
      </c>
      <c r="B4" s="148" t="s">
        <v>23</v>
      </c>
    </row>
    <row r="5" spans="1:7">
      <c r="A5" s="72"/>
      <c r="B5" s="65"/>
      <c r="C5" s="65" t="s">
        <v>0</v>
      </c>
      <c r="D5" s="65" t="s">
        <v>1</v>
      </c>
      <c r="E5" s="65" t="s">
        <v>2</v>
      </c>
      <c r="F5" s="65" t="s">
        <v>3</v>
      </c>
      <c r="G5" s="73" t="s">
        <v>4</v>
      </c>
    </row>
    <row r="6" spans="1:7" s="44" customFormat="1" ht="50">
      <c r="A6" s="74"/>
      <c r="B6" s="54"/>
      <c r="C6" s="188">
        <v>2022</v>
      </c>
      <c r="D6" s="188">
        <v>2021</v>
      </c>
      <c r="E6" s="188">
        <v>2020</v>
      </c>
      <c r="F6" s="75" t="s">
        <v>133</v>
      </c>
      <c r="G6" s="53" t="s">
        <v>134</v>
      </c>
    </row>
    <row r="7" spans="1:7" ht="13">
      <c r="A7" s="76">
        <v>1</v>
      </c>
      <c r="B7" s="54" t="s">
        <v>39</v>
      </c>
      <c r="C7" s="36">
        <v>80039633.170000002</v>
      </c>
      <c r="D7" s="36">
        <v>74612576.120000005</v>
      </c>
      <c r="E7" s="36">
        <v>57015160.170000002</v>
      </c>
      <c r="F7" s="221"/>
      <c r="G7" s="221"/>
    </row>
    <row r="8" spans="1:7" ht="13">
      <c r="A8" s="76">
        <v>2</v>
      </c>
      <c r="B8" s="77" t="s">
        <v>40</v>
      </c>
      <c r="C8" s="36">
        <v>16944144.239700004</v>
      </c>
      <c r="D8" s="36">
        <v>16857592.865800008</v>
      </c>
      <c r="E8" s="36">
        <v>22265963.259199999</v>
      </c>
      <c r="F8" s="221"/>
      <c r="G8" s="221"/>
    </row>
    <row r="9" spans="1:7" ht="13">
      <c r="A9" s="76">
        <v>3</v>
      </c>
      <c r="B9" s="78" t="s">
        <v>140</v>
      </c>
      <c r="C9" s="36">
        <v>217199.5</v>
      </c>
      <c r="D9" s="36">
        <v>572714.18000000005</v>
      </c>
      <c r="E9" s="36">
        <v>1487646.12</v>
      </c>
      <c r="F9" s="221"/>
      <c r="G9" s="221"/>
    </row>
    <row r="10" spans="1:7" ht="13.5" thickBot="1">
      <c r="A10" s="79">
        <v>4</v>
      </c>
      <c r="B10" s="80" t="s">
        <v>41</v>
      </c>
      <c r="C10" s="189">
        <f t="shared" ref="C10" si="0">SUM(C7:C8)-C9</f>
        <v>96766577.909700006</v>
      </c>
      <c r="D10" s="189">
        <f t="shared" ref="D10" si="1">SUM(D7:D8)-D9</f>
        <v>90897454.805800006</v>
      </c>
      <c r="E10" s="189">
        <f>SUM(E7:E8)-E9</f>
        <v>77793477.309199989</v>
      </c>
      <c r="F10" s="156">
        <f>SUMIF(C10:E10, "&gt;=0",C10:E10)/3</f>
        <v>88485836.674899995</v>
      </c>
      <c r="G10" s="157">
        <f>F10*15%/8%</f>
        <v>165910943.76543748</v>
      </c>
    </row>
    <row r="11" spans="1:7">
      <c r="A11" s="81"/>
    </row>
  </sheetData>
  <mergeCells count="1">
    <mergeCell ref="F7:G9"/>
  </mergeCell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8" sqref="D8:F14"/>
    </sheetView>
  </sheetViews>
  <sheetFormatPr defaultColWidth="9.1796875" defaultRowHeight="12.5"/>
  <cols>
    <col min="1" max="1" width="10.54296875" style="104" bestFit="1" customWidth="1"/>
    <col min="2" max="2" width="16.26953125" style="43" customWidth="1"/>
    <col min="3" max="3" width="42.81640625" style="43" customWidth="1"/>
    <col min="4" max="5" width="33.453125" style="43" customWidth="1"/>
    <col min="6" max="6" width="38.81640625" style="43" customWidth="1"/>
    <col min="7" max="16384" width="9.1796875" style="43"/>
  </cols>
  <sheetData>
    <row r="1" spans="1:9">
      <c r="A1" s="42" t="s">
        <v>27</v>
      </c>
      <c r="B1" s="43" t="str">
        <f>'20. LI3'!B1</f>
        <v>Procredit Bank</v>
      </c>
    </row>
    <row r="2" spans="1:9">
      <c r="A2" s="42" t="s">
        <v>28</v>
      </c>
      <c r="B2" s="183">
        <f>'20. LI3'!B2</f>
        <v>44926</v>
      </c>
    </row>
    <row r="3" spans="1:9">
      <c r="A3" s="82"/>
    </row>
    <row r="4" spans="1:9" ht="13.5" thickBot="1">
      <c r="A4" s="62" t="s">
        <v>111</v>
      </c>
      <c r="B4" s="226" t="s">
        <v>24</v>
      </c>
      <c r="C4" s="226"/>
      <c r="D4" s="83"/>
      <c r="E4" s="83"/>
      <c r="F4" s="83"/>
    </row>
    <row r="5" spans="1:9" ht="16.5" customHeight="1">
      <c r="A5" s="84"/>
      <c r="B5" s="85"/>
      <c r="C5" s="85"/>
      <c r="D5" s="86" t="s">
        <v>141</v>
      </c>
      <c r="E5" s="86" t="s">
        <v>112</v>
      </c>
      <c r="F5" s="87" t="s">
        <v>47</v>
      </c>
    </row>
    <row r="6" spans="1:9" ht="15" customHeight="1">
      <c r="A6" s="88">
        <v>1</v>
      </c>
      <c r="B6" s="216" t="s">
        <v>113</v>
      </c>
      <c r="C6" s="89" t="s">
        <v>48</v>
      </c>
      <c r="D6" s="190">
        <v>4</v>
      </c>
      <c r="E6" s="190">
        <v>3</v>
      </c>
      <c r="F6" s="191">
        <v>36</v>
      </c>
    </row>
    <row r="7" spans="1:9" ht="15" customHeight="1">
      <c r="A7" s="88">
        <v>2</v>
      </c>
      <c r="B7" s="222"/>
      <c r="C7" s="89" t="s">
        <v>114</v>
      </c>
      <c r="D7" s="92">
        <f>D8+D10+D12</f>
        <v>773095.89999999991</v>
      </c>
      <c r="E7" s="92">
        <f>E8+E10+E12</f>
        <v>86174.03</v>
      </c>
      <c r="F7" s="93">
        <f>F8+F10+F12</f>
        <v>3225311.3200000003</v>
      </c>
    </row>
    <row r="8" spans="1:9" ht="15" customHeight="1">
      <c r="A8" s="88">
        <v>3</v>
      </c>
      <c r="B8" s="222"/>
      <c r="C8" s="94" t="s">
        <v>49</v>
      </c>
      <c r="D8" s="190">
        <v>759139.2</v>
      </c>
      <c r="E8" s="190">
        <v>86174.03</v>
      </c>
      <c r="F8" s="191">
        <v>2926261.62</v>
      </c>
    </row>
    <row r="9" spans="1:9" ht="15" customHeight="1">
      <c r="A9" s="88">
        <v>4</v>
      </c>
      <c r="B9" s="222"/>
      <c r="C9" s="95" t="s">
        <v>115</v>
      </c>
      <c r="D9" s="190"/>
      <c r="E9" s="190">
        <v>30672.5</v>
      </c>
      <c r="F9" s="191"/>
    </row>
    <row r="10" spans="1:9" ht="30" customHeight="1">
      <c r="A10" s="88">
        <v>5</v>
      </c>
      <c r="B10" s="222"/>
      <c r="C10" s="94" t="s">
        <v>116</v>
      </c>
      <c r="D10" s="190"/>
      <c r="E10" s="190"/>
      <c r="F10" s="191"/>
    </row>
    <row r="11" spans="1:9" ht="15" customHeight="1">
      <c r="A11" s="88">
        <v>6</v>
      </c>
      <c r="B11" s="222"/>
      <c r="C11" s="95" t="s">
        <v>117</v>
      </c>
      <c r="D11" s="190"/>
      <c r="E11" s="190"/>
      <c r="F11" s="191"/>
    </row>
    <row r="12" spans="1:9" ht="15" customHeight="1">
      <c r="A12" s="88">
        <v>7</v>
      </c>
      <c r="B12" s="222"/>
      <c r="C12" s="94" t="s">
        <v>118</v>
      </c>
      <c r="D12" s="190">
        <v>13956.7</v>
      </c>
      <c r="E12" s="190"/>
      <c r="F12" s="191">
        <v>299049.7</v>
      </c>
    </row>
    <row r="13" spans="1:9" ht="15" customHeight="1">
      <c r="A13" s="88">
        <v>8</v>
      </c>
      <c r="B13" s="223"/>
      <c r="C13" s="95" t="s">
        <v>117</v>
      </c>
      <c r="D13" s="190"/>
      <c r="E13" s="190"/>
      <c r="F13" s="191"/>
    </row>
    <row r="14" spans="1:9" ht="15" customHeight="1">
      <c r="A14" s="88">
        <v>9</v>
      </c>
      <c r="B14" s="216" t="s">
        <v>119</v>
      </c>
      <c r="C14" s="89" t="s">
        <v>48</v>
      </c>
      <c r="D14" s="192"/>
      <c r="E14" s="192"/>
      <c r="F14" s="193"/>
      <c r="I14" s="98"/>
    </row>
    <row r="15" spans="1:9" ht="15" customHeight="1">
      <c r="A15" s="88">
        <v>10</v>
      </c>
      <c r="B15" s="222"/>
      <c r="C15" s="89" t="s">
        <v>120</v>
      </c>
      <c r="D15" s="99">
        <f>D16+D18+D20</f>
        <v>0</v>
      </c>
      <c r="E15" s="99">
        <f>E16+E18+E20</f>
        <v>0</v>
      </c>
      <c r="F15" s="100">
        <f>F16+F18+F20</f>
        <v>0</v>
      </c>
    </row>
    <row r="16" spans="1:9" ht="15" customHeight="1">
      <c r="A16" s="88">
        <v>11</v>
      </c>
      <c r="B16" s="222"/>
      <c r="C16" s="94" t="s">
        <v>49</v>
      </c>
      <c r="D16" s="96"/>
      <c r="E16" s="96"/>
      <c r="F16" s="97"/>
    </row>
    <row r="17" spans="1:6" ht="15" customHeight="1">
      <c r="A17" s="88">
        <v>12</v>
      </c>
      <c r="B17" s="222"/>
      <c r="C17" s="95" t="s">
        <v>115</v>
      </c>
      <c r="D17" s="90"/>
      <c r="E17" s="90"/>
      <c r="F17" s="91"/>
    </row>
    <row r="18" spans="1:6" ht="30" customHeight="1">
      <c r="A18" s="88">
        <v>13</v>
      </c>
      <c r="B18" s="222"/>
      <c r="C18" s="94" t="s">
        <v>121</v>
      </c>
      <c r="D18" s="96"/>
      <c r="E18" s="96"/>
      <c r="F18" s="97"/>
    </row>
    <row r="19" spans="1:6" ht="15" customHeight="1">
      <c r="A19" s="88">
        <v>14</v>
      </c>
      <c r="B19" s="222"/>
      <c r="C19" s="95" t="s">
        <v>117</v>
      </c>
      <c r="D19" s="96"/>
      <c r="E19" s="96"/>
      <c r="F19" s="97"/>
    </row>
    <row r="20" spans="1:6" ht="15" customHeight="1">
      <c r="A20" s="88">
        <v>15</v>
      </c>
      <c r="B20" s="222"/>
      <c r="C20" s="94" t="s">
        <v>118</v>
      </c>
      <c r="D20" s="96"/>
      <c r="E20" s="96"/>
      <c r="F20" s="97"/>
    </row>
    <row r="21" spans="1:6" ht="15" customHeight="1">
      <c r="A21" s="88">
        <v>16</v>
      </c>
      <c r="B21" s="223"/>
      <c r="C21" s="95" t="s">
        <v>117</v>
      </c>
      <c r="D21" s="96"/>
      <c r="E21" s="96"/>
      <c r="F21" s="97"/>
    </row>
    <row r="22" spans="1:6" ht="15" customHeight="1" thickBot="1">
      <c r="A22" s="101">
        <v>17</v>
      </c>
      <c r="B22" s="224" t="s">
        <v>122</v>
      </c>
      <c r="C22" s="225"/>
      <c r="D22" s="102">
        <f>D7+D15</f>
        <v>773095.89999999991</v>
      </c>
      <c r="E22" s="102">
        <f>E7+E15</f>
        <v>86174.03</v>
      </c>
      <c r="F22" s="103">
        <f>F7+F15</f>
        <v>3225311.3200000003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  <headerFooter>
    <oddHeader>&amp;C&amp;"Calibri"&amp;10&amp;K0078D7 Classification: Restricted to Partners&amp;1#_x000D_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796875" defaultRowHeight="12.5"/>
  <cols>
    <col min="1" max="1" width="35.1796875" style="43" customWidth="1"/>
    <col min="2" max="2" width="45.81640625" style="43" customWidth="1"/>
    <col min="3" max="4" width="29.453125" style="43" customWidth="1"/>
    <col min="5" max="5" width="28.453125" style="43" customWidth="1"/>
    <col min="6" max="6" width="14" style="43" bestFit="1" customWidth="1"/>
    <col min="7" max="7" width="14.7265625" style="43" customWidth="1"/>
    <col min="8" max="8" width="26.453125" style="43" customWidth="1"/>
    <col min="9" max="9" width="16.1796875" style="43" bestFit="1" customWidth="1"/>
    <col min="10" max="10" width="14" style="43" bestFit="1" customWidth="1"/>
    <col min="11" max="11" width="14.7265625" style="43" customWidth="1"/>
    <col min="12" max="12" width="26.81640625" style="43" customWidth="1"/>
    <col min="13" max="16384" width="9.1796875" style="43"/>
  </cols>
  <sheetData>
    <row r="1" spans="1:12">
      <c r="A1" s="43" t="s">
        <v>27</v>
      </c>
      <c r="B1" s="43" t="str">
        <f>'20. LI3'!B1</f>
        <v>Procredit Bank</v>
      </c>
    </row>
    <row r="2" spans="1:12" ht="13">
      <c r="A2" s="43" t="s">
        <v>28</v>
      </c>
      <c r="B2" s="185">
        <f>'20. LI3'!B2</f>
        <v>44926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3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3.5" thickBot="1">
      <c r="A4" s="151" t="s">
        <v>42</v>
      </c>
      <c r="B4" s="83" t="s">
        <v>25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3">
      <c r="A5" s="106"/>
      <c r="B5" s="65"/>
      <c r="C5" s="140" t="s">
        <v>141</v>
      </c>
      <c r="D5" s="140" t="s">
        <v>112</v>
      </c>
      <c r="E5" s="142" t="s">
        <v>47</v>
      </c>
      <c r="F5" s="105"/>
      <c r="G5" s="105"/>
      <c r="H5" s="105"/>
      <c r="I5" s="105"/>
      <c r="J5" s="105"/>
      <c r="K5" s="105"/>
      <c r="L5" s="105"/>
    </row>
    <row r="6" spans="1:12" ht="13">
      <c r="A6" s="227" t="s">
        <v>43</v>
      </c>
      <c r="B6" s="107" t="s">
        <v>48</v>
      </c>
      <c r="C6" s="49"/>
      <c r="D6" s="49"/>
      <c r="E6" s="68"/>
      <c r="F6" s="105"/>
      <c r="G6" s="105"/>
      <c r="H6" s="105"/>
      <c r="I6" s="105"/>
      <c r="J6" s="105"/>
      <c r="K6" s="105"/>
      <c r="L6" s="105"/>
    </row>
    <row r="7" spans="1:12" ht="13">
      <c r="A7" s="228"/>
      <c r="B7" s="108" t="s">
        <v>150</v>
      </c>
      <c r="C7" s="49"/>
      <c r="D7" s="49"/>
      <c r="E7" s="68"/>
      <c r="F7" s="105"/>
      <c r="G7" s="105"/>
      <c r="H7" s="105"/>
      <c r="I7" s="105"/>
      <c r="J7" s="105"/>
      <c r="K7" s="105"/>
      <c r="L7" s="105"/>
    </row>
    <row r="8" spans="1:12" ht="13">
      <c r="A8" s="229" t="s">
        <v>44</v>
      </c>
      <c r="B8" s="107" t="s">
        <v>48</v>
      </c>
      <c r="C8" s="49"/>
      <c r="D8" s="49"/>
      <c r="E8" s="68"/>
      <c r="F8" s="105"/>
      <c r="G8" s="105"/>
      <c r="H8" s="105"/>
      <c r="I8" s="105"/>
      <c r="J8" s="105"/>
      <c r="K8" s="105"/>
      <c r="L8" s="105"/>
    </row>
    <row r="9" spans="1:12" ht="13">
      <c r="A9" s="229"/>
      <c r="B9" s="108" t="s">
        <v>53</v>
      </c>
      <c r="C9" s="109">
        <f>C10+C11+C12+C13</f>
        <v>0</v>
      </c>
      <c r="D9" s="109">
        <f>D10+D11+D12+D13</f>
        <v>0</v>
      </c>
      <c r="E9" s="152">
        <f>E10+E11+E12+E13</f>
        <v>0</v>
      </c>
      <c r="F9" s="105"/>
      <c r="G9" s="105"/>
      <c r="H9" s="105"/>
      <c r="I9" s="105"/>
      <c r="J9" s="105"/>
      <c r="K9" s="105"/>
      <c r="L9" s="105"/>
    </row>
    <row r="10" spans="1:12" ht="13">
      <c r="A10" s="229"/>
      <c r="B10" s="110" t="s">
        <v>49</v>
      </c>
      <c r="C10" s="49"/>
      <c r="D10" s="49"/>
      <c r="E10" s="68"/>
      <c r="F10" s="105"/>
      <c r="G10" s="105"/>
      <c r="H10" s="105"/>
      <c r="I10" s="105"/>
      <c r="J10" s="105"/>
      <c r="K10" s="105"/>
      <c r="L10" s="105"/>
    </row>
    <row r="11" spans="1:12" ht="13">
      <c r="A11" s="229"/>
      <c r="B11" s="110" t="s">
        <v>50</v>
      </c>
      <c r="C11" s="49"/>
      <c r="D11" s="49"/>
      <c r="E11" s="68"/>
      <c r="F11" s="105"/>
      <c r="G11" s="105"/>
      <c r="H11" s="105"/>
      <c r="I11" s="105"/>
      <c r="J11" s="105"/>
      <c r="K11" s="105"/>
      <c r="L11" s="105"/>
    </row>
    <row r="12" spans="1:12" ht="13">
      <c r="A12" s="229"/>
      <c r="B12" s="110" t="s">
        <v>51</v>
      </c>
      <c r="C12" s="49"/>
      <c r="D12" s="49"/>
      <c r="E12" s="68"/>
      <c r="F12" s="105"/>
      <c r="G12" s="105"/>
      <c r="H12" s="105"/>
      <c r="I12" s="105"/>
      <c r="J12" s="105"/>
      <c r="K12" s="105"/>
      <c r="L12" s="105"/>
    </row>
    <row r="13" spans="1:12" ht="13">
      <c r="A13" s="229"/>
      <c r="B13" s="110" t="s">
        <v>135</v>
      </c>
      <c r="C13" s="49"/>
      <c r="D13" s="49"/>
      <c r="E13" s="68"/>
      <c r="F13" s="105"/>
      <c r="G13" s="105"/>
      <c r="H13" s="105"/>
      <c r="I13" s="105"/>
      <c r="J13" s="105"/>
      <c r="K13" s="105"/>
      <c r="L13" s="105"/>
    </row>
    <row r="14" spans="1:12" ht="13">
      <c r="A14" s="229" t="s">
        <v>45</v>
      </c>
      <c r="B14" s="107" t="s">
        <v>48</v>
      </c>
      <c r="C14" s="49"/>
      <c r="D14" s="49"/>
      <c r="E14" s="68"/>
      <c r="F14" s="105"/>
      <c r="G14" s="105"/>
      <c r="H14" s="105"/>
      <c r="I14" s="105"/>
      <c r="J14" s="105"/>
      <c r="K14" s="105"/>
      <c r="L14" s="105"/>
    </row>
    <row r="15" spans="1:12" ht="13">
      <c r="A15" s="229"/>
      <c r="B15" s="108" t="s">
        <v>53</v>
      </c>
      <c r="C15" s="109">
        <f>C16+C17+C18+C19</f>
        <v>0</v>
      </c>
      <c r="D15" s="109">
        <f>D16+D17+D18+D19</f>
        <v>0</v>
      </c>
      <c r="E15" s="152">
        <f>E16+E17+E18+E19</f>
        <v>0</v>
      </c>
      <c r="F15" s="105"/>
      <c r="G15" s="105"/>
      <c r="H15" s="105"/>
      <c r="I15" s="105"/>
      <c r="J15" s="105"/>
      <c r="K15" s="105"/>
      <c r="L15" s="105"/>
    </row>
    <row r="16" spans="1:12" ht="13">
      <c r="A16" s="229"/>
      <c r="B16" s="110" t="s">
        <v>49</v>
      </c>
      <c r="C16" s="49"/>
      <c r="D16" s="49"/>
      <c r="E16" s="68"/>
      <c r="F16" s="105"/>
      <c r="G16" s="105"/>
      <c r="H16" s="105"/>
      <c r="I16" s="105"/>
      <c r="J16" s="105"/>
      <c r="K16" s="105"/>
      <c r="L16" s="105"/>
    </row>
    <row r="17" spans="1:12" ht="13">
      <c r="A17" s="227"/>
      <c r="B17" s="110" t="s">
        <v>50</v>
      </c>
      <c r="C17" s="49"/>
      <c r="D17" s="49"/>
      <c r="E17" s="68"/>
      <c r="F17" s="105"/>
      <c r="G17" s="105"/>
      <c r="H17" s="105"/>
      <c r="I17" s="105"/>
      <c r="J17" s="105"/>
      <c r="K17" s="105"/>
      <c r="L17" s="105"/>
    </row>
    <row r="18" spans="1:12" ht="13">
      <c r="A18" s="227"/>
      <c r="B18" s="110" t="s">
        <v>51</v>
      </c>
      <c r="C18" s="49"/>
      <c r="D18" s="49"/>
      <c r="E18" s="68"/>
      <c r="F18" s="105"/>
      <c r="G18" s="105"/>
      <c r="H18" s="105"/>
      <c r="I18" s="105"/>
      <c r="J18" s="105"/>
      <c r="K18" s="105"/>
      <c r="L18" s="105"/>
    </row>
    <row r="19" spans="1:12" ht="13.5" thickBot="1">
      <c r="A19" s="230"/>
      <c r="B19" s="153" t="s">
        <v>135</v>
      </c>
      <c r="C19" s="70"/>
      <c r="D19" s="70"/>
      <c r="E19" s="71"/>
      <c r="F19" s="105"/>
      <c r="G19" s="105"/>
      <c r="H19" s="105"/>
      <c r="I19" s="105"/>
      <c r="J19" s="105"/>
      <c r="K19" s="105"/>
      <c r="L19" s="105"/>
    </row>
    <row r="20" spans="1:12" ht="1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C13" sqref="C13"/>
    </sheetView>
  </sheetViews>
  <sheetFormatPr defaultColWidth="9.1796875" defaultRowHeight="12.5"/>
  <cols>
    <col min="1" max="1" width="10.54296875" style="43" bestFit="1" customWidth="1"/>
    <col min="2" max="2" width="54.7265625" style="43" customWidth="1"/>
    <col min="3" max="3" width="26.7265625" style="43" customWidth="1"/>
    <col min="4" max="4" width="34.81640625" style="43" customWidth="1"/>
    <col min="5" max="5" width="26.7265625" style="43" customWidth="1"/>
    <col min="6" max="6" width="25.54296875" style="43" customWidth="1"/>
    <col min="7" max="7" width="25" style="43" customWidth="1"/>
    <col min="8" max="16384" width="9.1796875" style="43"/>
  </cols>
  <sheetData>
    <row r="1" spans="1:7">
      <c r="A1" s="42" t="s">
        <v>27</v>
      </c>
      <c r="B1" s="43" t="str">
        <f>'20. LI3'!B1</f>
        <v>Procredit Bank</v>
      </c>
    </row>
    <row r="2" spans="1:7">
      <c r="A2" s="42" t="s">
        <v>28</v>
      </c>
      <c r="B2" s="184">
        <f>'20. LI3'!B2</f>
        <v>44926</v>
      </c>
    </row>
    <row r="3" spans="1:7">
      <c r="B3" s="111"/>
    </row>
    <row r="4" spans="1:7" ht="13.5" thickBot="1">
      <c r="A4" s="62" t="s">
        <v>123</v>
      </c>
      <c r="B4" s="149" t="s">
        <v>132</v>
      </c>
    </row>
    <row r="5" spans="1:7" s="111" customFormat="1">
      <c r="A5" s="112"/>
      <c r="B5" s="46"/>
      <c r="C5" s="113" t="s">
        <v>0</v>
      </c>
      <c r="D5" s="140" t="s">
        <v>1</v>
      </c>
      <c r="E5" s="140" t="s">
        <v>2</v>
      </c>
      <c r="F5" s="140" t="s">
        <v>3</v>
      </c>
      <c r="G5" s="142" t="s">
        <v>4</v>
      </c>
    </row>
    <row r="6" spans="1:7" ht="50">
      <c r="A6" s="114"/>
      <c r="B6" s="115"/>
      <c r="C6" s="116" t="s">
        <v>124</v>
      </c>
      <c r="D6" s="115" t="s">
        <v>125</v>
      </c>
      <c r="E6" s="144" t="s">
        <v>126</v>
      </c>
      <c r="F6" s="144" t="s">
        <v>139</v>
      </c>
      <c r="G6" s="143" t="s">
        <v>127</v>
      </c>
    </row>
    <row r="7" spans="1:7">
      <c r="A7" s="114">
        <v>1</v>
      </c>
      <c r="B7" s="117" t="s">
        <v>141</v>
      </c>
      <c r="C7" s="118">
        <f>SUM(C8:C11)</f>
        <v>0</v>
      </c>
      <c r="D7" s="118">
        <f t="shared" ref="D7:G7" si="0">SUM(D8:D11)</f>
        <v>0</v>
      </c>
      <c r="E7" s="118">
        <f t="shared" si="0"/>
        <v>0</v>
      </c>
      <c r="F7" s="118">
        <f t="shared" si="0"/>
        <v>0</v>
      </c>
      <c r="G7" s="118">
        <f t="shared" si="0"/>
        <v>0</v>
      </c>
    </row>
    <row r="8" spans="1:7">
      <c r="A8" s="114">
        <v>2</v>
      </c>
      <c r="B8" s="119" t="s">
        <v>69</v>
      </c>
      <c r="C8" s="120"/>
      <c r="D8" s="96"/>
      <c r="E8" s="96"/>
      <c r="F8" s="96"/>
      <c r="G8" s="97"/>
    </row>
    <row r="9" spans="1:7">
      <c r="A9" s="114">
        <v>3</v>
      </c>
      <c r="B9" s="119" t="s">
        <v>128</v>
      </c>
      <c r="C9" s="120"/>
      <c r="D9" s="96"/>
      <c r="E9" s="96"/>
      <c r="F9" s="96"/>
      <c r="G9" s="97"/>
    </row>
    <row r="10" spans="1:7">
      <c r="A10" s="114">
        <v>4</v>
      </c>
      <c r="B10" s="121" t="s">
        <v>129</v>
      </c>
      <c r="C10" s="120"/>
      <c r="D10" s="96"/>
      <c r="E10" s="96"/>
      <c r="F10" s="96"/>
      <c r="G10" s="97"/>
    </row>
    <row r="11" spans="1:7">
      <c r="A11" s="114">
        <v>5</v>
      </c>
      <c r="B11" s="119" t="s">
        <v>130</v>
      </c>
      <c r="C11" s="120"/>
      <c r="D11" s="96"/>
      <c r="E11" s="96"/>
      <c r="F11" s="96"/>
      <c r="G11" s="97"/>
    </row>
    <row r="12" spans="1:7">
      <c r="A12" s="114">
        <v>6</v>
      </c>
      <c r="B12" s="89" t="s">
        <v>112</v>
      </c>
      <c r="C12" s="92">
        <f>SUM(C13:C16)</f>
        <v>30672.5</v>
      </c>
      <c r="D12" s="92">
        <f>SUM(D13:D16)</f>
        <v>0</v>
      </c>
      <c r="E12" s="92">
        <f>SUM(E13:E16)</f>
        <v>0</v>
      </c>
      <c r="F12" s="92">
        <f>SUM(F13:F16)</f>
        <v>0</v>
      </c>
      <c r="G12" s="93">
        <f>SUM(G13:G16)</f>
        <v>0</v>
      </c>
    </row>
    <row r="13" spans="1:7" ht="13">
      <c r="A13" s="114">
        <v>7</v>
      </c>
      <c r="B13" s="119" t="s">
        <v>69</v>
      </c>
      <c r="C13" s="190">
        <v>30672.5</v>
      </c>
      <c r="D13" s="190"/>
      <c r="E13" s="190"/>
      <c r="F13" s="190"/>
      <c r="G13" s="191"/>
    </row>
    <row r="14" spans="1:7" ht="13">
      <c r="A14" s="114">
        <v>8</v>
      </c>
      <c r="B14" s="119" t="s">
        <v>128</v>
      </c>
      <c r="C14" s="190"/>
      <c r="D14" s="190"/>
      <c r="E14" s="190"/>
      <c r="F14" s="190"/>
      <c r="G14" s="191"/>
    </row>
    <row r="15" spans="1:7" ht="13">
      <c r="A15" s="114">
        <v>9</v>
      </c>
      <c r="B15" s="121" t="s">
        <v>129</v>
      </c>
      <c r="C15" s="190"/>
      <c r="D15" s="190"/>
      <c r="E15" s="190"/>
      <c r="F15" s="190"/>
      <c r="G15" s="191"/>
    </row>
    <row r="16" spans="1:7" ht="13">
      <c r="A16" s="114">
        <v>10</v>
      </c>
      <c r="B16" s="119" t="s">
        <v>130</v>
      </c>
      <c r="C16" s="190"/>
      <c r="D16" s="190"/>
      <c r="E16" s="190"/>
      <c r="F16" s="190"/>
      <c r="G16" s="191"/>
    </row>
    <row r="17" spans="1:7">
      <c r="A17" s="114">
        <v>11</v>
      </c>
      <c r="B17" s="89" t="s">
        <v>47</v>
      </c>
      <c r="C17" s="92">
        <f>SUM(C18:C21)</f>
        <v>0</v>
      </c>
      <c r="D17" s="92">
        <f>SUM(D18:D21)</f>
        <v>0</v>
      </c>
      <c r="E17" s="92">
        <f>SUM(E18:E21)</f>
        <v>0</v>
      </c>
      <c r="F17" s="92">
        <f>SUM(F18:F21)</f>
        <v>0</v>
      </c>
      <c r="G17" s="93">
        <f>SUM(G18:G21)</f>
        <v>0</v>
      </c>
    </row>
    <row r="18" spans="1:7">
      <c r="A18" s="114">
        <v>12</v>
      </c>
      <c r="B18" s="119" t="s">
        <v>69</v>
      </c>
      <c r="C18" s="90"/>
      <c r="D18" s="90"/>
      <c r="E18" s="90" t="s">
        <v>9</v>
      </c>
      <c r="F18" s="90"/>
      <c r="G18" s="91"/>
    </row>
    <row r="19" spans="1:7">
      <c r="A19" s="114">
        <v>13</v>
      </c>
      <c r="B19" s="119" t="s">
        <v>128</v>
      </c>
      <c r="C19" s="90"/>
      <c r="D19" s="90"/>
      <c r="E19" s="90"/>
      <c r="F19" s="90"/>
      <c r="G19" s="91"/>
    </row>
    <row r="20" spans="1:7">
      <c r="A20" s="114">
        <v>14</v>
      </c>
      <c r="B20" s="121" t="s">
        <v>129</v>
      </c>
      <c r="C20" s="90"/>
      <c r="D20" s="90"/>
      <c r="E20" s="90"/>
      <c r="F20" s="90"/>
      <c r="G20" s="91"/>
    </row>
    <row r="21" spans="1:7">
      <c r="A21" s="114">
        <v>15</v>
      </c>
      <c r="B21" s="119" t="s">
        <v>130</v>
      </c>
      <c r="C21" s="90"/>
      <c r="D21" s="90"/>
      <c r="E21" s="90"/>
      <c r="F21" s="90"/>
      <c r="G21" s="91"/>
    </row>
    <row r="22" spans="1:7" ht="13" thickBot="1">
      <c r="A22" s="114">
        <v>16</v>
      </c>
      <c r="B22" s="122" t="s">
        <v>131</v>
      </c>
      <c r="C22" s="123">
        <f>C12+C17</f>
        <v>30672.5</v>
      </c>
      <c r="D22" s="123">
        <f>D12+D17</f>
        <v>0</v>
      </c>
      <c r="E22" s="123">
        <f>E12+E17</f>
        <v>0</v>
      </c>
      <c r="F22" s="123">
        <f>F12+F17</f>
        <v>0</v>
      </c>
      <c r="G22" s="124">
        <f>G12+G17</f>
        <v>0</v>
      </c>
    </row>
  </sheetData>
  <pageMargins left="0.7" right="0.7" top="0.75" bottom="0.75" header="0.3" footer="0.3"/>
  <pageSetup orientation="portrait" horizontalDpi="4294967292" r:id="rId1"/>
  <headerFooter>
    <oddHeader>&amp;C&amp;"Calibri"&amp;10&amp;K0078D7 Classification: Restricted to Partners&amp;1#_x000D_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K34" sqref="K34"/>
    </sheetView>
  </sheetViews>
  <sheetFormatPr defaultColWidth="9.1796875" defaultRowHeight="12.5"/>
  <cols>
    <col min="1" max="1" width="10.54296875" style="43" bestFit="1" customWidth="1"/>
    <col min="2" max="2" width="89.1796875" style="43" bestFit="1" customWidth="1"/>
    <col min="3" max="3" width="8.54296875" style="81" bestFit="1" customWidth="1"/>
    <col min="4" max="4" width="6.81640625" style="81" bestFit="1" customWidth="1"/>
    <col min="5" max="5" width="13.7265625" style="81" customWidth="1"/>
    <col min="6" max="6" width="16.26953125" style="81" customWidth="1"/>
    <col min="7" max="7" width="13.7265625" style="81" customWidth="1"/>
    <col min="8" max="8" width="7.26953125" style="81" bestFit="1" customWidth="1"/>
    <col min="9" max="9" width="8.54296875" style="81" bestFit="1" customWidth="1"/>
    <col min="10" max="10" width="6.81640625" style="81" bestFit="1" customWidth="1"/>
    <col min="11" max="11" width="8.81640625" style="81" bestFit="1" customWidth="1"/>
    <col min="12" max="12" width="4.1796875" style="81" bestFit="1" customWidth="1"/>
    <col min="13" max="13" width="15" style="81" customWidth="1"/>
    <col min="14" max="15" width="13.7265625" style="81" customWidth="1"/>
    <col min="16" max="17" width="15.7265625" style="81" customWidth="1"/>
    <col min="18" max="18" width="9.1796875" style="81"/>
    <col min="19" max="16384" width="9.1796875" style="43"/>
  </cols>
  <sheetData>
    <row r="1" spans="1:15">
      <c r="A1" s="43" t="s">
        <v>27</v>
      </c>
      <c r="B1" s="43" t="str">
        <f>'20. LI3'!B1</f>
        <v>Procredit Bank</v>
      </c>
    </row>
    <row r="2" spans="1:15">
      <c r="A2" s="43" t="s">
        <v>28</v>
      </c>
      <c r="B2" s="183">
        <f>'20. LI3'!B2</f>
        <v>44926</v>
      </c>
    </row>
    <row r="4" spans="1:15" ht="13.5" thickBot="1">
      <c r="A4" s="62" t="s">
        <v>52</v>
      </c>
      <c r="B4" s="150" t="s">
        <v>26</v>
      </c>
    </row>
    <row r="5" spans="1:15">
      <c r="A5" s="51"/>
      <c r="B5" s="125"/>
      <c r="C5" s="139" t="s">
        <v>0</v>
      </c>
      <c r="D5" s="139" t="s">
        <v>1</v>
      </c>
      <c r="E5" s="139" t="s">
        <v>2</v>
      </c>
      <c r="F5" s="139" t="s">
        <v>3</v>
      </c>
      <c r="G5" s="139" t="s">
        <v>4</v>
      </c>
      <c r="H5" s="139" t="s">
        <v>8</v>
      </c>
      <c r="I5" s="139" t="s">
        <v>12</v>
      </c>
      <c r="J5" s="139" t="s">
        <v>13</v>
      </c>
      <c r="K5" s="139" t="s">
        <v>136</v>
      </c>
      <c r="L5" s="139" t="s">
        <v>14</v>
      </c>
      <c r="M5" s="139" t="s">
        <v>15</v>
      </c>
      <c r="N5" s="139" t="s">
        <v>16</v>
      </c>
      <c r="O5" s="126" t="s">
        <v>17</v>
      </c>
    </row>
    <row r="6" spans="1:15" ht="12.75" customHeight="1">
      <c r="A6" s="52"/>
      <c r="B6" s="54"/>
      <c r="C6" s="231" t="s">
        <v>137</v>
      </c>
      <c r="D6" s="231"/>
      <c r="E6" s="231"/>
      <c r="F6" s="233" t="s">
        <v>55</v>
      </c>
      <c r="G6" s="233"/>
      <c r="H6" s="233"/>
      <c r="I6" s="233"/>
      <c r="J6" s="233"/>
      <c r="K6" s="233"/>
      <c r="L6" s="233"/>
      <c r="M6" s="233" t="s">
        <v>61</v>
      </c>
      <c r="N6" s="233"/>
      <c r="O6" s="232"/>
    </row>
    <row r="7" spans="1:15" ht="15" customHeight="1">
      <c r="A7" s="52"/>
      <c r="B7" s="54"/>
      <c r="C7" s="233" t="s">
        <v>142</v>
      </c>
      <c r="D7" s="233" t="s">
        <v>143</v>
      </c>
      <c r="E7" s="233" t="s">
        <v>54</v>
      </c>
      <c r="F7" s="233" t="s">
        <v>56</v>
      </c>
      <c r="G7" s="233"/>
      <c r="H7" s="233" t="s">
        <v>57</v>
      </c>
      <c r="I7" s="233" t="s">
        <v>58</v>
      </c>
      <c r="J7" s="233"/>
      <c r="K7" s="234" t="s">
        <v>59</v>
      </c>
      <c r="L7" s="234"/>
      <c r="M7" s="231" t="s">
        <v>146</v>
      </c>
      <c r="N7" s="231" t="s">
        <v>147</v>
      </c>
      <c r="O7" s="232" t="s">
        <v>62</v>
      </c>
    </row>
    <row r="8" spans="1:15" ht="25">
      <c r="A8" s="52"/>
      <c r="B8" s="54"/>
      <c r="C8" s="233"/>
      <c r="D8" s="233"/>
      <c r="E8" s="233"/>
      <c r="F8" s="144" t="s">
        <v>144</v>
      </c>
      <c r="G8" s="144" t="s">
        <v>145</v>
      </c>
      <c r="H8" s="233"/>
      <c r="I8" s="144" t="s">
        <v>142</v>
      </c>
      <c r="J8" s="144" t="s">
        <v>143</v>
      </c>
      <c r="K8" s="145" t="s">
        <v>149</v>
      </c>
      <c r="L8" s="145" t="s">
        <v>60</v>
      </c>
      <c r="M8" s="231"/>
      <c r="N8" s="231"/>
      <c r="O8" s="232"/>
    </row>
    <row r="9" spans="1:15">
      <c r="A9" s="127"/>
      <c r="B9" s="128" t="s">
        <v>46</v>
      </c>
      <c r="C9" s="129"/>
      <c r="D9" s="129"/>
      <c r="E9" s="129"/>
      <c r="F9" s="130"/>
      <c r="G9" s="130"/>
      <c r="H9" s="53"/>
      <c r="I9" s="53"/>
      <c r="J9" s="53"/>
      <c r="K9" s="53"/>
      <c r="L9" s="53"/>
      <c r="M9" s="130"/>
      <c r="N9" s="130"/>
      <c r="O9" s="131"/>
    </row>
    <row r="10" spans="1:15">
      <c r="A10" s="52">
        <v>1</v>
      </c>
      <c r="B10" s="132" t="s">
        <v>53</v>
      </c>
      <c r="C10" s="133">
        <f>SUM(C11:C17)</f>
        <v>0</v>
      </c>
      <c r="D10" s="133">
        <f>SUM(D11:D17)</f>
        <v>0</v>
      </c>
      <c r="E10" s="133">
        <f>SUM(E11:E17)</f>
        <v>0</v>
      </c>
      <c r="F10" s="134">
        <f t="shared" ref="F10:O10" si="0">SUM(F11:F17)</f>
        <v>0</v>
      </c>
      <c r="G10" s="134">
        <f t="shared" si="0"/>
        <v>0</v>
      </c>
      <c r="H10" s="133">
        <f t="shared" si="0"/>
        <v>0</v>
      </c>
      <c r="I10" s="133">
        <f t="shared" si="0"/>
        <v>0</v>
      </c>
      <c r="J10" s="133">
        <f t="shared" si="0"/>
        <v>0</v>
      </c>
      <c r="K10" s="133">
        <f t="shared" si="0"/>
        <v>0</v>
      </c>
      <c r="L10" s="133">
        <f t="shared" si="0"/>
        <v>0</v>
      </c>
      <c r="M10" s="134">
        <f>SUM(M11:M17)</f>
        <v>0</v>
      </c>
      <c r="N10" s="134">
        <f t="shared" si="0"/>
        <v>0</v>
      </c>
      <c r="O10" s="135">
        <f t="shared" si="0"/>
        <v>0</v>
      </c>
    </row>
    <row r="11" spans="1:15">
      <c r="A11" s="52">
        <v>1.1000000000000001</v>
      </c>
      <c r="B11" s="54"/>
      <c r="C11" s="48"/>
      <c r="D11" s="48"/>
      <c r="E11" s="133">
        <f t="shared" ref="E11:E17" si="1">C11+D11</f>
        <v>0</v>
      </c>
      <c r="F11" s="48"/>
      <c r="G11" s="48"/>
      <c r="H11" s="48"/>
      <c r="I11" s="48"/>
      <c r="J11" s="48"/>
      <c r="K11" s="136"/>
      <c r="L11" s="136"/>
      <c r="M11" s="133">
        <f>C11+F11-H11-I11</f>
        <v>0</v>
      </c>
      <c r="N11" s="133">
        <f>D11+G11+H11-J11+K11-L11</f>
        <v>0</v>
      </c>
      <c r="O11" s="135">
        <f t="shared" ref="O11:O17" si="2">M11+N11</f>
        <v>0</v>
      </c>
    </row>
    <row r="12" spans="1:15">
      <c r="A12" s="52">
        <v>1.2</v>
      </c>
      <c r="B12" s="54"/>
      <c r="C12" s="48"/>
      <c r="D12" s="48"/>
      <c r="E12" s="133">
        <f t="shared" si="1"/>
        <v>0</v>
      </c>
      <c r="F12" s="48"/>
      <c r="G12" s="48"/>
      <c r="H12" s="48"/>
      <c r="I12" s="48"/>
      <c r="J12" s="48"/>
      <c r="K12" s="136"/>
      <c r="L12" s="136"/>
      <c r="M12" s="133">
        <f t="shared" ref="M12:M17" si="3">C12+F12-H12-I12</f>
        <v>0</v>
      </c>
      <c r="N12" s="133">
        <f t="shared" ref="N12:N17" si="4">D12+G12+H12-J12+K12-L12</f>
        <v>0</v>
      </c>
      <c r="O12" s="135">
        <f t="shared" si="2"/>
        <v>0</v>
      </c>
    </row>
    <row r="13" spans="1:15">
      <c r="A13" s="52">
        <v>1.3</v>
      </c>
      <c r="B13" s="54"/>
      <c r="C13" s="48"/>
      <c r="D13" s="48"/>
      <c r="E13" s="133">
        <f t="shared" si="1"/>
        <v>0</v>
      </c>
      <c r="F13" s="48"/>
      <c r="G13" s="48"/>
      <c r="H13" s="48"/>
      <c r="I13" s="48"/>
      <c r="J13" s="48"/>
      <c r="K13" s="136"/>
      <c r="L13" s="136"/>
      <c r="M13" s="133">
        <f t="shared" si="3"/>
        <v>0</v>
      </c>
      <c r="N13" s="133">
        <f t="shared" si="4"/>
        <v>0</v>
      </c>
      <c r="O13" s="135">
        <f t="shared" si="2"/>
        <v>0</v>
      </c>
    </row>
    <row r="14" spans="1:15">
      <c r="A14" s="52">
        <v>1.4</v>
      </c>
      <c r="B14" s="54"/>
      <c r="C14" s="48"/>
      <c r="D14" s="48"/>
      <c r="E14" s="133">
        <f t="shared" si="1"/>
        <v>0</v>
      </c>
      <c r="F14" s="48"/>
      <c r="G14" s="48"/>
      <c r="H14" s="48"/>
      <c r="I14" s="48"/>
      <c r="J14" s="48"/>
      <c r="K14" s="136"/>
      <c r="L14" s="136"/>
      <c r="M14" s="133">
        <f t="shared" si="3"/>
        <v>0</v>
      </c>
      <c r="N14" s="133">
        <f t="shared" si="4"/>
        <v>0</v>
      </c>
      <c r="O14" s="135">
        <f t="shared" si="2"/>
        <v>0</v>
      </c>
    </row>
    <row r="15" spans="1:15">
      <c r="A15" s="52">
        <v>1.5</v>
      </c>
      <c r="B15" s="54"/>
      <c r="C15" s="48"/>
      <c r="D15" s="48"/>
      <c r="E15" s="133">
        <f t="shared" si="1"/>
        <v>0</v>
      </c>
      <c r="F15" s="48"/>
      <c r="G15" s="48"/>
      <c r="H15" s="48"/>
      <c r="I15" s="48"/>
      <c r="J15" s="48"/>
      <c r="K15" s="136"/>
      <c r="L15" s="136"/>
      <c r="M15" s="133">
        <f t="shared" si="3"/>
        <v>0</v>
      </c>
      <c r="N15" s="133">
        <f t="shared" si="4"/>
        <v>0</v>
      </c>
      <c r="O15" s="135">
        <f t="shared" si="2"/>
        <v>0</v>
      </c>
    </row>
    <row r="16" spans="1:15">
      <c r="A16" s="52">
        <v>1.6</v>
      </c>
      <c r="B16" s="54"/>
      <c r="C16" s="48"/>
      <c r="D16" s="48"/>
      <c r="E16" s="133">
        <f t="shared" si="1"/>
        <v>0</v>
      </c>
      <c r="F16" s="48"/>
      <c r="G16" s="48"/>
      <c r="H16" s="48"/>
      <c r="I16" s="48"/>
      <c r="J16" s="48"/>
      <c r="K16" s="136"/>
      <c r="L16" s="136"/>
      <c r="M16" s="133">
        <f>C16+F16-H16-I16</f>
        <v>0</v>
      </c>
      <c r="N16" s="133">
        <f t="shared" si="4"/>
        <v>0</v>
      </c>
      <c r="O16" s="135">
        <f t="shared" si="2"/>
        <v>0</v>
      </c>
    </row>
    <row r="17" spans="1:15">
      <c r="A17" s="52" t="s">
        <v>11</v>
      </c>
      <c r="B17" s="54"/>
      <c r="C17" s="48"/>
      <c r="D17" s="48"/>
      <c r="E17" s="133">
        <f t="shared" si="1"/>
        <v>0</v>
      </c>
      <c r="F17" s="48"/>
      <c r="G17" s="48"/>
      <c r="H17" s="48"/>
      <c r="I17" s="48"/>
      <c r="J17" s="48"/>
      <c r="K17" s="136"/>
      <c r="L17" s="136"/>
      <c r="M17" s="133">
        <f t="shared" si="3"/>
        <v>0</v>
      </c>
      <c r="N17" s="133">
        <f t="shared" si="4"/>
        <v>0</v>
      </c>
      <c r="O17" s="135">
        <f t="shared" si="2"/>
        <v>0</v>
      </c>
    </row>
    <row r="18" spans="1:15">
      <c r="A18" s="127"/>
      <c r="B18" s="43" t="s">
        <v>47</v>
      </c>
      <c r="C18" s="129"/>
      <c r="D18" s="129"/>
      <c r="E18" s="129"/>
      <c r="F18" s="129"/>
      <c r="G18" s="129"/>
      <c r="H18" s="129"/>
      <c r="I18" s="129"/>
      <c r="J18" s="129"/>
      <c r="K18" s="137"/>
      <c r="L18" s="137"/>
      <c r="M18" s="129"/>
      <c r="N18" s="129"/>
      <c r="O18" s="131"/>
    </row>
    <row r="19" spans="1:15">
      <c r="A19" s="52">
        <v>2</v>
      </c>
      <c r="B19" s="138" t="s">
        <v>53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>
        <f t="shared" ref="M19" si="5">C19+F19-H19-I19</f>
        <v>0</v>
      </c>
      <c r="N19" s="133">
        <f t="shared" ref="N19" si="6">D19+G19+H19-J19+K19-L19</f>
        <v>0</v>
      </c>
      <c r="O19" s="135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  <headerFooter>
    <oddHeader>&amp;C&amp;"Calibri"&amp;10&amp;K0078D7 Classification: Restricted to Partners&amp;1#_x000D_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1dhixUYvn3F7c0iKbqSX1hutQKGfrBia32L3GI84iTk=</DigestValue>
    </Reference>
    <Reference Type="http://www.w3.org/2000/09/xmldsig#Object" URI="#idOfficeObject">
      <DigestMethod Algorithm="http://www.w3.org/2001/04/xmlenc#sha256"/>
      <DigestValue>XneDA0FT8aH6adyQdVxH3Z+1KKVgbIkJc671481oysg=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/Qlr4Qx1NU8cVRjgug8giqHkW2PJfCUP6KcTwldGHZQ=</DigestValue>
    </Reference>
  </SignedInfo>
  <SignatureValue>yLbILnazEIjWvfVRWXEQySODQBR+b/gjRWZA72BeQ0UiwBn6gFpROkpwQDzG2+KbvzW+RmEYBQIS
TRRi4JREojN3ODyyJH38Fda6CT5KbqwRisCmvxBcFMAXITLsFo6VGhIQKsCMCq9F81A0PgoFAi63
yfez+3An4uRTr84r83OcBe1dCJF+iBbhdT45BuohLhqfTFlLgs7XdSuUqz1xayiwrM/iLxX+XS83
/CcPkfLYHQlyfE+N4k5gXMA4otZWY0l26IBSRRoG4YymyPO9xtIajuNkVtr3ntIPDH0hneufID9c
TVo8YfnPgBu2PDkJ9L4f6Di86PkxhVhjHuz1vw==</SignatureValue>
  <KeyInfo>
    <X509Data>
      <X509Certificate>MIIGPzCCBSegAwIBAgIKKLF4IQADAAIDmTANBgkqhkiG9w0BAQsFADBKMRIwEAYKCZImiZPyLGQBGRYCZ2UxEzARBgoJkiaJk/IsZAEZFgNuYmcxHzAdBgNVBAMTFk5CRyBDbGFzcyAyIElOVCBTdWIgQ0EwHhcNMjExMjMwMTEzMjA1WhcNMjMxMjMwMTEzMjA1WjA9MRswGQYDVQQKExJKU0MgUHJvQ3JlZGl0IEJhbmsxHjAcBgNVBAMTFUJQQyAtIE5hbmEgQ2hpa3ZhaWR6ZTCCASIwDQYJKoZIhvcNAQEBBQADggEPADCCAQoCggEBAOJhMoHMBkREOTchKy9+LYg4zBSlSkpkpSYP3ChFV8yQbCNCd1j/kD7WwS8oRDwR6Z6j7ApaJYtKrPiNzIFP/jTU8ERv07XWblVtBQspByH3DMhsvTINxwItbiILEBR5TNc7M1dm2EuNYpfg332CudYqdY6xb7xJtsF5IFBXlKlaR1x2LE+FR5RM0OQDfbg7RsoC7aXseIfZakVa08ZGgnno0WiIPq0PYCN8pGeJl6pTjQcYvpwakRwHUW/rnyAOg6ZGabWlSgVBhnMAuFySc8NQOgkdTxYn5TSK7VRBpaRPkt3RsnOjdLk7v6DVyHjImM/6USvzuUXfW7+tds5Z0qECAwEAAaOCAzIwggMuMDwGCSsGAQQBgjcVBwQvMC0GJSsGAQQBgjcVCOayYION9USGgZkJg7ihSoO+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YKMh6gTFKqEU1aP2a4oqNl69r4XO3sqqRXk2fl/ZTGjxPW7M9MnMUEbq/SBCkJrA+O3zKLNtrrrcBxIntb1rtWvE4TE0+VdlUmpRITvsXJZyYWUnRfPFpvvO+b1R5JP1jR/FWA8QaG9D+jz7a4MltUGBPiUyduL1YxYJo7nwt9DiwhKbC5bG2/Ohv3Dp9M5KmuovZqYlvmOomIqIDxYKiiqwREyYZm+xeuQwvQkDVYfiCFUF/QBLFJZ3n+2oN9S1DSvYHJMGWPWiwKVdEWMFQuXd1y/6FZ/FsCs/0l+cOyF349GzbSrv2dGTlVs2pv1CdsBz7f/TD82lQGlfMfdwk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Ul0Om3vHGqeAFACw4RjM7ptsOik/qzbB4kxWal7Vxbc=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jr4Ao4jKBa2oNkyS9R1eCfbel/UKScCT0JPnL7w+U5U=</DigestValue>
      </Reference>
      <Reference URI="/xl/styles.xml?ContentType=application/vnd.openxmlformats-officedocument.spreadsheetml.styles+xml">
        <DigestMethod Algorithm="http://www.w3.org/2001/04/xmlenc#sha256"/>
        <DigestValue>mul01HqkAEQRUhBzc3+WCxF4mPfnD2hXRkV9XgZ6IBA=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4gYPJx2w3XzZE3d9K+nj3RwBev+gkRFliuEB4CUaISE=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EDlClPzOKnIIGENyE6ywY3nm2EdiBaYXU63MhCU+YZo=</DigestValue>
      </Reference>
      <Reference URI="/xl/worksheets/sheet2.xml?ContentType=application/vnd.openxmlformats-officedocument.spreadsheetml.worksheet+xml">
        <DigestMethod Algorithm="http://www.w3.org/2001/04/xmlenc#sha256"/>
        <DigestValue>XnNeDxV07Ur5KtMZtlN0fbybLCgGPD6gtY4NkQ4gW3g=</DigestValue>
      </Reference>
      <Reference URI="/xl/worksheets/sheet3.xml?ContentType=application/vnd.openxmlformats-officedocument.spreadsheetml.worksheet+xml">
        <DigestMethod Algorithm="http://www.w3.org/2001/04/xmlenc#sha256"/>
        <DigestValue>fZe7kzPuZ7VyidLOD9UqQam9B0rBHKHIEgwoIX0fen4=</DigestValue>
      </Reference>
      <Reference URI="/xl/worksheets/sheet4.xml?ContentType=application/vnd.openxmlformats-officedocument.spreadsheetml.worksheet+xml">
        <DigestMethod Algorithm="http://www.w3.org/2001/04/xmlenc#sha256"/>
        <DigestValue>mnZA/8U9ZgSYg7VWYIGWJYkPp02/mmMNttbPUUD1FIY=</DigestValue>
      </Reference>
      <Reference URI="/xl/worksheets/sheet5.xml?ContentType=application/vnd.openxmlformats-officedocument.spreadsheetml.worksheet+xml">
        <DigestMethod Algorithm="http://www.w3.org/2001/04/xmlenc#sha256"/>
        <DigestValue>NSHTqHL6qC8YR4PkrXOQaeyfFxP/BgTeJ46RgQFqGJY=</DigestValue>
      </Reference>
      <Reference URI="/xl/worksheets/sheet6.xml?ContentType=application/vnd.openxmlformats-officedocument.spreadsheetml.worksheet+xml">
        <DigestMethod Algorithm="http://www.w3.org/2001/04/xmlenc#sha256"/>
        <DigestValue>8lv6+CMummpGHDoxmTVep4HSwB8RUwAXtadypXn1bKg=</DigestValue>
      </Reference>
      <Reference URI="/xl/worksheets/sheet7.xml?ContentType=application/vnd.openxmlformats-officedocument.spreadsheetml.worksheet+xml">
        <DigestMethod Algorithm="http://www.w3.org/2001/04/xmlenc#sha256"/>
        <DigestValue>DUKABWxr2WaPOu42tdcuJ8hGHaNY3+EIcPXo+nLqxqc=</DigestValue>
      </Reference>
      <Reference URI="/xl/worksheets/sheet8.xml?ContentType=application/vnd.openxmlformats-officedocument.spreadsheetml.worksheet+xml">
        <DigestMethod Algorithm="http://www.w3.org/2001/04/xmlenc#sha256"/>
        <DigestValue>OAe4zaA7Y7iqsLqWetyf+M0qDOQqmbZDnsopQpLXI2E=</DigestValue>
      </Reference>
      <Reference URI="/xl/worksheets/sheet9.xml?ContentType=application/vnd.openxmlformats-officedocument.spreadsheetml.worksheet+xml">
        <DigestMethod Algorithm="http://www.w3.org/2001/04/xmlenc#sha256"/>
        <DigestValue>6+xO4FwlXcZo7qPYoqKAn2VbT5Rh/7+BVgN/fL3CLdE=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2023-05-15T14:40:05Z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16.0.16327/24</OfficeVersion>
          <ApplicationVersion>16.0.16327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2023-05-15T14:40:05Z</xd:SigningTime>
          <xd:SigningCertificate>
            <xd:Cert>
              <xd:CertDigest>
                <DigestMethod Algorithm="http://www.w3.org/2001/04/xmlenc#sha256"/>
                <DigestValue>sBR1qJGb6E+B6ekJmLnyjEmTyL1RpkEWXAlakUWSrXw=</DigestValue>
              </xd:CertDigest>
              <xd:IssuerSerial>
                <X509IssuerName>CN=NBG Class 2 INT Sub CA, DC=nbg, DC=ge</X509IssuerName>
                <X509SerialNumber>192168389215804067021721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eprPvJYxPh2jg08kDh3A3kb8buomlo3YI3z2O4jbmYo=</DigestValue>
    </Reference>
    <Reference Type="http://www.w3.org/2000/09/xmldsig#Object" URI="#idOfficeObject">
      <DigestMethod Algorithm="http://www.w3.org/2001/04/xmlenc#sha256"/>
      <DigestValue>XneDA0FT8aH6adyQdVxH3Z+1KKVgbIkJc671481oysg=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9kykVnTQgtsu7IrjJd2P+X6+hBkzWf+QcLB44mRM7Ts=</DigestValue>
    </Reference>
  </SignedInfo>
  <SignatureValue>MHH21trcK+Xm848uSnd5i1duMsNX2lTukbJ6no13wZM3cgbptAP4brLKq/mON47DqnXI0CRaD1MF
1d6pS0nLx6V8RNLphPFqXZlxUky5BGheeVOeP222QMz3JIqg71/GFBZXjxVC3TeO4Ilw5N01snn6
zjk/r4EgJyMoF9sYCAltxvAhkcGIYpitPonxpfE0/RVQXHb+QPfCXJWl8sr0ReeU/Eotpz9m6lLt
4UWWVyAsJRbEt5CKIUOvCGDkpwnQXjCc3oNE76RXGOVH1u6DWGU8+nkMSk84jOHR5i6J99cKd9ee
hZn9No4b/8EcVXS3CfYHsHKEZRpebTlCO3j+ww==</SignatureValue>
  <KeyInfo>
    <X509Data>
      <X509Certificate>MIIGQDCCBSigAwIBAgIKKLXXjwADAAIDmzANBgkqhkiG9w0BAQsFADBKMRIwEAYKCZImiZPyLGQBGRYCZ2UxEzARBgoJkiaJk/IsZAEZFgNuYmcxHzAdBgNVBAMTFk5CRyBDbGFzcyAyIElOVCBTdWIgQ0EwHhcNMjExMjMwMTEzNjUyWhcNMjMxMjMwMTEzNjUyWjA+MRswGQYDVQQKExJKU0MgUHJvQ3JlZGl0IEJhbmsxHzAdBgNVBAMTFkJQQyAtIEVsZW5lIFRzaW50c2FkemUwggEiMA0GCSqGSIb3DQEBAQUAA4IBDwAwggEKAoIBAQDolQC3do8V+nD06sBVZz/z2AySeFaLbKP9w0c8U/XH5/7oGmdvwxzCy2UkldUEdAenNDTTeQ+dYmoUIxBR+6cuXrN9MH/eUQuoJq/5CUlAsxMQguC8gtmssG/IT4bHgeVmNM75vVC1WKhECeBVx1+ldMGvYirHq/BWtrWXlfktrA4tUJyefv2Xm+kfhDwei4jv2qy7mOv7nJAzWK6GZS2/88b7ZKyx9uKIM1DTb5+TV/DEhhjkqkoWvwYHWi/QF1Iy2PPHLjcss4fGAmQdasQFFEE9II+CLtzhRwd9fAvI1nQp76bsvZvDQt+dIAbArMM+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ArEV1/8Hi3g/1uOfr0lTgYivypku0LcoR3B6QAIy530zeStWn2Q4mnsmfenD6qhjQtoGEd1ZEuccfcJlDQ8KQ3FNps+Rxi4cUpFJeF3hD4d8QsStM4EvQia1B1Aw06TRVtGYjyKNr21jkJLTpQ1XlJxNYMOoAeaaYcqtuixZf6co02XBDFNbrR4NxtceA5X2lW2VlEGwLw+47mNHBhsJ/uNFzJyDftHsqdrq0Gxb9VgYBfISgj6c2Ez/bIe304d1Pn4fxVdigJtcb+pGBg+5fTi77c0Ier+8PPu02lhsdA8V0UWwijqHdWLiwS3odBPfovz91g15XjOebUhpt9qJ6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Ul0Om3vHGqeAFACw4RjM7ptsOik/qzbB4kxWal7Vxbc=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TbdKtlnI53gNtc08tQCZT73xQX+A79+p+mlNCXSsaTE=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jr4Ao4jKBa2oNkyS9R1eCfbel/UKScCT0JPnL7w+U5U=</DigestValue>
      </Reference>
      <Reference URI="/xl/styles.xml?ContentType=application/vnd.openxmlformats-officedocument.spreadsheetml.styles+xml">
        <DigestMethod Algorithm="http://www.w3.org/2001/04/xmlenc#sha256"/>
        <DigestValue>mul01HqkAEQRUhBzc3+WCxF4mPfnD2hXRkV9XgZ6IBA=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4gYPJx2w3XzZE3d9K+nj3RwBev+gkRFliuEB4CUaISE=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EDlClPzOKnIIGENyE6ywY3nm2EdiBaYXU63MhCU+YZo=</DigestValue>
      </Reference>
      <Reference URI="/xl/worksheets/sheet2.xml?ContentType=application/vnd.openxmlformats-officedocument.spreadsheetml.worksheet+xml">
        <DigestMethod Algorithm="http://www.w3.org/2001/04/xmlenc#sha256"/>
        <DigestValue>XnNeDxV07Ur5KtMZtlN0fbybLCgGPD6gtY4NkQ4gW3g=</DigestValue>
      </Reference>
      <Reference URI="/xl/worksheets/sheet3.xml?ContentType=application/vnd.openxmlformats-officedocument.spreadsheetml.worksheet+xml">
        <DigestMethod Algorithm="http://www.w3.org/2001/04/xmlenc#sha256"/>
        <DigestValue>fZe7kzPuZ7VyidLOD9UqQam9B0rBHKHIEgwoIX0fen4=</DigestValue>
      </Reference>
      <Reference URI="/xl/worksheets/sheet4.xml?ContentType=application/vnd.openxmlformats-officedocument.spreadsheetml.worksheet+xml">
        <DigestMethod Algorithm="http://www.w3.org/2001/04/xmlenc#sha256"/>
        <DigestValue>mnZA/8U9ZgSYg7VWYIGWJYkPp02/mmMNttbPUUD1FIY=</DigestValue>
      </Reference>
      <Reference URI="/xl/worksheets/sheet5.xml?ContentType=application/vnd.openxmlformats-officedocument.spreadsheetml.worksheet+xml">
        <DigestMethod Algorithm="http://www.w3.org/2001/04/xmlenc#sha256"/>
        <DigestValue>NSHTqHL6qC8YR4PkrXOQaeyfFxP/BgTeJ46RgQFqGJY=</DigestValue>
      </Reference>
      <Reference URI="/xl/worksheets/sheet6.xml?ContentType=application/vnd.openxmlformats-officedocument.spreadsheetml.worksheet+xml">
        <DigestMethod Algorithm="http://www.w3.org/2001/04/xmlenc#sha256"/>
        <DigestValue>8lv6+CMummpGHDoxmTVep4HSwB8RUwAXtadypXn1bKg=</DigestValue>
      </Reference>
      <Reference URI="/xl/worksheets/sheet7.xml?ContentType=application/vnd.openxmlformats-officedocument.spreadsheetml.worksheet+xml">
        <DigestMethod Algorithm="http://www.w3.org/2001/04/xmlenc#sha256"/>
        <DigestValue>DUKABWxr2WaPOu42tdcuJ8hGHaNY3+EIcPXo+nLqxqc=</DigestValue>
      </Reference>
      <Reference URI="/xl/worksheets/sheet8.xml?ContentType=application/vnd.openxmlformats-officedocument.spreadsheetml.worksheet+xml">
        <DigestMethod Algorithm="http://www.w3.org/2001/04/xmlenc#sha256"/>
        <DigestValue>OAe4zaA7Y7iqsLqWetyf+M0qDOQqmbZDnsopQpLXI2E=</DigestValue>
      </Reference>
      <Reference URI="/xl/worksheets/sheet9.xml?ContentType=application/vnd.openxmlformats-officedocument.spreadsheetml.worksheet+xml">
        <DigestMethod Algorithm="http://www.w3.org/2001/04/xmlenc#sha256"/>
        <DigestValue>6+xO4FwlXcZo7qPYoqKAn2VbT5Rh/7+BVgN/fL3CLdE=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2023-05-15T14:40:30Z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16.0.16327/24</OfficeVersion>
          <ApplicationVersion>16.0.16327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2023-05-15T14:40:30Z</xd:SigningTime>
          <xd:SigningCertificate>
            <xd:Cert>
              <xd:CertDigest>
                <DigestMethod Algorithm="http://www.w3.org/2001/04/xmlenc#sha256"/>
                <DigestValue>tUB6DMjBGql2CL97Koj71ecIm9MMyrCfPkfmiA4GHfk=</DigestValue>
              </xd:CertDigest>
              <xd:IssuerSerial>
                <X509IssuerName>CN=NBG Class 2 INT Sub CA, DC=nbg, DC=ge</X509IssuerName>
                <X509SerialNumber>192249052625779946554267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cbde42-0dd4-4942-9b1c-e23a1c4e5874_Enabled">
    <vt:lpwstr>true</vt:lpwstr>
  </property>
  <property fmtid="{D5CDD505-2E9C-101B-9397-08002B2CF9AE}" pid="3" name="MSIP_Label_78cbde42-0dd4-4942-9b1c-e23a1c4e5874_SetDate">
    <vt:lpwstr>2023-04-21T10:44:29Z</vt:lpwstr>
  </property>
  <property fmtid="{D5CDD505-2E9C-101B-9397-08002B2CF9AE}" pid="4" name="MSIP_Label_78cbde42-0dd4-4942-9b1c-e23a1c4e5874_Method">
    <vt:lpwstr>Standard</vt:lpwstr>
  </property>
  <property fmtid="{D5CDD505-2E9C-101B-9397-08002B2CF9AE}" pid="5" name="MSIP_Label_78cbde42-0dd4-4942-9b1c-e23a1c4e5874_Name">
    <vt:lpwstr>Restricted to Partners</vt:lpwstr>
  </property>
  <property fmtid="{D5CDD505-2E9C-101B-9397-08002B2CF9AE}" pid="6" name="MSIP_Label_78cbde42-0dd4-4942-9b1c-e23a1c4e5874_SiteId">
    <vt:lpwstr>3471ad6d-e2eb-4e85-93ae-c344b4ac592c</vt:lpwstr>
  </property>
  <property fmtid="{D5CDD505-2E9C-101B-9397-08002B2CF9AE}" pid="7" name="MSIP_Label_78cbde42-0dd4-4942-9b1c-e23a1c4e5874_ActionId">
    <vt:lpwstr>8d6b6bf3-1490-4121-8e2c-f6a8d3e5f4fd</vt:lpwstr>
  </property>
  <property fmtid="{D5CDD505-2E9C-101B-9397-08002B2CF9AE}" pid="8" name="MSIP_Label_78cbde42-0dd4-4942-9b1c-e23a1c4e5874_ContentBits">
    <vt:lpwstr>1</vt:lpwstr>
  </property>
</Properties>
</file>