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F5B4257E-B415-4766-984B-3FF030EDD26D}" xr6:coauthVersionLast="47" xr6:coauthVersionMax="47" xr10:uidLastSave="{00000000-0000-0000-0000-000000000000}"/>
  <bookViews>
    <workbookView xWindow="-108" yWindow="-108" windowWidth="23256" windowHeight="13896" tabRatio="919" activeTab="1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9" l="1"/>
  <c r="B2" i="40"/>
  <c r="B2" i="48"/>
  <c r="B2" i="72"/>
  <c r="B2" i="50"/>
  <c r="B2" i="63"/>
  <c r="E10" i="40"/>
  <c r="D10" i="40"/>
  <c r="C10" i="40"/>
  <c r="F10" i="40" l="1"/>
  <c r="G10" i="40" s="1"/>
  <c r="N19" i="63"/>
  <c r="M19" i="63"/>
  <c r="O19" i="63" l="1"/>
  <c r="D15" i="48"/>
  <c r="G17" i="50" l="1"/>
  <c r="F17" i="50"/>
  <c r="E17" i="50"/>
  <c r="D17" i="50"/>
  <c r="C17" i="50"/>
  <c r="G12" i="50"/>
  <c r="F12" i="50"/>
  <c r="F22" i="50" s="1"/>
  <c r="E12" i="50"/>
  <c r="D12" i="50"/>
  <c r="C12" i="50"/>
  <c r="G7" i="50"/>
  <c r="F7" i="50"/>
  <c r="E7" i="50"/>
  <c r="D7" i="50"/>
  <c r="C7" i="50"/>
  <c r="F15" i="48"/>
  <c r="E15" i="48"/>
  <c r="F7" i="48"/>
  <c r="E7" i="48"/>
  <c r="D7" i="48"/>
  <c r="D22" i="48" s="1"/>
  <c r="E51" i="67"/>
  <c r="D51" i="67"/>
  <c r="C51" i="67"/>
  <c r="E38" i="67"/>
  <c r="D38" i="67"/>
  <c r="C38" i="67"/>
  <c r="E24" i="67"/>
  <c r="D24" i="67"/>
  <c r="C24" i="67"/>
  <c r="G22" i="50" l="1"/>
  <c r="F22" i="48"/>
  <c r="C22" i="50"/>
  <c r="D22" i="50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<sst xmlns="http://schemas.openxmlformats.org/spreadsheetml/2006/main" count="241" uniqueCount="141">
  <si>
    <t>a</t>
  </si>
  <si>
    <t>b</t>
  </si>
  <si>
    <t>c</t>
  </si>
  <si>
    <t>d</t>
  </si>
  <si>
    <t>e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</si>
  <si>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</si>
  <si>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</si>
  <si>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</si>
  <si>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</si>
  <si>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</si>
  <si>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</si>
  <si>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</si>
  <si>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</si>
  <si>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</si>
  <si>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</si>
  <si>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</si>
  <si>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</si>
  <si>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</si>
  <si>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</si>
  <si>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</si>
  <si>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</si>
  <si>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</si>
  <si>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</si>
  <si>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</si>
  <si>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</si>
  <si>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</si>
  <si>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</si>
  <si>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</si>
  <si>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</si>
  <si>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</si>
  <si>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</si>
  <si>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</si>
  <si>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</si>
  <si>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</si>
  <si>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</si>
  <si>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</si>
  <si>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</si>
  <si>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</si>
  <si>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</si>
  <si>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</si>
  <si>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</si>
  <si>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</si>
  <si>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</si>
  <si>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</si>
  <si>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</si>
  <si>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</si>
  <si>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</si>
  <si>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</si>
  <si>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</si>
  <si>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</si>
  <si>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</si>
  <si>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</si>
  <si>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</si>
  <si>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</si>
  <si>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</si>
  <si>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</si>
  <si>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</si>
  <si>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</si>
  <si>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</si>
  <si>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</si>
  <si>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</si>
  <si>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</si>
  <si>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</si>
  <si>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</si>
  <si>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</si>
  <si>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</si>
  <si>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</si>
  <si>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</si>
  <si>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</si>
  <si>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</si>
  <si>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</si>
  <si>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</si>
  <si>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</si>
  <si>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</si>
  <si>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</si>
  <si>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</si>
  <si>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</si>
  <si>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</si>
  <si>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</si>
  <si>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</si>
  <si>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</si>
  <si>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</si>
  <si>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</si>
  <si>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</si>
  <si>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</si>
  <si>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</si>
  <si>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</si>
  <si>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</si>
  <si>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</si>
  <si>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</si>
  <si>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</si>
  <si>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</si>
  <si>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</si>
  <si>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</si>
  <si>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</si>
  <si>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</si>
  <si>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</si>
  <si>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</si>
  <si>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</si>
  <si>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</si>
  <si>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</si>
  <si>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</si>
  <si>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</si>
  <si>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</si>
  <si>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</si>
  <si>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</si>
  <si>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</si>
  <si>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</si>
  <si>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</si>
  <si>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</si>
  <si>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</si>
  <si>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</si>
  <si>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</si>
  <si>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</si>
  <si>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</si>
  <si>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</si>
  <si>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</si>
  <si>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Pasha Bank Georgia</t>
  </si>
  <si>
    <t>Cash and cash equivalents</t>
  </si>
  <si>
    <t>Amounts due from credit institutions</t>
  </si>
  <si>
    <t>Loans to customers</t>
  </si>
  <si>
    <t>Investment securities</t>
  </si>
  <si>
    <t>Property and equipment</t>
  </si>
  <si>
    <t>Right of use assets</t>
  </si>
  <si>
    <t>Intangible assets</t>
  </si>
  <si>
    <t>Other assets</t>
  </si>
  <si>
    <t>Amounts due to credit institutions</t>
  </si>
  <si>
    <t>Amounts due to customers</t>
  </si>
  <si>
    <t>Lease Liabilities</t>
  </si>
  <si>
    <t>Other liabilities</t>
  </si>
  <si>
    <t>Subordinated debt</t>
  </si>
  <si>
    <t>Share capital</t>
  </si>
  <si>
    <t>Additional paid-in capital</t>
  </si>
  <si>
    <t>Repossessed collateral</t>
  </si>
  <si>
    <t>Deferred tax assets</t>
  </si>
  <si>
    <t xml:space="preserve">Provisions </t>
  </si>
  <si>
    <t>Accumulated deficit</t>
  </si>
  <si>
    <t>The immaterial difference is due to the update of PDs used in the calculation</t>
  </si>
  <si>
    <t>Due to the change in stages (2-&gt;3) for one of the borrower groups in the audited FS</t>
  </si>
  <si>
    <t>Due to the recognition of the deferred tax asset in audited FS</t>
  </si>
  <si>
    <t>Due to the cumulative effect of the stage change, PD updates and the recognition of the Deferred tax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</si>
</sst>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89" fillId="0" borderId="0" xfId="0" applyFont="1" applyAlignment="1">
      <alignment wrapText="1"/>
    </xf>
    <xf numFmtId="0" fontId="2" fillId="0" borderId="4" xfId="20955" applyBorder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2" fillId="0" borderId="15" xfId="8" applyBorder="1"/>
    <xf numFmtId="0" fontId="89" fillId="0" borderId="16" xfId="0" applyFont="1" applyBorder="1"/>
    <xf numFmtId="0" fontId="89" fillId="0" borderId="16" xfId="0" applyFont="1" applyBorder="1" applyAlignment="1">
      <alignment horizontal="center"/>
    </xf>
    <xf numFmtId="0" fontId="89" fillId="0" borderId="17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Border="1" applyAlignment="1">
      <alignment horizontal="center" vertical="center" wrapText="1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/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15" fontId="6" fillId="0" borderId="0" xfId="8" applyNumberFormat="1" applyFont="1"/>
    <xf numFmtId="0" fontId="3" fillId="0" borderId="0" xfId="0" applyFont="1" applyAlignment="1">
      <alignment horizontal="left"/>
    </xf>
    <xf numFmtId="15" fontId="6" fillId="0" borderId="0" xfId="8" applyNumberFormat="1" applyFont="1" applyAlignment="1">
      <alignment horizontal="left"/>
    </xf>
    <xf numFmtId="43" fontId="89" fillId="0" borderId="2" xfId="20956" applyFont="1" applyBorder="1"/>
    <xf numFmtId="192" fontId="3" fillId="0" borderId="16" xfId="0" applyNumberFormat="1" applyFont="1" applyBorder="1" applyProtection="1">
      <protection locked="0"/>
    </xf>
    <xf numFmtId="192" fontId="92" fillId="0" borderId="2" xfId="0" applyNumberFormat="1" applyFont="1" applyBorder="1" applyAlignment="1" applyProtection="1">
      <alignment horizontal="right" vertical="center" wrapText="1"/>
      <protection locked="0"/>
    </xf>
    <xf numFmtId="192" fontId="92" fillId="0" borderId="14" xfId="0" applyNumberFormat="1" applyFont="1" applyBorder="1" applyAlignment="1" applyProtection="1">
      <alignment horizontal="right" vertical="center" wrapText="1"/>
      <protection locked="0"/>
    </xf>
    <xf numFmtId="43" fontId="3" fillId="0" borderId="4" xfId="20956" applyFont="1" applyBorder="1" applyAlignment="1" applyProtection="1">
      <alignment horizontal="center" vertical="center" wrapText="1"/>
      <protection locked="0"/>
    </xf>
    <xf numFmtId="43" fontId="3" fillId="0" borderId="0" xfId="20956" applyFont="1"/>
    <xf numFmtId="43" fontId="3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92" fontId="3" fillId="0" borderId="14" xfId="0" applyNumberFormat="1" applyFont="1" applyBorder="1" applyProtection="1">
      <protection locked="0"/>
    </xf>
    <xf numFmtId="164" fontId="3" fillId="0" borderId="14" xfId="20956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0" fontId="93" fillId="0" borderId="0" xfId="0" applyFont="1"/>
    <xf numFmtId="164" fontId="3" fillId="0" borderId="2" xfId="20956" applyNumberFormat="1" applyFont="1" applyBorder="1" applyAlignment="1" applyProtection="1">
      <alignment vertical="center"/>
      <protection locked="0"/>
    </xf>
    <xf numFmtId="164" fontId="3" fillId="0" borderId="2" xfId="20956" applyNumberFormat="1" applyFont="1" applyBorder="1" applyAlignment="1" applyProtection="1">
      <alignment horizontal="center" vertical="center" wrapText="1"/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3" fillId="0" borderId="2" xfId="20956" applyNumberFormat="1" applyFont="1" applyBorder="1" applyProtection="1"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Alignment="1" applyProtection="1">
      <alignment horizontal="center" vertical="center"/>
      <protection locked="0"/>
    </xf>
    <xf numFmtId="192" fontId="3" fillId="0" borderId="4" xfId="0" applyNumberFormat="1" applyFont="1" applyBorder="1" applyAlignment="1" applyProtection="1">
      <alignment horizontal="center"/>
      <protection locked="0"/>
    </xf>
    <xf numFmtId="192" fontId="3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192" fontId="3" fillId="0" borderId="2" xfId="0" applyNumberFormat="1" applyFont="1" applyBorder="1" applyAlignment="1" applyProtection="1">
      <alignment wrapText="1"/>
      <protection locked="0"/>
    </xf>
    <xf numFmtId="192" fontId="3" fillId="0" borderId="4" xfId="0" applyNumberFormat="1" applyFont="1" applyBorder="1" applyAlignment="1" applyProtection="1">
      <alignment wrapText="1"/>
      <protection locked="0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pshbgeo.local\Users\lela.gogiashvili\Downloads\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zoomScaleNormal="100" workbookViewId="0">
      <selection activeCell="B1" sqref="B1:B2"/>
    </sheetView>
  </sheetViews>
  <sheetFormatPr defaultRowHeight="14.4"/>
  <cols>
    <col min="1" max="1" width="9.6640625" style="22" bestFit="1" customWidth="1"/>
    <col min="2" max="2" width="128.6640625" bestFit="1" customWidth="1"/>
    <col min="3" max="3" width="39.44140625" customWidth="1"/>
  </cols>
  <sheetData>
    <row r="1" spans="1:3" ht="15.6">
      <c r="A1" s="20" t="s">
        <v>16</v>
      </c>
      <c r="B1" s="35" t="s">
        <v>18</v>
      </c>
      <c r="C1" s="16"/>
    </row>
    <row r="2" spans="1:3">
      <c r="A2" s="21">
        <v>20</v>
      </c>
      <c r="B2" s="17" t="s">
        <v>20</v>
      </c>
      <c r="C2" s="9"/>
    </row>
    <row r="3" spans="1:3">
      <c r="A3" s="21">
        <v>21</v>
      </c>
      <c r="B3" s="17" t="s">
        <v>17</v>
      </c>
    </row>
    <row r="4" spans="1:3">
      <c r="A4" s="21">
        <v>22</v>
      </c>
      <c r="B4" s="17" t="s">
        <v>19</v>
      </c>
    </row>
    <row r="5" spans="1:3">
      <c r="A5" s="21">
        <v>23</v>
      </c>
      <c r="B5" s="17" t="s">
        <v>21</v>
      </c>
    </row>
    <row r="6" spans="1:3">
      <c r="A6" s="21">
        <v>24</v>
      </c>
      <c r="B6" s="17" t="s">
        <v>22</v>
      </c>
      <c r="C6" s="1"/>
    </row>
    <row r="7" spans="1:3">
      <c r="A7" s="21">
        <v>25</v>
      </c>
      <c r="B7" s="17" t="s">
        <v>23</v>
      </c>
    </row>
    <row r="8" spans="1:3">
      <c r="A8" s="21">
        <v>26</v>
      </c>
      <c r="B8" s="17" t="s">
        <v>98</v>
      </c>
    </row>
    <row r="9" spans="1:3">
      <c r="A9" s="21">
        <v>27</v>
      </c>
      <c r="B9" s="17" t="s">
        <v>24</v>
      </c>
    </row>
    <row r="10" spans="1:3">
      <c r="C10" s="16"/>
    </row>
    <row r="11" spans="1:3" ht="28.8">
      <c r="B11" s="145" t="s">
        <v>116</v>
      </c>
      <c r="C11" s="16"/>
    </row>
    <row r="14" spans="1:3">
      <c r="B14" s="8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56"/>
  <sheetViews>
    <sheetView tabSelected="1" zoomScaleNormal="100" workbookViewId="0">
      <pane xSplit="1" ySplit="4" topLeftCell="B5" activePane="bottomRight" state="frozen"/>
      <selection activeCell="B1" sqref="B1:B2"/>
      <selection pane="topRight" activeCell="B1" sqref="B1:B2"/>
      <selection pane="bottomLeft" activeCell="B1" sqref="B1:B2"/>
      <selection pane="bottomRight" activeCell="H45" sqref="H45"/>
    </sheetView>
  </sheetViews>
  <sheetFormatPr defaultColWidth="9.33203125" defaultRowHeight="13.8"/>
  <cols>
    <col min="1" max="1" width="10.5546875" style="1" bestFit="1" customWidth="1"/>
    <col min="2" max="2" width="28" style="1" customWidth="1"/>
    <col min="3" max="3" width="29.6640625" style="1" customWidth="1"/>
    <col min="4" max="4" width="38.5546875" style="1" customWidth="1"/>
    <col min="5" max="5" width="13.33203125" style="1" customWidth="1"/>
    <col min="6" max="6" width="9.33203125" style="1"/>
    <col min="7" max="7" width="14.5546875" style="1" bestFit="1" customWidth="1"/>
    <col min="8" max="8" width="12.44140625" style="1" bestFit="1" customWidth="1"/>
    <col min="9" max="16384" width="9.33203125" style="1"/>
  </cols>
  <sheetData>
    <row r="1" spans="1:5">
      <c r="A1" s="3" t="s">
        <v>25</v>
      </c>
      <c r="B1" s="149" t="s">
        <v>117</v>
      </c>
    </row>
    <row r="2" spans="1:5" s="3" customFormat="1" ht="15.75" customHeight="1">
      <c r="A2" s="3" t="s">
        <v>26</v>
      </c>
      <c r="B2" s="150">
        <v>45657</v>
      </c>
    </row>
    <row r="3" spans="1:5">
      <c r="C3" s="9"/>
      <c r="D3" s="9"/>
      <c r="E3" s="5"/>
    </row>
    <row r="4" spans="1:5" ht="14.4" thickBot="1">
      <c r="A4" s="23" t="s">
        <v>113</v>
      </c>
      <c r="B4" s="174" t="s">
        <v>20</v>
      </c>
      <c r="C4" s="175"/>
      <c r="D4" s="9"/>
      <c r="E4" s="5"/>
    </row>
    <row r="5" spans="1:5">
      <c r="A5" s="24"/>
      <c r="B5" s="12" t="s">
        <v>0</v>
      </c>
      <c r="C5" s="14" t="s">
        <v>1</v>
      </c>
      <c r="D5" s="15" t="s">
        <v>2</v>
      </c>
      <c r="E5" s="12" t="s">
        <v>3</v>
      </c>
    </row>
    <row r="6" spans="1:5" ht="16.95" customHeight="1">
      <c r="A6" s="176"/>
      <c r="B6" s="177" t="s">
        <v>62</v>
      </c>
      <c r="C6" s="178" t="s">
        <v>63</v>
      </c>
      <c r="D6" s="178" t="s">
        <v>64</v>
      </c>
      <c r="E6" s="178" t="s">
        <v>65</v>
      </c>
    </row>
    <row r="7" spans="1:5" ht="14.7" customHeight="1">
      <c r="A7" s="176"/>
      <c r="B7" s="177"/>
      <c r="C7" s="179"/>
      <c r="D7" s="179"/>
      <c r="E7" s="179"/>
    </row>
    <row r="8" spans="1:5">
      <c r="A8" s="176"/>
      <c r="B8" s="177"/>
      <c r="C8" s="180"/>
      <c r="D8" s="180"/>
      <c r="E8" s="180"/>
    </row>
    <row r="9" spans="1:5">
      <c r="A9" s="26"/>
      <c r="B9" s="27" t="s">
        <v>118</v>
      </c>
      <c r="C9" s="165">
        <v>120451670.03236656</v>
      </c>
      <c r="D9" s="28">
        <v>120451670.03236656</v>
      </c>
      <c r="E9" s="29"/>
    </row>
    <row r="10" spans="1:5" ht="82.8">
      <c r="A10" s="26"/>
      <c r="B10" s="30" t="s">
        <v>119</v>
      </c>
      <c r="C10" s="165">
        <v>121552343.08769758</v>
      </c>
      <c r="D10" s="28">
        <v>121545806.777698</v>
      </c>
      <c r="E10" s="203" t="s">
        <v>137</v>
      </c>
    </row>
    <row r="11" spans="1:5" ht="96.6">
      <c r="A11" s="26"/>
      <c r="B11" s="27" t="s">
        <v>120</v>
      </c>
      <c r="C11" s="165">
        <v>351500066.81272876</v>
      </c>
      <c r="D11" s="28">
        <v>354960720.57480001</v>
      </c>
      <c r="E11" s="203" t="s">
        <v>138</v>
      </c>
    </row>
    <row r="12" spans="1:5" ht="82.8">
      <c r="A12" s="26"/>
      <c r="B12" s="27" t="s">
        <v>121</v>
      </c>
      <c r="C12" s="165">
        <v>81069174.379719123</v>
      </c>
      <c r="D12" s="28">
        <v>81046982.819719091</v>
      </c>
      <c r="E12" s="203" t="s">
        <v>137</v>
      </c>
    </row>
    <row r="13" spans="1:5">
      <c r="A13" s="26"/>
      <c r="B13" s="27" t="s">
        <v>133</v>
      </c>
      <c r="C13" s="165">
        <v>19368268.41</v>
      </c>
      <c r="D13" s="28">
        <v>19368268.41</v>
      </c>
      <c r="E13" s="29"/>
    </row>
    <row r="14" spans="1:5">
      <c r="A14" s="26"/>
      <c r="B14" s="27" t="s">
        <v>122</v>
      </c>
      <c r="C14" s="165">
        <v>1927497.4600000009</v>
      </c>
      <c r="D14" s="28">
        <v>1927497.4600000009</v>
      </c>
      <c r="E14" s="29"/>
    </row>
    <row r="15" spans="1:5">
      <c r="A15" s="26"/>
      <c r="B15" s="27" t="s">
        <v>123</v>
      </c>
      <c r="C15" s="165">
        <v>703833.36000000034</v>
      </c>
      <c r="D15" s="28">
        <v>703833.36000000034</v>
      </c>
      <c r="E15" s="29"/>
    </row>
    <row r="16" spans="1:5">
      <c r="A16" s="26"/>
      <c r="B16" s="27" t="s">
        <v>124</v>
      </c>
      <c r="C16" s="165">
        <v>3356353.85</v>
      </c>
      <c r="D16" s="28">
        <v>3356353.85</v>
      </c>
      <c r="E16" s="29"/>
    </row>
    <row r="17" spans="1:8" ht="69">
      <c r="A17" s="26"/>
      <c r="B17" s="164" t="s">
        <v>134</v>
      </c>
      <c r="C17" s="165">
        <v>4421000</v>
      </c>
      <c r="D17" s="28">
        <v>0</v>
      </c>
      <c r="E17" s="203" t="s">
        <v>139</v>
      </c>
    </row>
    <row r="18" spans="1:8">
      <c r="A18" s="26"/>
      <c r="B18" s="31" t="s">
        <v>125</v>
      </c>
      <c r="C18" s="165">
        <v>2576765.0545689999</v>
      </c>
      <c r="D18" s="28">
        <v>2576765.0545689999</v>
      </c>
      <c r="E18" s="29"/>
    </row>
    <row r="19" spans="1:8">
      <c r="A19" s="26"/>
      <c r="B19" s="31"/>
      <c r="C19" s="28"/>
      <c r="D19" s="28"/>
      <c r="E19" s="29"/>
    </row>
    <row r="20" spans="1:8">
      <c r="A20" s="26"/>
      <c r="B20" s="31"/>
      <c r="C20" s="28"/>
      <c r="D20" s="28"/>
      <c r="E20" s="29"/>
    </row>
    <row r="21" spans="1:8">
      <c r="A21" s="26"/>
      <c r="B21" s="31"/>
      <c r="C21" s="28"/>
      <c r="D21" s="28"/>
      <c r="E21" s="29"/>
    </row>
    <row r="22" spans="1:8">
      <c r="A22" s="26"/>
      <c r="B22" s="27"/>
      <c r="C22" s="28"/>
      <c r="D22" s="28"/>
      <c r="E22" s="29"/>
      <c r="H22" s="172"/>
    </row>
    <row r="23" spans="1:8">
      <c r="A23" s="26"/>
      <c r="B23" s="27"/>
      <c r="C23" s="28"/>
      <c r="D23" s="28"/>
      <c r="E23" s="29"/>
    </row>
    <row r="24" spans="1:8" ht="14.4" thickBot="1">
      <c r="A24" s="11"/>
      <c r="B24" s="18" t="s">
        <v>67</v>
      </c>
      <c r="C24" s="25">
        <f>SUM(C9:C23)</f>
        <v>706926972.44708109</v>
      </c>
      <c r="D24" s="25">
        <f t="shared" ref="D24:E24" si="0">SUM(D9:D23)</f>
        <v>705937898.33915269</v>
      </c>
      <c r="E24" s="25">
        <f t="shared" si="0"/>
        <v>0</v>
      </c>
      <c r="G24" s="156"/>
      <c r="H24" s="157"/>
    </row>
    <row r="25" spans="1:8">
      <c r="A25" s="10"/>
      <c r="B25" s="12" t="s">
        <v>0</v>
      </c>
      <c r="C25" s="14" t="s">
        <v>1</v>
      </c>
      <c r="D25" s="15" t="s">
        <v>2</v>
      </c>
      <c r="E25" s="12" t="s">
        <v>3</v>
      </c>
    </row>
    <row r="26" spans="1:8" ht="14.7" customHeight="1">
      <c r="A26" s="176"/>
      <c r="B26" s="178" t="s">
        <v>68</v>
      </c>
      <c r="C26" s="173" t="s">
        <v>63</v>
      </c>
      <c r="D26" s="173" t="s">
        <v>64</v>
      </c>
      <c r="E26" s="178" t="s">
        <v>65</v>
      </c>
    </row>
    <row r="27" spans="1:8" ht="14.7" customHeight="1">
      <c r="A27" s="176"/>
      <c r="B27" s="179"/>
      <c r="C27" s="173"/>
      <c r="D27" s="173"/>
      <c r="E27" s="179"/>
    </row>
    <row r="28" spans="1:8" ht="100.2" customHeight="1">
      <c r="A28" s="176"/>
      <c r="B28" s="180"/>
      <c r="C28" s="173"/>
      <c r="D28" s="173"/>
      <c r="E28" s="180"/>
    </row>
    <row r="29" spans="1:8">
      <c r="A29" s="6"/>
      <c r="B29" s="13" t="s">
        <v>126</v>
      </c>
      <c r="C29" s="166">
        <v>148701413.94</v>
      </c>
      <c r="D29" s="33">
        <v>148701413.94</v>
      </c>
      <c r="E29" s="32"/>
    </row>
    <row r="30" spans="1:8">
      <c r="A30" s="6"/>
      <c r="B30" s="13" t="s">
        <v>127</v>
      </c>
      <c r="C30" s="167">
        <v>394286242.44999999</v>
      </c>
      <c r="D30" s="33">
        <v>394286242.44999999</v>
      </c>
      <c r="E30" s="32"/>
    </row>
    <row r="31" spans="1:8" ht="82.8">
      <c r="A31" s="6"/>
      <c r="B31" s="13" t="s">
        <v>135</v>
      </c>
      <c r="C31" s="167">
        <v>300173.65281899995</v>
      </c>
      <c r="D31" s="33">
        <v>313795.65281900001</v>
      </c>
      <c r="E31" s="203" t="s">
        <v>137</v>
      </c>
    </row>
    <row r="32" spans="1:8">
      <c r="A32" s="6"/>
      <c r="B32" s="7" t="s">
        <v>128</v>
      </c>
      <c r="C32" s="167">
        <v>754924.23</v>
      </c>
      <c r="D32" s="33">
        <v>754924.23</v>
      </c>
      <c r="E32" s="32"/>
    </row>
    <row r="33" spans="1:5">
      <c r="A33" s="6"/>
      <c r="B33" s="7" t="s">
        <v>130</v>
      </c>
      <c r="C33" s="167">
        <v>33530510.456649844</v>
      </c>
      <c r="D33" s="33">
        <v>33530510.456649844</v>
      </c>
      <c r="E33" s="32"/>
    </row>
    <row r="34" spans="1:5">
      <c r="A34" s="6"/>
      <c r="B34" s="7" t="s">
        <v>129</v>
      </c>
      <c r="C34" s="167">
        <v>8747283.6932399981</v>
      </c>
      <c r="D34" s="33">
        <v>8747283.6932399981</v>
      </c>
      <c r="E34" s="32"/>
    </row>
    <row r="35" spans="1:5">
      <c r="A35" s="6"/>
      <c r="B35" s="7"/>
      <c r="C35" s="167"/>
      <c r="D35" s="168"/>
      <c r="E35" s="29"/>
    </row>
    <row r="36" spans="1:5">
      <c r="A36" s="6"/>
      <c r="B36" s="7"/>
      <c r="C36" s="33"/>
      <c r="D36" s="29"/>
      <c r="E36" s="29"/>
    </row>
    <row r="37" spans="1:5">
      <c r="A37" s="6"/>
      <c r="B37" s="7"/>
      <c r="C37" s="33"/>
      <c r="D37" s="29"/>
      <c r="E37" s="29"/>
    </row>
    <row r="38" spans="1:5" ht="14.4" thickBot="1">
      <c r="A38" s="11"/>
      <c r="B38" s="19" t="s">
        <v>69</v>
      </c>
      <c r="C38" s="25">
        <f>SUM(C29:C37)</f>
        <v>586320548.42270899</v>
      </c>
      <c r="D38" s="25">
        <f>SUM(D29:D37)</f>
        <v>586334170.42270899</v>
      </c>
      <c r="E38" s="25">
        <f>SUM(E29:E37)</f>
        <v>0</v>
      </c>
    </row>
    <row r="39" spans="1:5">
      <c r="A39" s="10"/>
      <c r="B39" s="12" t="s">
        <v>0</v>
      </c>
      <c r="C39" s="14" t="s">
        <v>1</v>
      </c>
      <c r="D39" s="15" t="s">
        <v>2</v>
      </c>
      <c r="E39" s="12" t="s">
        <v>3</v>
      </c>
    </row>
    <row r="40" spans="1:5" ht="40.200000000000003" customHeight="1">
      <c r="A40" s="176"/>
      <c r="B40" s="178" t="s">
        <v>70</v>
      </c>
      <c r="C40" s="173" t="s">
        <v>63</v>
      </c>
      <c r="D40" s="173" t="s">
        <v>64</v>
      </c>
      <c r="E40" s="173" t="s">
        <v>65</v>
      </c>
    </row>
    <row r="41" spans="1:5" ht="13.95" customHeight="1">
      <c r="A41" s="176"/>
      <c r="B41" s="179"/>
      <c r="C41" s="173"/>
      <c r="D41" s="173"/>
      <c r="E41" s="173"/>
    </row>
    <row r="42" spans="1:5" ht="102" customHeight="1">
      <c r="A42" s="176"/>
      <c r="B42" s="180"/>
      <c r="C42" s="173"/>
      <c r="D42" s="173"/>
      <c r="E42" s="173"/>
    </row>
    <row r="43" spans="1:5">
      <c r="A43" s="6"/>
      <c r="B43" s="13" t="s">
        <v>131</v>
      </c>
      <c r="C43" s="155">
        <v>136800000</v>
      </c>
      <c r="D43" s="171">
        <v>136800000</v>
      </c>
      <c r="E43" s="32"/>
    </row>
    <row r="44" spans="1:5">
      <c r="A44" s="6"/>
      <c r="B44" s="13" t="s">
        <v>132</v>
      </c>
      <c r="C44" s="169">
        <v>1154910.5032034994</v>
      </c>
      <c r="D44" s="171">
        <v>1154910.5032034994</v>
      </c>
      <c r="E44" s="34"/>
    </row>
    <row r="45" spans="1:5" ht="110.4">
      <c r="A45" s="6"/>
      <c r="B45" s="13" t="s">
        <v>136</v>
      </c>
      <c r="C45" s="170">
        <v>-17348486.478831336</v>
      </c>
      <c r="D45" s="171">
        <v>-18351182.620000001</v>
      </c>
      <c r="E45" s="204" t="s">
        <v>140</v>
      </c>
    </row>
    <row r="46" spans="1:5">
      <c r="A46" s="6"/>
      <c r="B46" s="2"/>
      <c r="C46" s="167"/>
      <c r="D46" s="168"/>
      <c r="E46" s="29"/>
    </row>
    <row r="47" spans="1:5">
      <c r="A47" s="6"/>
      <c r="B47" s="2"/>
      <c r="C47" s="33"/>
      <c r="D47" s="29"/>
      <c r="E47" s="29"/>
    </row>
    <row r="48" spans="1:5">
      <c r="A48" s="6"/>
      <c r="B48" s="2"/>
      <c r="C48" s="33"/>
      <c r="D48" s="29"/>
      <c r="E48" s="29"/>
    </row>
    <row r="49" spans="1:5">
      <c r="A49" s="6"/>
      <c r="B49" s="2"/>
      <c r="C49" s="33"/>
      <c r="D49" s="29"/>
      <c r="E49" s="29"/>
    </row>
    <row r="50" spans="1:5">
      <c r="A50" s="6"/>
      <c r="B50" s="2"/>
      <c r="C50" s="33"/>
      <c r="D50" s="29"/>
      <c r="E50" s="29"/>
    </row>
    <row r="51" spans="1:5" ht="14.4" thickBot="1">
      <c r="A51" s="11"/>
      <c r="B51" s="144" t="s">
        <v>71</v>
      </c>
      <c r="C51" s="25">
        <f t="shared" ref="C51:E51" si="1">SUM(C43:C50)</f>
        <v>120606424.02437218</v>
      </c>
      <c r="D51" s="25">
        <f t="shared" si="1"/>
        <v>119603727.88320351</v>
      </c>
      <c r="E51" s="25">
        <f t="shared" si="1"/>
        <v>0</v>
      </c>
    </row>
    <row r="54" spans="1:5" s="4" customFormat="1"/>
    <row r="55" spans="1:5" s="4" customFormat="1"/>
    <row r="56" spans="1:5" s="4" customFormat="1"/>
  </sheetData>
  <mergeCells count="16">
    <mergeCell ref="D40:D42"/>
    <mergeCell ref="E40:E42"/>
    <mergeCell ref="B4:C4"/>
    <mergeCell ref="A6:A8"/>
    <mergeCell ref="A26:A28"/>
    <mergeCell ref="A40:A42"/>
    <mergeCell ref="B6:B8"/>
    <mergeCell ref="C6:C8"/>
    <mergeCell ref="B40:B42"/>
    <mergeCell ref="C40:C42"/>
    <mergeCell ref="D6:D8"/>
    <mergeCell ref="E6:E8"/>
    <mergeCell ref="B26:B28"/>
    <mergeCell ref="C26:C28"/>
    <mergeCell ref="D26:D28"/>
    <mergeCell ref="E26:E28"/>
  </mergeCells>
  <pageMargins left="0.7" right="0.7" top="0.75" bottom="0.75" header="0.3" footer="0.3"/>
  <pageSetup scale="7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3"/>
  <sheetViews>
    <sheetView zoomScaleNormal="100" workbookViewId="0">
      <pane xSplit="1" ySplit="6" topLeftCell="B7" activePane="bottomRight" state="frozen"/>
      <selection activeCell="B1" sqref="B1:B2"/>
      <selection pane="topRight" activeCell="B1" sqref="B1:B2"/>
      <selection pane="bottomLeft" activeCell="B1" sqref="B1:B2"/>
      <selection pane="bottomRight" activeCell="C34" sqref="C34"/>
    </sheetView>
  </sheetViews>
  <sheetFormatPr defaultColWidth="9.33203125" defaultRowHeight="13.2"/>
  <cols>
    <col min="1" max="1" width="10.5546875" style="37" bestFit="1" customWidth="1"/>
    <col min="2" max="2" width="39" style="37" customWidth="1"/>
    <col min="3" max="3" width="31.33203125" style="37" bestFit="1" customWidth="1"/>
    <col min="4" max="5" width="14.5546875" style="37" bestFit="1" customWidth="1"/>
    <col min="6" max="6" width="21.6640625" style="37" customWidth="1"/>
    <col min="7" max="7" width="12" style="37" bestFit="1" customWidth="1"/>
    <col min="8" max="8" width="14.5546875" style="37" customWidth="1"/>
    <col min="9" max="16384" width="9.33203125" style="37"/>
  </cols>
  <sheetData>
    <row r="1" spans="1:8" ht="13.8">
      <c r="A1" s="36" t="s">
        <v>25</v>
      </c>
      <c r="B1" s="149" t="s">
        <v>117</v>
      </c>
    </row>
    <row r="2" spans="1:8" ht="13.8">
      <c r="A2" s="36" t="s">
        <v>26</v>
      </c>
      <c r="B2" s="150">
        <v>45657</v>
      </c>
      <c r="C2" s="36"/>
      <c r="D2" s="36"/>
      <c r="E2" s="36"/>
      <c r="F2" s="36"/>
      <c r="G2" s="36"/>
      <c r="H2" s="36"/>
    </row>
    <row r="3" spans="1:8">
      <c r="A3" s="36"/>
      <c r="B3" s="36"/>
      <c r="C3" s="36"/>
      <c r="D3" s="36"/>
      <c r="E3" s="36"/>
      <c r="F3" s="36"/>
      <c r="G3" s="36"/>
      <c r="H3" s="36"/>
    </row>
    <row r="4" spans="1:8" ht="13.8" thickBot="1">
      <c r="A4" s="39" t="s">
        <v>27</v>
      </c>
      <c r="B4" s="137" t="s">
        <v>17</v>
      </c>
    </row>
    <row r="5" spans="1:8" ht="14.7" customHeight="1">
      <c r="A5" s="187"/>
      <c r="B5" s="181" t="s">
        <v>28</v>
      </c>
      <c r="C5" s="183" t="s">
        <v>29</v>
      </c>
      <c r="D5" s="181" t="s">
        <v>33</v>
      </c>
      <c r="E5" s="181"/>
      <c r="F5" s="181"/>
      <c r="G5" s="181"/>
      <c r="H5" s="185" t="s">
        <v>34</v>
      </c>
    </row>
    <row r="6" spans="1:8" ht="26.4">
      <c r="A6" s="188"/>
      <c r="B6" s="182"/>
      <c r="C6" s="184"/>
      <c r="D6" s="132" t="s">
        <v>30</v>
      </c>
      <c r="E6" s="132" t="s">
        <v>31</v>
      </c>
      <c r="F6" s="132" t="s">
        <v>35</v>
      </c>
      <c r="G6" s="132" t="s">
        <v>36</v>
      </c>
      <c r="H6" s="186"/>
    </row>
    <row r="7" spans="1:8">
      <c r="A7" s="48">
        <v>1</v>
      </c>
      <c r="B7" s="47" t="s">
        <v>7</v>
      </c>
      <c r="C7" s="132" t="s">
        <v>30</v>
      </c>
      <c r="D7" s="47"/>
      <c r="E7" s="47"/>
      <c r="F7" s="47"/>
      <c r="G7" s="49" t="s">
        <v>8</v>
      </c>
      <c r="H7" s="50"/>
    </row>
    <row r="8" spans="1:8">
      <c r="A8" s="48">
        <v>2</v>
      </c>
      <c r="B8" s="47" t="s">
        <v>7</v>
      </c>
      <c r="C8" s="132" t="s">
        <v>31</v>
      </c>
      <c r="D8" s="47"/>
      <c r="E8" s="47"/>
      <c r="F8" s="49" t="s">
        <v>8</v>
      </c>
      <c r="G8" s="47"/>
      <c r="H8" s="50"/>
    </row>
    <row r="9" spans="1:8">
      <c r="A9" s="48">
        <v>3</v>
      </c>
      <c r="B9" s="47" t="s">
        <v>7</v>
      </c>
      <c r="C9" s="49" t="s">
        <v>32</v>
      </c>
      <c r="D9" s="47"/>
      <c r="E9" s="47"/>
      <c r="F9" s="47"/>
      <c r="G9" s="49" t="s">
        <v>8</v>
      </c>
      <c r="H9" s="50"/>
    </row>
    <row r="10" spans="1:8">
      <c r="A10" s="48"/>
      <c r="B10" s="47"/>
      <c r="C10" s="49"/>
      <c r="D10" s="47"/>
      <c r="E10" s="47"/>
      <c r="F10" s="47"/>
      <c r="G10" s="47"/>
      <c r="H10" s="50"/>
    </row>
    <row r="11" spans="1:8">
      <c r="A11" s="48"/>
      <c r="B11" s="47"/>
      <c r="C11" s="49"/>
      <c r="D11" s="47"/>
      <c r="E11" s="47"/>
      <c r="F11" s="47"/>
      <c r="G11" s="47"/>
      <c r="H11" s="50"/>
    </row>
    <row r="12" spans="1:8" ht="13.8" thickBot="1">
      <c r="A12" s="51"/>
      <c r="B12" s="52"/>
      <c r="C12" s="53"/>
      <c r="D12" s="52"/>
      <c r="E12" s="52"/>
      <c r="F12" s="52"/>
      <c r="G12" s="52"/>
      <c r="H12" s="54"/>
    </row>
    <row r="13" spans="1:8">
      <c r="A13" s="3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Normal="100" workbookViewId="0">
      <selection activeCell="B22" sqref="B22"/>
    </sheetView>
  </sheetViews>
  <sheetFormatPr defaultColWidth="9.33203125" defaultRowHeight="13.2"/>
  <cols>
    <col min="1" max="1" width="10.5546875" style="37" bestFit="1" customWidth="1"/>
    <col min="2" max="2" width="70.33203125" style="37" customWidth="1"/>
    <col min="3" max="5" width="10.6640625" style="37" customWidth="1"/>
    <col min="6" max="16384" width="9.33203125" style="37"/>
  </cols>
  <sheetData>
    <row r="1" spans="1:5" ht="13.8">
      <c r="A1" s="36" t="s">
        <v>25</v>
      </c>
      <c r="B1" s="149" t="s">
        <v>117</v>
      </c>
    </row>
    <row r="2" spans="1:5" ht="13.8">
      <c r="A2" s="36" t="s">
        <v>26</v>
      </c>
      <c r="B2" s="150">
        <f>'20. LI3'!B2</f>
        <v>45657</v>
      </c>
    </row>
    <row r="4" spans="1:5" ht="13.8" thickBot="1">
      <c r="A4" s="55" t="s">
        <v>72</v>
      </c>
      <c r="B4" s="137" t="s">
        <v>19</v>
      </c>
      <c r="C4" s="56"/>
    </row>
    <row r="5" spans="1:5" ht="13.8">
      <c r="A5" s="57"/>
      <c r="B5" s="58"/>
      <c r="C5" s="159">
        <v>2022</v>
      </c>
      <c r="D5" s="159">
        <v>2023</v>
      </c>
      <c r="E5" s="160">
        <v>2024</v>
      </c>
    </row>
    <row r="6" spans="1:5" ht="13.8">
      <c r="A6" s="45">
        <v>1</v>
      </c>
      <c r="B6" s="47" t="s">
        <v>73</v>
      </c>
      <c r="C6" s="29">
        <v>48794.81</v>
      </c>
      <c r="D6" s="29">
        <v>492353.91</v>
      </c>
      <c r="E6" s="161">
        <v>94127.66</v>
      </c>
    </row>
    <row r="7" spans="1:5" ht="13.8">
      <c r="A7" s="45">
        <v>2</v>
      </c>
      <c r="B7" s="60" t="s">
        <v>74</v>
      </c>
      <c r="C7" s="29">
        <v>38000</v>
      </c>
      <c r="D7" s="29">
        <v>481927.01</v>
      </c>
      <c r="E7" s="162">
        <v>90922.51</v>
      </c>
    </row>
    <row r="8" spans="1:5" ht="13.8">
      <c r="A8" s="45">
        <v>3</v>
      </c>
      <c r="B8" s="47" t="s">
        <v>75</v>
      </c>
      <c r="C8" s="29">
        <v>1</v>
      </c>
      <c r="D8" s="29">
        <v>7</v>
      </c>
      <c r="E8" s="161">
        <v>3</v>
      </c>
    </row>
    <row r="9" spans="1:5" ht="14.4" thickBot="1">
      <c r="A9" s="43">
        <v>4</v>
      </c>
      <c r="B9" s="52" t="s">
        <v>76</v>
      </c>
      <c r="C9" s="152">
        <v>38000</v>
      </c>
      <c r="D9" s="152">
        <v>455321</v>
      </c>
      <c r="E9" s="163">
        <v>93224.33</v>
      </c>
    </row>
  </sheetData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Normal="100" workbookViewId="0">
      <selection activeCell="G10" sqref="G10"/>
    </sheetView>
  </sheetViews>
  <sheetFormatPr defaultColWidth="9.33203125" defaultRowHeight="13.2"/>
  <cols>
    <col min="1" max="1" width="10.5546875" style="37" bestFit="1" customWidth="1"/>
    <col min="2" max="2" width="52.5546875" style="37" customWidth="1"/>
    <col min="3" max="5" width="14.109375" style="37" bestFit="1" customWidth="1"/>
    <col min="6" max="6" width="24.33203125" style="37" customWidth="1"/>
    <col min="7" max="7" width="27.5546875" style="37" customWidth="1"/>
    <col min="8" max="16384" width="9.33203125" style="37"/>
  </cols>
  <sheetData>
    <row r="1" spans="1:7" ht="13.8">
      <c r="A1" s="37" t="s">
        <v>25</v>
      </c>
      <c r="B1" s="149" t="s">
        <v>117</v>
      </c>
    </row>
    <row r="2" spans="1:7" ht="13.8">
      <c r="A2" s="37" t="s">
        <v>26</v>
      </c>
      <c r="B2" s="150">
        <f>'20. LI3'!B2</f>
        <v>45657</v>
      </c>
    </row>
    <row r="4" spans="1:7" ht="13.8" thickBot="1">
      <c r="A4" s="55" t="s">
        <v>37</v>
      </c>
      <c r="B4" s="138" t="s">
        <v>21</v>
      </c>
    </row>
    <row r="5" spans="1:7">
      <c r="A5" s="63"/>
      <c r="B5" s="58"/>
      <c r="C5" s="58" t="s">
        <v>0</v>
      </c>
      <c r="D5" s="58" t="s">
        <v>1</v>
      </c>
      <c r="E5" s="58" t="s">
        <v>2</v>
      </c>
      <c r="F5" s="58" t="s">
        <v>3</v>
      </c>
      <c r="G5" s="64" t="s">
        <v>4</v>
      </c>
    </row>
    <row r="6" spans="1:7" s="38" customFormat="1" ht="52.8">
      <c r="A6" s="65"/>
      <c r="B6" s="47"/>
      <c r="C6" s="158">
        <v>2022</v>
      </c>
      <c r="D6" s="158">
        <v>2023</v>
      </c>
      <c r="E6" s="158">
        <v>2024</v>
      </c>
      <c r="F6" s="66" t="s">
        <v>99</v>
      </c>
      <c r="G6" s="46" t="s">
        <v>100</v>
      </c>
    </row>
    <row r="7" spans="1:7">
      <c r="A7" s="67">
        <v>1</v>
      </c>
      <c r="B7" s="47" t="s">
        <v>38</v>
      </c>
      <c r="C7" s="151">
        <v>26397825.863940999</v>
      </c>
      <c r="D7" s="151">
        <v>35166271.858099997</v>
      </c>
      <c r="E7" s="151">
        <v>26608666.730500005</v>
      </c>
      <c r="F7" s="189"/>
      <c r="G7" s="189"/>
    </row>
    <row r="8" spans="1:7">
      <c r="A8" s="67">
        <v>2</v>
      </c>
      <c r="B8" s="68" t="s">
        <v>39</v>
      </c>
      <c r="C8" s="151">
        <v>10579126.938789999</v>
      </c>
      <c r="D8" s="151">
        <v>11761810.937300008</v>
      </c>
      <c r="E8" s="151">
        <v>12083243.506907998</v>
      </c>
      <c r="F8" s="189"/>
      <c r="G8" s="189"/>
    </row>
    <row r="9" spans="1:7">
      <c r="A9" s="67">
        <v>3</v>
      </c>
      <c r="B9" s="69" t="s">
        <v>105</v>
      </c>
      <c r="C9" s="151">
        <v>-59695.95</v>
      </c>
      <c r="D9" s="151">
        <v>10685.48</v>
      </c>
      <c r="E9" s="151">
        <v>-1275613.69</v>
      </c>
      <c r="F9" s="189"/>
      <c r="G9" s="189"/>
    </row>
    <row r="10" spans="1:7" ht="14.4" thickBot="1">
      <c r="A10" s="70">
        <v>4</v>
      </c>
      <c r="B10" s="71" t="s">
        <v>40</v>
      </c>
      <c r="C10" s="152">
        <f>C7+C8-C9</f>
        <v>37036648.752731003</v>
      </c>
      <c r="D10" s="152">
        <f t="shared" ref="D10:E10" si="0">D7+D8-D9</f>
        <v>46917397.315400012</v>
      </c>
      <c r="E10" s="152">
        <f t="shared" si="0"/>
        <v>39967523.927408002</v>
      </c>
      <c r="F10" s="146">
        <f>SUMIF(C10:E10, "&gt;=0",C10:E10)/3</f>
        <v>41307189.998513006</v>
      </c>
      <c r="G10" s="147">
        <f>F10*15%/8%</f>
        <v>77450981.247211888</v>
      </c>
    </row>
    <row r="11" spans="1:7">
      <c r="A11" s="72"/>
    </row>
  </sheetData>
  <mergeCells count="1">
    <mergeCell ref="F7:G9"/>
  </mergeCells>
  <pageMargins left="0.7" right="0.7" top="0.75" bottom="0.75" header="0.3" footer="0.3"/>
  <pageSetup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>
      <selection activeCell="F33" sqref="F33"/>
    </sheetView>
  </sheetViews>
  <sheetFormatPr defaultColWidth="9.33203125" defaultRowHeight="13.2"/>
  <cols>
    <col min="1" max="1" width="10.5546875" style="95" bestFit="1" customWidth="1"/>
    <col min="2" max="2" width="16.33203125" style="37" customWidth="1"/>
    <col min="3" max="3" width="42.6640625" style="37" customWidth="1"/>
    <col min="4" max="5" width="33.44140625" style="37" customWidth="1"/>
    <col min="6" max="6" width="38.6640625" style="37" customWidth="1"/>
    <col min="7" max="16384" width="9.33203125" style="37"/>
  </cols>
  <sheetData>
    <row r="1" spans="1:9" ht="13.8">
      <c r="A1" s="36" t="s">
        <v>25</v>
      </c>
      <c r="B1" s="1" t="s">
        <v>117</v>
      </c>
    </row>
    <row r="2" spans="1:9" ht="13.8">
      <c r="A2" s="36" t="s">
        <v>26</v>
      </c>
      <c r="B2" s="148">
        <f>'20. LI3'!B2</f>
        <v>45657</v>
      </c>
    </row>
    <row r="3" spans="1:9">
      <c r="A3" s="73"/>
    </row>
    <row r="4" spans="1:9" ht="13.8" thickBot="1">
      <c r="A4" s="55" t="s">
        <v>77</v>
      </c>
      <c r="B4" s="194" t="s">
        <v>22</v>
      </c>
      <c r="C4" s="194"/>
      <c r="D4" s="74"/>
      <c r="E4" s="74"/>
      <c r="F4" s="74"/>
    </row>
    <row r="5" spans="1:9" ht="16.5" customHeight="1">
      <c r="A5" s="75"/>
      <c r="B5" s="76"/>
      <c r="C5" s="76"/>
      <c r="D5" s="77" t="s">
        <v>106</v>
      </c>
      <c r="E5" s="77" t="s">
        <v>78</v>
      </c>
      <c r="F5" s="78" t="s">
        <v>46</v>
      </c>
    </row>
    <row r="6" spans="1:9" ht="15" customHeight="1">
      <c r="A6" s="79">
        <v>1</v>
      </c>
      <c r="B6" s="184" t="s">
        <v>79</v>
      </c>
      <c r="C6" s="80" t="s">
        <v>47</v>
      </c>
      <c r="D6" s="81"/>
      <c r="E6" s="81"/>
      <c r="F6" s="82"/>
    </row>
    <row r="7" spans="1:9" ht="15" customHeight="1">
      <c r="A7" s="79">
        <v>2</v>
      </c>
      <c r="B7" s="190"/>
      <c r="C7" s="80" t="s">
        <v>80</v>
      </c>
      <c r="D7" s="83">
        <f>D8+D10+D12</f>
        <v>1668780.7139142859</v>
      </c>
      <c r="E7" s="83">
        <f>E8+E10+E12</f>
        <v>354289.88</v>
      </c>
      <c r="F7" s="84">
        <f>F8+F10+F12</f>
        <v>2091286.0043767355</v>
      </c>
    </row>
    <row r="8" spans="1:9" ht="15" customHeight="1">
      <c r="A8" s="79">
        <v>3</v>
      </c>
      <c r="B8" s="190"/>
      <c r="C8" s="85" t="s">
        <v>48</v>
      </c>
      <c r="D8" s="153">
        <v>1427281.29</v>
      </c>
      <c r="E8" s="153">
        <v>354289.88</v>
      </c>
      <c r="F8" s="154">
        <v>1958630.4600000004</v>
      </c>
    </row>
    <row r="9" spans="1:9" ht="15" customHeight="1">
      <c r="A9" s="79">
        <v>4</v>
      </c>
      <c r="B9" s="190"/>
      <c r="C9" s="86" t="s">
        <v>81</v>
      </c>
      <c r="D9" s="153"/>
      <c r="E9" s="153"/>
      <c r="F9" s="154"/>
    </row>
    <row r="10" spans="1:9" ht="30" customHeight="1">
      <c r="A10" s="79">
        <v>5</v>
      </c>
      <c r="B10" s="190"/>
      <c r="C10" s="85" t="s">
        <v>82</v>
      </c>
      <c r="D10" s="153"/>
      <c r="E10" s="153"/>
      <c r="F10" s="154"/>
    </row>
    <row r="11" spans="1:9" ht="15" customHeight="1">
      <c r="A11" s="79">
        <v>6</v>
      </c>
      <c r="B11" s="190"/>
      <c r="C11" s="86" t="s">
        <v>83</v>
      </c>
      <c r="D11" s="153"/>
      <c r="E11" s="153"/>
      <c r="F11" s="154"/>
    </row>
    <row r="12" spans="1:9" ht="15" customHeight="1">
      <c r="A12" s="79">
        <v>7</v>
      </c>
      <c r="B12" s="190"/>
      <c r="C12" s="85" t="s">
        <v>84</v>
      </c>
      <c r="D12" s="153">
        <v>241499.42391428578</v>
      </c>
      <c r="E12" s="153"/>
      <c r="F12" s="154">
        <v>132655.54437673505</v>
      </c>
    </row>
    <row r="13" spans="1:9" ht="15" customHeight="1">
      <c r="A13" s="79">
        <v>8</v>
      </c>
      <c r="B13" s="191"/>
      <c r="C13" s="86" t="s">
        <v>83</v>
      </c>
      <c r="D13" s="153"/>
      <c r="E13" s="153"/>
      <c r="F13" s="154"/>
    </row>
    <row r="14" spans="1:9" ht="15" customHeight="1">
      <c r="A14" s="79">
        <v>9</v>
      </c>
      <c r="B14" s="184" t="s">
        <v>85</v>
      </c>
      <c r="C14" s="80" t="s">
        <v>47</v>
      </c>
      <c r="D14" s="153"/>
      <c r="E14" s="153"/>
      <c r="F14" s="154"/>
      <c r="I14" s="89"/>
    </row>
    <row r="15" spans="1:9" ht="15" customHeight="1">
      <c r="A15" s="79">
        <v>10</v>
      </c>
      <c r="B15" s="190"/>
      <c r="C15" s="80" t="s">
        <v>86</v>
      </c>
      <c r="D15" s="90">
        <f>D16+D18+D20</f>
        <v>760517.9501445744</v>
      </c>
      <c r="E15" s="90">
        <f>E16+E18+E20</f>
        <v>0</v>
      </c>
      <c r="F15" s="91">
        <f>F16+F18+F20</f>
        <v>926619.30057860375</v>
      </c>
    </row>
    <row r="16" spans="1:9" ht="15" customHeight="1">
      <c r="A16" s="79">
        <v>11</v>
      </c>
      <c r="B16" s="190"/>
      <c r="C16" s="85" t="s">
        <v>48</v>
      </c>
      <c r="D16" s="153">
        <v>658351.82499999995</v>
      </c>
      <c r="E16" s="153"/>
      <c r="F16" s="154">
        <v>831959.49847362598</v>
      </c>
    </row>
    <row r="17" spans="1:6" ht="15" customHeight="1">
      <c r="A17" s="79">
        <v>12</v>
      </c>
      <c r="B17" s="190"/>
      <c r="C17" s="86" t="s">
        <v>81</v>
      </c>
      <c r="D17" s="153">
        <v>204242.73333333334</v>
      </c>
      <c r="E17" s="153"/>
      <c r="F17" s="154">
        <v>294618.98007258557</v>
      </c>
    </row>
    <row r="18" spans="1:6" ht="30" customHeight="1">
      <c r="A18" s="79">
        <v>13</v>
      </c>
      <c r="B18" s="190"/>
      <c r="C18" s="85" t="s">
        <v>87</v>
      </c>
      <c r="D18" s="153"/>
      <c r="E18" s="153"/>
      <c r="F18" s="154"/>
    </row>
    <row r="19" spans="1:6" ht="15" customHeight="1">
      <c r="A19" s="79">
        <v>14</v>
      </c>
      <c r="B19" s="190"/>
      <c r="C19" s="86" t="s">
        <v>83</v>
      </c>
      <c r="D19" s="153"/>
      <c r="E19" s="153"/>
      <c r="F19" s="154"/>
    </row>
    <row r="20" spans="1:6" ht="15" customHeight="1">
      <c r="A20" s="79">
        <v>15</v>
      </c>
      <c r="B20" s="190"/>
      <c r="C20" s="85" t="s">
        <v>84</v>
      </c>
      <c r="D20" s="153">
        <v>102166.12514457446</v>
      </c>
      <c r="E20" s="153"/>
      <c r="F20" s="154">
        <v>94659.802104977716</v>
      </c>
    </row>
    <row r="21" spans="1:6" ht="15" customHeight="1">
      <c r="A21" s="79">
        <v>16</v>
      </c>
      <c r="B21" s="191"/>
      <c r="C21" s="86" t="s">
        <v>83</v>
      </c>
      <c r="D21" s="153"/>
      <c r="E21" s="153"/>
      <c r="F21" s="154"/>
    </row>
    <row r="22" spans="1:6" ht="15" customHeight="1" thickBot="1">
      <c r="A22" s="92">
        <v>17</v>
      </c>
      <c r="B22" s="192" t="s">
        <v>88</v>
      </c>
      <c r="C22" s="193"/>
      <c r="D22" s="93">
        <f>D7+D15</f>
        <v>2429298.6640588604</v>
      </c>
      <c r="E22" s="93">
        <f>E7+E15</f>
        <v>354289.88</v>
      </c>
      <c r="F22" s="94">
        <f>F7+F15</f>
        <v>3017905.3049553391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B2" sqref="B2"/>
    </sheetView>
  </sheetViews>
  <sheetFormatPr defaultColWidth="9.33203125" defaultRowHeight="13.2"/>
  <cols>
    <col min="1" max="1" width="35.33203125" style="37" customWidth="1"/>
    <col min="2" max="2" width="45.6640625" style="37" customWidth="1"/>
    <col min="3" max="4" width="29.44140625" style="37" customWidth="1"/>
    <col min="5" max="5" width="28.44140625" style="37" customWidth="1"/>
    <col min="6" max="6" width="14" style="37" bestFit="1" customWidth="1"/>
    <col min="7" max="7" width="14.6640625" style="37" customWidth="1"/>
    <col min="8" max="8" width="26.44140625" style="37" customWidth="1"/>
    <col min="9" max="9" width="16.33203125" style="37" bestFit="1" customWidth="1"/>
    <col min="10" max="10" width="14" style="37" bestFit="1" customWidth="1"/>
    <col min="11" max="11" width="14.6640625" style="37" customWidth="1"/>
    <col min="12" max="12" width="26.6640625" style="37" customWidth="1"/>
    <col min="13" max="16384" width="9.33203125" style="37"/>
  </cols>
  <sheetData>
    <row r="1" spans="1:12" ht="13.8">
      <c r="A1" s="37" t="s">
        <v>25</v>
      </c>
      <c r="B1" s="149" t="s">
        <v>117</v>
      </c>
    </row>
    <row r="2" spans="1:12" ht="13.8">
      <c r="A2" s="37" t="s">
        <v>26</v>
      </c>
      <c r="B2" s="150">
        <f>'20. LI3'!B2</f>
        <v>45657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13.8" thickBot="1">
      <c r="A4" s="141" t="s">
        <v>41</v>
      </c>
      <c r="B4" s="74" t="s">
        <v>23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7"/>
      <c r="B5" s="58"/>
      <c r="C5" s="131" t="s">
        <v>106</v>
      </c>
      <c r="D5" s="131" t="s">
        <v>78</v>
      </c>
      <c r="E5" s="133" t="s">
        <v>46</v>
      </c>
      <c r="F5" s="96"/>
      <c r="G5" s="96"/>
      <c r="H5" s="96"/>
      <c r="I5" s="96"/>
      <c r="J5" s="96"/>
      <c r="K5" s="96"/>
      <c r="L5" s="96"/>
    </row>
    <row r="6" spans="1:12">
      <c r="A6" s="195" t="s">
        <v>42</v>
      </c>
      <c r="B6" s="98" t="s">
        <v>47</v>
      </c>
      <c r="C6" s="42"/>
      <c r="D6" s="42"/>
      <c r="E6" s="59"/>
      <c r="F6" s="96"/>
      <c r="G6" s="96"/>
      <c r="H6" s="96"/>
      <c r="I6" s="96"/>
      <c r="J6" s="96"/>
      <c r="K6" s="96"/>
      <c r="L6" s="96"/>
    </row>
    <row r="7" spans="1:12">
      <c r="A7" s="196"/>
      <c r="B7" s="99" t="s">
        <v>115</v>
      </c>
      <c r="C7" s="42"/>
      <c r="D7" s="42"/>
      <c r="E7" s="59"/>
      <c r="F7" s="96"/>
      <c r="G7" s="96"/>
      <c r="H7" s="96"/>
      <c r="I7" s="96"/>
      <c r="J7" s="96"/>
      <c r="K7" s="96"/>
      <c r="L7" s="96"/>
    </row>
    <row r="8" spans="1:12">
      <c r="A8" s="197" t="s">
        <v>43</v>
      </c>
      <c r="B8" s="98" t="s">
        <v>47</v>
      </c>
      <c r="C8" s="42"/>
      <c r="D8" s="42"/>
      <c r="E8" s="59"/>
      <c r="F8" s="96"/>
      <c r="G8" s="96"/>
      <c r="H8" s="96"/>
      <c r="I8" s="96"/>
      <c r="J8" s="96"/>
      <c r="K8" s="96"/>
      <c r="L8" s="96"/>
    </row>
    <row r="9" spans="1:12">
      <c r="A9" s="197"/>
      <c r="B9" s="99" t="s">
        <v>52</v>
      </c>
      <c r="C9" s="100">
        <f>C10+C11+C12+C13</f>
        <v>0</v>
      </c>
      <c r="D9" s="100">
        <f>D10+D11+D12+D13</f>
        <v>0</v>
      </c>
      <c r="E9" s="142">
        <f>E10+E11+E12+E13</f>
        <v>0</v>
      </c>
      <c r="F9" s="96"/>
      <c r="G9" s="96"/>
      <c r="H9" s="96"/>
      <c r="I9" s="96"/>
      <c r="J9" s="96"/>
      <c r="K9" s="96"/>
      <c r="L9" s="96"/>
    </row>
    <row r="10" spans="1:12">
      <c r="A10" s="197"/>
      <c r="B10" s="101" t="s">
        <v>48</v>
      </c>
      <c r="C10" s="42"/>
      <c r="D10" s="42"/>
      <c r="E10" s="59"/>
      <c r="F10" s="96"/>
      <c r="G10" s="96"/>
      <c r="H10" s="96"/>
      <c r="I10" s="96"/>
      <c r="J10" s="96"/>
      <c r="K10" s="96"/>
      <c r="L10" s="96"/>
    </row>
    <row r="11" spans="1:12">
      <c r="A11" s="197"/>
      <c r="B11" s="101" t="s">
        <v>49</v>
      </c>
      <c r="C11" s="42"/>
      <c r="D11" s="42"/>
      <c r="E11" s="59"/>
      <c r="F11" s="96"/>
      <c r="G11" s="96"/>
      <c r="H11" s="96"/>
      <c r="I11" s="96"/>
      <c r="J11" s="96"/>
      <c r="K11" s="96"/>
      <c r="L11" s="96"/>
    </row>
    <row r="12" spans="1:12">
      <c r="A12" s="197"/>
      <c r="B12" s="101" t="s">
        <v>50</v>
      </c>
      <c r="C12" s="42"/>
      <c r="D12" s="42"/>
      <c r="E12" s="59"/>
      <c r="F12" s="96"/>
      <c r="G12" s="96"/>
      <c r="H12" s="96"/>
      <c r="I12" s="96"/>
      <c r="J12" s="96"/>
      <c r="K12" s="96"/>
      <c r="L12" s="96"/>
    </row>
    <row r="13" spans="1:12">
      <c r="A13" s="197"/>
      <c r="B13" s="101" t="s">
        <v>101</v>
      </c>
      <c r="C13" s="42"/>
      <c r="D13" s="42"/>
      <c r="E13" s="59"/>
      <c r="F13" s="96"/>
      <c r="G13" s="96"/>
      <c r="H13" s="96"/>
      <c r="I13" s="96"/>
      <c r="J13" s="96"/>
      <c r="K13" s="96"/>
      <c r="L13" s="96"/>
    </row>
    <row r="14" spans="1:12">
      <c r="A14" s="197" t="s">
        <v>44</v>
      </c>
      <c r="B14" s="98" t="s">
        <v>47</v>
      </c>
      <c r="C14" s="42"/>
      <c r="D14" s="42"/>
      <c r="E14" s="59"/>
      <c r="F14" s="96"/>
      <c r="G14" s="96"/>
      <c r="H14" s="96"/>
      <c r="I14" s="96"/>
      <c r="J14" s="96"/>
      <c r="K14" s="96"/>
      <c r="L14" s="96"/>
    </row>
    <row r="15" spans="1:12">
      <c r="A15" s="197"/>
      <c r="B15" s="99" t="s">
        <v>52</v>
      </c>
      <c r="C15" s="100">
        <f>C16+C17+C18+C19</f>
        <v>0</v>
      </c>
      <c r="D15" s="100">
        <f>D16+D17+D18+D19</f>
        <v>0</v>
      </c>
      <c r="E15" s="142">
        <f>E16+E17+E18+E19</f>
        <v>0</v>
      </c>
      <c r="F15" s="96"/>
      <c r="G15" s="96"/>
      <c r="H15" s="96"/>
      <c r="I15" s="96"/>
      <c r="J15" s="96"/>
      <c r="K15" s="96"/>
      <c r="L15" s="96"/>
    </row>
    <row r="16" spans="1:12">
      <c r="A16" s="197"/>
      <c r="B16" s="101" t="s">
        <v>48</v>
      </c>
      <c r="C16" s="42"/>
      <c r="D16" s="42"/>
      <c r="E16" s="59"/>
      <c r="F16" s="96"/>
      <c r="G16" s="96"/>
      <c r="H16" s="96"/>
      <c r="I16" s="96"/>
      <c r="J16" s="96"/>
      <c r="K16" s="96"/>
      <c r="L16" s="96"/>
    </row>
    <row r="17" spans="1:12">
      <c r="A17" s="195"/>
      <c r="B17" s="101" t="s">
        <v>49</v>
      </c>
      <c r="C17" s="42"/>
      <c r="D17" s="42"/>
      <c r="E17" s="59"/>
      <c r="F17" s="96"/>
      <c r="G17" s="96"/>
      <c r="H17" s="96"/>
      <c r="I17" s="96"/>
      <c r="J17" s="96"/>
      <c r="K17" s="96"/>
      <c r="L17" s="96"/>
    </row>
    <row r="18" spans="1:12">
      <c r="A18" s="195"/>
      <c r="B18" s="101" t="s">
        <v>50</v>
      </c>
      <c r="C18" s="42"/>
      <c r="D18" s="42"/>
      <c r="E18" s="59"/>
      <c r="F18" s="96"/>
      <c r="G18" s="96"/>
      <c r="H18" s="96"/>
      <c r="I18" s="96"/>
      <c r="J18" s="96"/>
      <c r="K18" s="96"/>
      <c r="L18" s="96"/>
    </row>
    <row r="19" spans="1:12" ht="13.8" thickBot="1">
      <c r="A19" s="198"/>
      <c r="B19" s="143" t="s">
        <v>101</v>
      </c>
      <c r="C19" s="61"/>
      <c r="D19" s="61"/>
      <c r="E19" s="62"/>
      <c r="F19" s="96"/>
      <c r="G19" s="96"/>
      <c r="H19" s="96"/>
      <c r="I19" s="96"/>
      <c r="J19" s="96"/>
      <c r="K19" s="96"/>
      <c r="L19" s="96"/>
    </row>
    <row r="20" spans="1:12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</sheetData>
  <mergeCells count="3">
    <mergeCell ref="A6:A7"/>
    <mergeCell ref="A8:A13"/>
    <mergeCell ref="A14:A19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9.33203125" defaultRowHeight="13.2"/>
  <cols>
    <col min="1" max="1" width="10.5546875" style="37" bestFit="1" customWidth="1"/>
    <col min="2" max="2" width="54.6640625" style="37" customWidth="1"/>
    <col min="3" max="3" width="26.6640625" style="37" customWidth="1"/>
    <col min="4" max="4" width="34.6640625" style="37" customWidth="1"/>
    <col min="5" max="5" width="26.6640625" style="37" customWidth="1"/>
    <col min="6" max="6" width="25.5546875" style="37" customWidth="1"/>
    <col min="7" max="7" width="25" style="37" customWidth="1"/>
    <col min="8" max="16384" width="9.33203125" style="37"/>
  </cols>
  <sheetData>
    <row r="1" spans="1:7" ht="13.8">
      <c r="A1" s="36" t="s">
        <v>25</v>
      </c>
      <c r="B1" s="149" t="s">
        <v>117</v>
      </c>
    </row>
    <row r="2" spans="1:7" ht="13.8">
      <c r="A2" s="36" t="s">
        <v>26</v>
      </c>
      <c r="B2" s="150">
        <f>'20. LI3'!B2</f>
        <v>45657</v>
      </c>
    </row>
    <row r="3" spans="1:7">
      <c r="B3" s="102"/>
    </row>
    <row r="4" spans="1:7" ht="13.8" thickBot="1">
      <c r="A4" s="55" t="s">
        <v>89</v>
      </c>
      <c r="B4" s="139" t="s">
        <v>98</v>
      </c>
    </row>
    <row r="5" spans="1:7" s="102" customFormat="1">
      <c r="A5" s="103"/>
      <c r="B5" s="40"/>
      <c r="C5" s="104" t="s">
        <v>0</v>
      </c>
      <c r="D5" s="131" t="s">
        <v>1</v>
      </c>
      <c r="E5" s="131" t="s">
        <v>2</v>
      </c>
      <c r="F5" s="131" t="s">
        <v>3</v>
      </c>
      <c r="G5" s="133" t="s">
        <v>4</v>
      </c>
    </row>
    <row r="6" spans="1:7" ht="52.8">
      <c r="A6" s="105"/>
      <c r="B6" s="106"/>
      <c r="C6" s="107" t="s">
        <v>90</v>
      </c>
      <c r="D6" s="106" t="s">
        <v>91</v>
      </c>
      <c r="E6" s="135" t="s">
        <v>92</v>
      </c>
      <c r="F6" s="135" t="s">
        <v>104</v>
      </c>
      <c r="G6" s="134" t="s">
        <v>93</v>
      </c>
    </row>
    <row r="7" spans="1:7">
      <c r="A7" s="105">
        <v>1</v>
      </c>
      <c r="B7" s="108" t="s">
        <v>106</v>
      </c>
      <c r="C7" s="109">
        <f>SUM(C8:C11)</f>
        <v>0</v>
      </c>
      <c r="D7" s="109">
        <f t="shared" ref="D7:G7" si="0">SUM(D8:D11)</f>
        <v>0</v>
      </c>
      <c r="E7" s="109">
        <f t="shared" si="0"/>
        <v>0</v>
      </c>
      <c r="F7" s="109">
        <f t="shared" si="0"/>
        <v>0</v>
      </c>
      <c r="G7" s="109">
        <f t="shared" si="0"/>
        <v>0</v>
      </c>
    </row>
    <row r="8" spans="1:7">
      <c r="A8" s="105">
        <v>2</v>
      </c>
      <c r="B8" s="110" t="s">
        <v>66</v>
      </c>
      <c r="C8" s="111"/>
      <c r="D8" s="87"/>
      <c r="E8" s="87"/>
      <c r="F8" s="87"/>
      <c r="G8" s="88"/>
    </row>
    <row r="9" spans="1:7">
      <c r="A9" s="105">
        <v>3</v>
      </c>
      <c r="B9" s="110" t="s">
        <v>94</v>
      </c>
      <c r="C9" s="111"/>
      <c r="D9" s="87"/>
      <c r="E9" s="87"/>
      <c r="F9" s="87"/>
      <c r="G9" s="88"/>
    </row>
    <row r="10" spans="1:7">
      <c r="A10" s="105">
        <v>4</v>
      </c>
      <c r="B10" s="112" t="s">
        <v>95</v>
      </c>
      <c r="C10" s="111"/>
      <c r="D10" s="87"/>
      <c r="E10" s="87"/>
      <c r="F10" s="87"/>
      <c r="G10" s="88"/>
    </row>
    <row r="11" spans="1:7">
      <c r="A11" s="105">
        <v>5</v>
      </c>
      <c r="B11" s="110" t="s">
        <v>96</v>
      </c>
      <c r="C11" s="111"/>
      <c r="D11" s="87"/>
      <c r="E11" s="87"/>
      <c r="F11" s="87"/>
      <c r="G11" s="88"/>
    </row>
    <row r="12" spans="1:7">
      <c r="A12" s="105">
        <v>6</v>
      </c>
      <c r="B12" s="80" t="s">
        <v>78</v>
      </c>
      <c r="C12" s="83">
        <f>SUM(C13:C16)</f>
        <v>0</v>
      </c>
      <c r="D12" s="83">
        <f>SUM(D13:D16)</f>
        <v>0</v>
      </c>
      <c r="E12" s="83">
        <f>SUM(E13:E16)</f>
        <v>0</v>
      </c>
      <c r="F12" s="83">
        <f>SUM(F13:F16)</f>
        <v>0</v>
      </c>
      <c r="G12" s="84">
        <f>SUM(G13:G16)</f>
        <v>0</v>
      </c>
    </row>
    <row r="13" spans="1:7">
      <c r="A13" s="105">
        <v>7</v>
      </c>
      <c r="B13" s="110" t="s">
        <v>66</v>
      </c>
      <c r="C13" s="81"/>
      <c r="D13" s="81"/>
      <c r="E13" s="81"/>
      <c r="F13" s="81"/>
      <c r="G13" s="82"/>
    </row>
    <row r="14" spans="1:7">
      <c r="A14" s="105">
        <v>8</v>
      </c>
      <c r="B14" s="110" t="s">
        <v>94</v>
      </c>
      <c r="C14" s="81"/>
      <c r="D14" s="81"/>
      <c r="E14" s="81"/>
      <c r="F14" s="81"/>
      <c r="G14" s="82"/>
    </row>
    <row r="15" spans="1:7">
      <c r="A15" s="105">
        <v>9</v>
      </c>
      <c r="B15" s="112" t="s">
        <v>95</v>
      </c>
      <c r="C15" s="81"/>
      <c r="D15" s="81"/>
      <c r="E15" s="81"/>
      <c r="F15" s="81"/>
      <c r="G15" s="82"/>
    </row>
    <row r="16" spans="1:7">
      <c r="A16" s="105">
        <v>10</v>
      </c>
      <c r="B16" s="110" t="s">
        <v>96</v>
      </c>
      <c r="C16" s="81"/>
      <c r="D16" s="81"/>
      <c r="E16" s="81"/>
      <c r="F16" s="81"/>
      <c r="G16" s="82"/>
    </row>
    <row r="17" spans="1:7">
      <c r="A17" s="105">
        <v>11</v>
      </c>
      <c r="B17" s="80" t="s">
        <v>46</v>
      </c>
      <c r="C17" s="83">
        <f>SUM(C18:C21)</f>
        <v>0</v>
      </c>
      <c r="D17" s="83">
        <f>SUM(D18:D21)</f>
        <v>0</v>
      </c>
      <c r="E17" s="83">
        <f>SUM(E18:E21)</f>
        <v>0</v>
      </c>
      <c r="F17" s="83">
        <f>SUM(F18:F21)</f>
        <v>0</v>
      </c>
      <c r="G17" s="84">
        <f>SUM(G18:G21)</f>
        <v>0</v>
      </c>
    </row>
    <row r="18" spans="1:7">
      <c r="A18" s="105">
        <v>12</v>
      </c>
      <c r="B18" s="110" t="s">
        <v>66</v>
      </c>
      <c r="C18" s="81"/>
      <c r="D18" s="81"/>
      <c r="E18" s="81" t="s">
        <v>6</v>
      </c>
      <c r="F18" s="81"/>
      <c r="G18" s="82"/>
    </row>
    <row r="19" spans="1:7">
      <c r="A19" s="105">
        <v>13</v>
      </c>
      <c r="B19" s="110" t="s">
        <v>94</v>
      </c>
      <c r="C19" s="81"/>
      <c r="D19" s="81"/>
      <c r="E19" s="81"/>
      <c r="F19" s="81"/>
      <c r="G19" s="82"/>
    </row>
    <row r="20" spans="1:7">
      <c r="A20" s="105">
        <v>14</v>
      </c>
      <c r="B20" s="112" t="s">
        <v>95</v>
      </c>
      <c r="C20" s="81"/>
      <c r="D20" s="81"/>
      <c r="E20" s="81"/>
      <c r="F20" s="81"/>
      <c r="G20" s="82"/>
    </row>
    <row r="21" spans="1:7">
      <c r="A21" s="105">
        <v>15</v>
      </c>
      <c r="B21" s="110" t="s">
        <v>96</v>
      </c>
      <c r="C21" s="81"/>
      <c r="D21" s="81"/>
      <c r="E21" s="81"/>
      <c r="F21" s="81"/>
      <c r="G21" s="82"/>
    </row>
    <row r="22" spans="1:7" ht="13.8" thickBot="1">
      <c r="A22" s="105">
        <v>16</v>
      </c>
      <c r="B22" s="113" t="s">
        <v>97</v>
      </c>
      <c r="C22" s="114">
        <f>C12+C17</f>
        <v>0</v>
      </c>
      <c r="D22" s="114">
        <f>D12+D17</f>
        <v>0</v>
      </c>
      <c r="E22" s="114">
        <f>E12+E17</f>
        <v>0</v>
      </c>
      <c r="F22" s="114">
        <f>F12+F17</f>
        <v>0</v>
      </c>
      <c r="G22" s="115">
        <f>G12+G17</f>
        <v>0</v>
      </c>
    </row>
  </sheetData>
  <pageMargins left="0.7" right="0.7" top="0.75" bottom="0.75" header="0.3" footer="0.3"/>
  <pageSetup scale="42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9"/>
  <sheetViews>
    <sheetView zoomScaleNormal="100" workbookViewId="0">
      <pane xSplit="2" ySplit="8" topLeftCell="C9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9.33203125" defaultRowHeight="13.2"/>
  <cols>
    <col min="1" max="1" width="10.5546875" style="37" bestFit="1" customWidth="1"/>
    <col min="2" max="2" width="89.33203125" style="37" bestFit="1" customWidth="1"/>
    <col min="3" max="3" width="15.33203125" style="72" customWidth="1"/>
    <col min="4" max="5" width="13.6640625" style="72" customWidth="1"/>
    <col min="6" max="6" width="16.33203125" style="72" customWidth="1"/>
    <col min="7" max="8" width="13.6640625" style="72" customWidth="1"/>
    <col min="9" max="9" width="17.5546875" style="72" customWidth="1"/>
    <col min="10" max="10" width="14.5546875" style="72" customWidth="1"/>
    <col min="11" max="12" width="13.6640625" style="72" customWidth="1"/>
    <col min="13" max="13" width="15" style="72" customWidth="1"/>
    <col min="14" max="15" width="13.6640625" style="72" customWidth="1"/>
    <col min="16" max="17" width="15.6640625" style="72" customWidth="1"/>
    <col min="18" max="18" width="9.33203125" style="72"/>
    <col min="19" max="16384" width="9.33203125" style="37"/>
  </cols>
  <sheetData>
    <row r="1" spans="1:15" ht="13.8">
      <c r="A1" s="37" t="s">
        <v>25</v>
      </c>
      <c r="B1" s="149" t="s">
        <v>117</v>
      </c>
    </row>
    <row r="2" spans="1:15" ht="13.8">
      <c r="A2" s="37" t="s">
        <v>26</v>
      </c>
      <c r="B2" s="150">
        <f>'20. LI3'!B2</f>
        <v>45657</v>
      </c>
    </row>
    <row r="4" spans="1:15" ht="13.8" thickBot="1">
      <c r="A4" s="55" t="s">
        <v>51</v>
      </c>
      <c r="B4" s="140" t="s">
        <v>24</v>
      </c>
    </row>
    <row r="5" spans="1:15">
      <c r="A5" s="44"/>
      <c r="B5" s="116"/>
      <c r="C5" s="130" t="s">
        <v>0</v>
      </c>
      <c r="D5" s="130" t="s">
        <v>1</v>
      </c>
      <c r="E5" s="130" t="s">
        <v>2</v>
      </c>
      <c r="F5" s="130" t="s">
        <v>3</v>
      </c>
      <c r="G5" s="130" t="s">
        <v>4</v>
      </c>
      <c r="H5" s="130" t="s">
        <v>5</v>
      </c>
      <c r="I5" s="130" t="s">
        <v>10</v>
      </c>
      <c r="J5" s="130" t="s">
        <v>11</v>
      </c>
      <c r="K5" s="130" t="s">
        <v>102</v>
      </c>
      <c r="L5" s="130" t="s">
        <v>12</v>
      </c>
      <c r="M5" s="130" t="s">
        <v>13</v>
      </c>
      <c r="N5" s="130" t="s">
        <v>14</v>
      </c>
      <c r="O5" s="117" t="s">
        <v>15</v>
      </c>
    </row>
    <row r="6" spans="1:15" ht="12.75" customHeight="1">
      <c r="A6" s="45"/>
      <c r="B6" s="47"/>
      <c r="C6" s="199" t="s">
        <v>103</v>
      </c>
      <c r="D6" s="199"/>
      <c r="E6" s="199"/>
      <c r="F6" s="201" t="s">
        <v>54</v>
      </c>
      <c r="G6" s="201"/>
      <c r="H6" s="201"/>
      <c r="I6" s="201"/>
      <c r="J6" s="201"/>
      <c r="K6" s="201"/>
      <c r="L6" s="201"/>
      <c r="M6" s="201" t="s">
        <v>60</v>
      </c>
      <c r="N6" s="201"/>
      <c r="O6" s="200"/>
    </row>
    <row r="7" spans="1:15" ht="15" customHeight="1">
      <c r="A7" s="45"/>
      <c r="B7" s="47"/>
      <c r="C7" s="201" t="s">
        <v>107</v>
      </c>
      <c r="D7" s="201" t="s">
        <v>108</v>
      </c>
      <c r="E7" s="201" t="s">
        <v>53</v>
      </c>
      <c r="F7" s="201" t="s">
        <v>55</v>
      </c>
      <c r="G7" s="201"/>
      <c r="H7" s="201" t="s">
        <v>56</v>
      </c>
      <c r="I7" s="201" t="s">
        <v>57</v>
      </c>
      <c r="J7" s="201"/>
      <c r="K7" s="202" t="s">
        <v>58</v>
      </c>
      <c r="L7" s="202"/>
      <c r="M7" s="199" t="s">
        <v>111</v>
      </c>
      <c r="N7" s="199" t="s">
        <v>112</v>
      </c>
      <c r="O7" s="200" t="s">
        <v>61</v>
      </c>
    </row>
    <row r="8" spans="1:15" ht="26.4">
      <c r="A8" s="45"/>
      <c r="B8" s="47"/>
      <c r="C8" s="201"/>
      <c r="D8" s="201"/>
      <c r="E8" s="201"/>
      <c r="F8" s="135" t="s">
        <v>109</v>
      </c>
      <c r="G8" s="135" t="s">
        <v>110</v>
      </c>
      <c r="H8" s="201"/>
      <c r="I8" s="135" t="s">
        <v>107</v>
      </c>
      <c r="J8" s="135" t="s">
        <v>108</v>
      </c>
      <c r="K8" s="136" t="s">
        <v>114</v>
      </c>
      <c r="L8" s="136" t="s">
        <v>59</v>
      </c>
      <c r="M8" s="199"/>
      <c r="N8" s="199"/>
      <c r="O8" s="200"/>
    </row>
    <row r="9" spans="1:15">
      <c r="A9" s="118"/>
      <c r="B9" s="119" t="s">
        <v>45</v>
      </c>
      <c r="C9" s="120"/>
      <c r="D9" s="120"/>
      <c r="E9" s="120"/>
      <c r="F9" s="121"/>
      <c r="G9" s="121"/>
      <c r="H9" s="46"/>
      <c r="I9" s="46"/>
      <c r="J9" s="46"/>
      <c r="K9" s="46"/>
      <c r="L9" s="46"/>
      <c r="M9" s="121"/>
      <c r="N9" s="121"/>
      <c r="O9" s="122"/>
    </row>
    <row r="10" spans="1:15">
      <c r="A10" s="45">
        <v>1</v>
      </c>
      <c r="B10" s="123" t="s">
        <v>52</v>
      </c>
      <c r="C10" s="124">
        <f>SUM(C11:C17)</f>
        <v>0</v>
      </c>
      <c r="D10" s="124">
        <f>SUM(D11:D17)</f>
        <v>0</v>
      </c>
      <c r="E10" s="124">
        <f>SUM(E11:E17)</f>
        <v>0</v>
      </c>
      <c r="F10" s="125">
        <f t="shared" ref="F10:O10" si="0">SUM(F11:F17)</f>
        <v>0</v>
      </c>
      <c r="G10" s="125">
        <f t="shared" si="0"/>
        <v>0</v>
      </c>
      <c r="H10" s="124">
        <f t="shared" si="0"/>
        <v>0</v>
      </c>
      <c r="I10" s="124">
        <f t="shared" si="0"/>
        <v>0</v>
      </c>
      <c r="J10" s="124">
        <f t="shared" si="0"/>
        <v>0</v>
      </c>
      <c r="K10" s="124">
        <f t="shared" si="0"/>
        <v>0</v>
      </c>
      <c r="L10" s="124">
        <f t="shared" si="0"/>
        <v>0</v>
      </c>
      <c r="M10" s="125">
        <f>SUM(M11:M17)</f>
        <v>0</v>
      </c>
      <c r="N10" s="125">
        <f t="shared" si="0"/>
        <v>0</v>
      </c>
      <c r="O10" s="126">
        <f t="shared" si="0"/>
        <v>0</v>
      </c>
    </row>
    <row r="11" spans="1:15">
      <c r="A11" s="45">
        <v>1.1000000000000001</v>
      </c>
      <c r="B11" s="47"/>
      <c r="C11" s="41"/>
      <c r="D11" s="41"/>
      <c r="E11" s="124">
        <f t="shared" ref="E11:E17" si="1">C11+D11</f>
        <v>0</v>
      </c>
      <c r="F11" s="41"/>
      <c r="G11" s="41"/>
      <c r="H11" s="41"/>
      <c r="I11" s="41"/>
      <c r="J11" s="41"/>
      <c r="K11" s="127"/>
      <c r="L11" s="127"/>
      <c r="M11" s="124">
        <f>C11+F11-H11-I11</f>
        <v>0</v>
      </c>
      <c r="N11" s="124">
        <f>D11+G11+H11-J11+K11-L11</f>
        <v>0</v>
      </c>
      <c r="O11" s="126">
        <f t="shared" ref="O11:O17" si="2">M11+N11</f>
        <v>0</v>
      </c>
    </row>
    <row r="12" spans="1:15">
      <c r="A12" s="45">
        <v>1.2</v>
      </c>
      <c r="B12" s="47"/>
      <c r="C12" s="41"/>
      <c r="D12" s="41"/>
      <c r="E12" s="124">
        <f t="shared" si="1"/>
        <v>0</v>
      </c>
      <c r="F12" s="41"/>
      <c r="G12" s="41"/>
      <c r="H12" s="41"/>
      <c r="I12" s="41"/>
      <c r="J12" s="41"/>
      <c r="K12" s="127"/>
      <c r="L12" s="127"/>
      <c r="M12" s="124">
        <f t="shared" ref="M12:M17" si="3">C12+F12-H12-I12</f>
        <v>0</v>
      </c>
      <c r="N12" s="124">
        <f t="shared" ref="N12:N17" si="4">D12+G12+H12-J12+K12-L12</f>
        <v>0</v>
      </c>
      <c r="O12" s="126">
        <f t="shared" si="2"/>
        <v>0</v>
      </c>
    </row>
    <row r="13" spans="1:15">
      <c r="A13" s="45">
        <v>1.3</v>
      </c>
      <c r="B13" s="47"/>
      <c r="C13" s="41"/>
      <c r="D13" s="41"/>
      <c r="E13" s="124">
        <f t="shared" si="1"/>
        <v>0</v>
      </c>
      <c r="F13" s="41"/>
      <c r="G13" s="41"/>
      <c r="H13" s="41"/>
      <c r="I13" s="41"/>
      <c r="J13" s="41"/>
      <c r="K13" s="127"/>
      <c r="L13" s="127"/>
      <c r="M13" s="124">
        <f t="shared" si="3"/>
        <v>0</v>
      </c>
      <c r="N13" s="124">
        <f t="shared" si="4"/>
        <v>0</v>
      </c>
      <c r="O13" s="126">
        <f t="shared" si="2"/>
        <v>0</v>
      </c>
    </row>
    <row r="14" spans="1:15">
      <c r="A14" s="45">
        <v>1.4</v>
      </c>
      <c r="B14" s="47"/>
      <c r="C14" s="41"/>
      <c r="D14" s="41"/>
      <c r="E14" s="124">
        <f t="shared" si="1"/>
        <v>0</v>
      </c>
      <c r="F14" s="41"/>
      <c r="G14" s="41"/>
      <c r="H14" s="41"/>
      <c r="I14" s="41"/>
      <c r="J14" s="41"/>
      <c r="K14" s="127"/>
      <c r="L14" s="127"/>
      <c r="M14" s="124">
        <f t="shared" si="3"/>
        <v>0</v>
      </c>
      <c r="N14" s="124">
        <f t="shared" si="4"/>
        <v>0</v>
      </c>
      <c r="O14" s="126">
        <f t="shared" si="2"/>
        <v>0</v>
      </c>
    </row>
    <row r="15" spans="1:15">
      <c r="A15" s="45">
        <v>1.5</v>
      </c>
      <c r="B15" s="47"/>
      <c r="C15" s="41"/>
      <c r="D15" s="41"/>
      <c r="E15" s="124">
        <f t="shared" si="1"/>
        <v>0</v>
      </c>
      <c r="F15" s="41"/>
      <c r="G15" s="41"/>
      <c r="H15" s="41"/>
      <c r="I15" s="41"/>
      <c r="J15" s="41"/>
      <c r="K15" s="127"/>
      <c r="L15" s="127"/>
      <c r="M15" s="124">
        <f t="shared" si="3"/>
        <v>0</v>
      </c>
      <c r="N15" s="124">
        <f t="shared" si="4"/>
        <v>0</v>
      </c>
      <c r="O15" s="126">
        <f t="shared" si="2"/>
        <v>0</v>
      </c>
    </row>
    <row r="16" spans="1:15">
      <c r="A16" s="45">
        <v>1.6</v>
      </c>
      <c r="B16" s="47"/>
      <c r="C16" s="41"/>
      <c r="D16" s="41"/>
      <c r="E16" s="124">
        <f t="shared" si="1"/>
        <v>0</v>
      </c>
      <c r="F16" s="41"/>
      <c r="G16" s="41"/>
      <c r="H16" s="41"/>
      <c r="I16" s="41"/>
      <c r="J16" s="41"/>
      <c r="K16" s="127"/>
      <c r="L16" s="127"/>
      <c r="M16" s="124">
        <f>C16+F16-H16-I16</f>
        <v>0</v>
      </c>
      <c r="N16" s="124">
        <f t="shared" si="4"/>
        <v>0</v>
      </c>
      <c r="O16" s="126">
        <f t="shared" si="2"/>
        <v>0</v>
      </c>
    </row>
    <row r="17" spans="1:15">
      <c r="A17" s="45" t="s">
        <v>9</v>
      </c>
      <c r="B17" s="47"/>
      <c r="C17" s="41"/>
      <c r="D17" s="41"/>
      <c r="E17" s="124">
        <f t="shared" si="1"/>
        <v>0</v>
      </c>
      <c r="F17" s="41"/>
      <c r="G17" s="41"/>
      <c r="H17" s="41"/>
      <c r="I17" s="41"/>
      <c r="J17" s="41"/>
      <c r="K17" s="127"/>
      <c r="L17" s="127"/>
      <c r="M17" s="124">
        <f t="shared" si="3"/>
        <v>0</v>
      </c>
      <c r="N17" s="124">
        <f t="shared" si="4"/>
        <v>0</v>
      </c>
      <c r="O17" s="126">
        <f t="shared" si="2"/>
        <v>0</v>
      </c>
    </row>
    <row r="18" spans="1:15">
      <c r="A18" s="118"/>
      <c r="B18" s="37" t="s">
        <v>46</v>
      </c>
      <c r="C18" s="120"/>
      <c r="D18" s="120"/>
      <c r="E18" s="120"/>
      <c r="F18" s="120"/>
      <c r="G18" s="120"/>
      <c r="H18" s="120"/>
      <c r="I18" s="120"/>
      <c r="J18" s="120"/>
      <c r="K18" s="128"/>
      <c r="L18" s="128"/>
      <c r="M18" s="120"/>
      <c r="N18" s="120"/>
      <c r="O18" s="122"/>
    </row>
    <row r="19" spans="1:15">
      <c r="A19" s="45">
        <v>2</v>
      </c>
      <c r="B19" s="129" t="s">
        <v>52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>
        <f t="shared" ref="M19" si="5">C19+F19-H19-I19</f>
        <v>0</v>
      </c>
      <c r="N19" s="124">
        <f t="shared" ref="N19" si="6">D19+G19+H19-J19+K19-L19</f>
        <v>0</v>
      </c>
      <c r="O19" s="126">
        <f t="shared" ref="O19" si="7"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c7ad2-60a5-409e-8203-10f940b19acd_Enabled">
    <vt:lpwstr>true</vt:lpwstr>
  </property>
  <property fmtid="{D5CDD505-2E9C-101B-9397-08002B2CF9AE}" pid="3" name="MSIP_Label_706c7ad2-60a5-409e-8203-10f940b19acd_SetDate">
    <vt:lpwstr>2024-01-31T11:57:37Z</vt:lpwstr>
  </property>
  <property fmtid="{D5CDD505-2E9C-101B-9397-08002B2CF9AE}" pid="4" name="MSIP_Label_706c7ad2-60a5-409e-8203-10f940b19acd_Method">
    <vt:lpwstr>Standard</vt:lpwstr>
  </property>
  <property fmtid="{D5CDD505-2E9C-101B-9397-08002B2CF9AE}" pid="5" name="MSIP_Label_706c7ad2-60a5-409e-8203-10f940b19acd_Name">
    <vt:lpwstr>For internal use only C1</vt:lpwstr>
  </property>
  <property fmtid="{D5CDD505-2E9C-101B-9397-08002B2CF9AE}" pid="6" name="MSIP_Label_706c7ad2-60a5-409e-8203-10f940b19acd_SiteId">
    <vt:lpwstr>91e167b0-e7f3-47d0-b08e-ac1e6b839fc3</vt:lpwstr>
  </property>
  <property fmtid="{D5CDD505-2E9C-101B-9397-08002B2CF9AE}" pid="7" name="MSIP_Label_706c7ad2-60a5-409e-8203-10f940b19acd_ActionId">
    <vt:lpwstr>3f3f31b1-405d-4425-b957-3e7cfd7b5661</vt:lpwstr>
  </property>
  <property fmtid="{D5CDD505-2E9C-101B-9397-08002B2CF9AE}" pid="8" name="MSIP_Label_706c7ad2-60a5-409e-8203-10f940b19acd_ContentBits">
    <vt:lpwstr>2</vt:lpwstr>
  </property>
</Properties>
</file>