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16" windowHeight="9036" tabRatio="919" activeTab="1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D43" i="67" l="1"/>
  <c r="C43" i="67"/>
  <c r="C45" i="67" s="1"/>
  <c r="F40" i="67"/>
  <c r="F37" i="67"/>
  <c r="D31" i="67"/>
  <c r="D45" i="67" s="1"/>
  <c r="C31" i="67"/>
  <c r="F29" i="67"/>
  <c r="F25" i="67"/>
  <c r="F24" i="67"/>
  <c r="D19" i="67"/>
  <c r="C19" i="67"/>
  <c r="F18" i="67"/>
  <c r="F16" i="67"/>
  <c r="F10" i="67"/>
  <c r="F9" i="67"/>
  <c r="E10" i="40" l="1"/>
  <c r="D10" i="40"/>
  <c r="C10" i="40"/>
  <c r="F10" i="40" s="1"/>
  <c r="G10" i="40" s="1"/>
  <c r="G17" i="50" l="1"/>
  <c r="F17" i="50"/>
  <c r="E17" i="50"/>
  <c r="D17" i="50"/>
  <c r="G12" i="50"/>
  <c r="G22" i="50" s="1"/>
  <c r="F12" i="50"/>
  <c r="F22" i="50" s="1"/>
  <c r="E12" i="50"/>
  <c r="E22" i="50" s="1"/>
  <c r="D12" i="50"/>
  <c r="D22" i="50" s="1"/>
  <c r="C12" i="50"/>
  <c r="C22" i="50" s="1"/>
  <c r="G7" i="50"/>
  <c r="F7" i="50"/>
  <c r="E7" i="50"/>
  <c r="D7" i="50"/>
  <c r="C7" i="50"/>
  <c r="F22" i="48"/>
  <c r="D22" i="48"/>
  <c r="N17" i="63"/>
  <c r="O17" i="63" s="1"/>
  <c r="M17" i="63"/>
  <c r="E17" i="63"/>
  <c r="N16" i="63"/>
  <c r="O16" i="63" s="1"/>
  <c r="M16" i="63"/>
  <c r="E16" i="63"/>
  <c r="N15" i="63"/>
  <c r="O15" i="63" s="1"/>
  <c r="M15" i="63"/>
  <c r="E15" i="63"/>
  <c r="N14" i="63"/>
  <c r="O14" i="63" s="1"/>
  <c r="M14" i="63"/>
  <c r="E14" i="63"/>
  <c r="N13" i="63"/>
  <c r="O13" i="63" s="1"/>
  <c r="M13" i="63"/>
  <c r="E13" i="63"/>
  <c r="N12" i="63"/>
  <c r="O12" i="63" s="1"/>
  <c r="M12" i="63"/>
  <c r="E12" i="63"/>
  <c r="N11" i="63"/>
  <c r="N10" i="63" s="1"/>
  <c r="M11" i="63"/>
  <c r="E11" i="63"/>
  <c r="E10" i="63" s="1"/>
  <c r="M10" i="63"/>
  <c r="L10" i="63"/>
  <c r="K10" i="63"/>
  <c r="J10" i="63"/>
  <c r="I10" i="63"/>
  <c r="H10" i="63"/>
  <c r="G10" i="63"/>
  <c r="F10" i="63"/>
  <c r="D10" i="63"/>
  <c r="C10" i="63"/>
  <c r="O11" i="63" l="1"/>
  <c r="O10" i="63" s="1"/>
</calcChain>
</file>

<file path=xl/sharedStrings.xml><?xml version="1.0" encoding="utf-8"?>
<sst xmlns="http://schemas.openxmlformats.org/spreadsheetml/2006/main" count="246" uniqueCount="152">
  <si>
    <t>a</t>
  </si>
  <si>
    <t>b</t>
  </si>
  <si>
    <t>c</t>
  </si>
  <si>
    <t>d</t>
  </si>
  <si>
    <t>e</t>
  </si>
  <si>
    <t>f</t>
  </si>
  <si>
    <t xml:space="preserve">                                                                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</si>
  <si>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</si>
  <si>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</si>
  <si>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</si>
  <si>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</si>
  <si>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</si>
  <si>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</si>
  <si>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</si>
  <si>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</si>
  <si>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</si>
  <si>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</si>
  <si>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</si>
  <si>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</si>
  <si>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</si>
  <si>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</si>
  <si>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</si>
  <si>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</si>
  <si>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</si>
  <si>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</si>
  <si>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</si>
  <si>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</si>
  <si>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</si>
  <si>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</si>
  <si>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</si>
  <si>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</si>
  <si>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</si>
  <si>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</si>
  <si>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</si>
  <si>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</si>
  <si>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</si>
  <si>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</si>
  <si>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</si>
  <si>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</si>
  <si>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</si>
  <si>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</si>
  <si>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</si>
  <si>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</si>
  <si>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</si>
  <si>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</si>
  <si>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</si>
  <si>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</si>
  <si>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</si>
  <si>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</si>
  <si>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</si>
  <si>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</si>
  <si>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</si>
  <si>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</si>
  <si>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</si>
  <si>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</si>
  <si>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</si>
  <si>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</si>
  <si>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</si>
  <si>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</si>
  <si>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</si>
  <si>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</si>
  <si>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</si>
  <si>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</si>
  <si>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</si>
  <si>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</si>
  <si>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</si>
  <si>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</si>
  <si>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</si>
  <si>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</si>
  <si>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</si>
  <si>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</si>
  <si>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</si>
  <si>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</si>
  <si>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</si>
  <si>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</si>
  <si>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</si>
  <si>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</si>
  <si>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</si>
  <si>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</si>
  <si>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</si>
  <si>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</si>
  <si>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</si>
  <si>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</si>
  <si>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</si>
  <si>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</si>
  <si>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</si>
  <si>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</si>
  <si>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</si>
  <si>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</si>
  <si>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</si>
  <si>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</si>
  <si>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</si>
  <si>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</si>
  <si>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</si>
  <si>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</si>
  <si>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</si>
  <si>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</si>
  <si>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</si>
  <si>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</si>
  <si>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</si>
  <si>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</si>
  <si>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</si>
  <si>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</si>
  <si>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</si>
  <si>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</si>
  <si>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</si>
  <si>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</si>
  <si>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</si>
  <si>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</si>
  <si>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</si>
  <si>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</si>
  <si>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</si>
  <si>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JSC Liberty Bank</t>
  </si>
  <si>
    <t>Cash and cash equivalents</t>
  </si>
  <si>
    <t>Amounts due from credit institutions</t>
  </si>
  <si>
    <t>Loans to customers</t>
  </si>
  <si>
    <t>Property and equipment</t>
  </si>
  <si>
    <t>Intangible assets</t>
  </si>
  <si>
    <t>Right Of Use Asset</t>
  </si>
  <si>
    <t>Prepayments</t>
  </si>
  <si>
    <t>Other assets</t>
  </si>
  <si>
    <t>Amounts due to customers</t>
  </si>
  <si>
    <t>Other liabilities</t>
  </si>
  <si>
    <t>Subordinated debt</t>
  </si>
  <si>
    <t>Share capital</t>
  </si>
  <si>
    <t>Additional paid-in capital</t>
  </si>
  <si>
    <t xml:space="preserve"> ,,Busstop" LTD                </t>
  </si>
  <si>
    <t>Authorized representative of Public Registry Services</t>
  </si>
  <si>
    <t>x</t>
  </si>
  <si>
    <t>Non-commercial</t>
  </si>
  <si>
    <t>Investment Securities</t>
  </si>
  <si>
    <t>Amounts due to credit institution</t>
  </si>
  <si>
    <t>Current income Tax Payable</t>
  </si>
  <si>
    <t>Deferred  income tax liabilities</t>
  </si>
  <si>
    <t>Lease Liability</t>
  </si>
  <si>
    <t>Convertible Preferred Shares</t>
  </si>
  <si>
    <t>Retained earnings (accumulated losses)</t>
  </si>
  <si>
    <t>Fair value reserve of investment securities measured at fair
value through other comprehensive income</t>
  </si>
  <si>
    <t>Property revaluation reserves</t>
  </si>
  <si>
    <t>"Public Fund "Non-entrepreneurial (non-commercial) legal entity</t>
  </si>
  <si>
    <t>Irakli Otar Rukhadze (common shares)</t>
  </si>
  <si>
    <t>Irakli Otar Rukhadze (preferred shares)</t>
  </si>
  <si>
    <t>Beka Gogichaishvili (preferred shares)</t>
  </si>
  <si>
    <t>2.Difference is reasoned by reclasification  from prepayments  to other assets.</t>
  </si>
  <si>
    <t>3.Difference is reasoned by reclasification  from other liabilities to Amounts due to customers</t>
  </si>
  <si>
    <t>4.Difference is reasoned by consolidation effect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</si>
  <si>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</si>
  <si>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</si>
  <si>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Current income tax assets</t>
  </si>
  <si>
    <t>1 and 2</t>
  </si>
  <si>
    <t>1.Difference is reasoned by reclasification  from other assets,prepayments and Amounts due from credit institutions to Cash and cash equivalents</t>
  </si>
  <si>
    <t>Treasury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</si>
</sst>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Sylfaen"/>
      <family val="1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6" xfId="0" applyNumberFormat="1" applyFont="1" applyFill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 wrapText="1"/>
    </xf>
    <xf numFmtId="192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" xfId="0" applyFont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14" fontId="6" fillId="0" borderId="0" xfId="8" applyNumberFormat="1" applyFont="1" applyFill="1" applyBorder="1" applyAlignment="1" applyProtection="1">
      <alignment horizontal="left"/>
    </xf>
    <xf numFmtId="164" fontId="89" fillId="0" borderId="2" xfId="20956" applyNumberFormat="1" applyFont="1" applyBorder="1"/>
    <xf numFmtId="164" fontId="89" fillId="0" borderId="16" xfId="20956" applyNumberFormat="1" applyFont="1" applyBorder="1"/>
    <xf numFmtId="0" fontId="89" fillId="0" borderId="1" xfId="0" applyFont="1" applyBorder="1" applyAlignment="1">
      <alignment horizontal="center" vertical="center" wrapText="1"/>
    </xf>
    <xf numFmtId="192" fontId="89" fillId="0" borderId="2" xfId="0" applyNumberFormat="1" applyFont="1" applyBorder="1" applyAlignment="1" applyProtection="1">
      <alignment horizontal="right" vertical="center" wrapText="1"/>
      <protection locked="0"/>
    </xf>
    <xf numFmtId="192" fontId="89" fillId="0" borderId="14" xfId="0" applyNumberFormat="1" applyFont="1" applyBorder="1" applyAlignment="1" applyProtection="1">
      <alignment horizontal="right" vertical="center" wrapText="1"/>
      <protection locked="0"/>
    </xf>
    <xf numFmtId="0" fontId="2" fillId="0" borderId="43" xfId="8" applyFont="1" applyFill="1" applyBorder="1" applyProtection="1"/>
    <xf numFmtId="0" fontId="89" fillId="0" borderId="1" xfId="0" applyFont="1" applyFill="1" applyBorder="1"/>
    <xf numFmtId="0" fontId="89" fillId="0" borderId="1" xfId="0" applyFont="1" applyBorder="1"/>
    <xf numFmtId="0" fontId="89" fillId="0" borderId="1" xfId="0" applyFont="1" applyBorder="1" applyAlignment="1">
      <alignment horizontal="center"/>
    </xf>
    <xf numFmtId="0" fontId="89" fillId="0" borderId="47" xfId="0" applyFont="1" applyBorder="1" applyAlignment="1"/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89" fillId="0" borderId="2" xfId="0" applyFont="1" applyBorder="1" applyAlignment="1">
      <alignment horizontal="left" wrapText="1"/>
    </xf>
    <xf numFmtId="192" fontId="92" fillId="35" borderId="2" xfId="0" applyNumberFormat="1" applyFont="1" applyFill="1" applyBorder="1" applyAlignment="1">
      <alignment vertical="center" wrapText="1"/>
    </xf>
    <xf numFmtId="192" fontId="92" fillId="75" borderId="2" xfId="0" applyNumberFormat="1" applyFont="1" applyFill="1" applyBorder="1" applyAlignment="1">
      <alignment vertical="center" wrapText="1"/>
    </xf>
    <xf numFmtId="192" fontId="92" fillId="35" borderId="14" xfId="0" applyNumberFormat="1" applyFont="1" applyFill="1" applyBorder="1" applyAlignment="1">
      <alignment vertical="center" wrapText="1"/>
    </xf>
    <xf numFmtId="192" fontId="92" fillId="2" borderId="2" xfId="0" applyNumberFormat="1" applyFont="1" applyFill="1" applyBorder="1" applyAlignment="1">
      <alignment vertical="center" wrapText="1"/>
    </xf>
    <xf numFmtId="192" fontId="92" fillId="2" borderId="14" xfId="0" applyNumberFormat="1" applyFont="1" applyFill="1" applyBorder="1" applyAlignment="1">
      <alignment vertical="center" wrapText="1"/>
    </xf>
    <xf numFmtId="192" fontId="92" fillId="35" borderId="2" xfId="0" applyNumberFormat="1" applyFont="1" applyFill="1" applyBorder="1" applyAlignment="1">
      <alignment horizontal="right" vertical="center" wrapText="1"/>
    </xf>
    <xf numFmtId="192" fontId="92" fillId="35" borderId="14" xfId="0" applyNumberFormat="1" applyFont="1" applyFill="1" applyBorder="1" applyAlignment="1">
      <alignment horizontal="right" vertical="center" wrapText="1"/>
    </xf>
    <xf numFmtId="192" fontId="92" fillId="2" borderId="2" xfId="0" applyNumberFormat="1" applyFont="1" applyFill="1" applyBorder="1" applyAlignment="1">
      <alignment horizontal="right" vertical="center" wrapText="1"/>
    </xf>
    <xf numFmtId="192" fontId="92" fillId="2" borderId="14" xfId="0" applyNumberFormat="1" applyFont="1" applyFill="1" applyBorder="1" applyAlignment="1" applyProtection="1">
      <alignment horizontal="right" vertical="center" wrapText="1"/>
      <protection locked="0"/>
    </xf>
    <xf numFmtId="192" fontId="92" fillId="0" borderId="14" xfId="0" applyNumberFormat="1" applyFont="1" applyBorder="1" applyAlignment="1" applyProtection="1">
      <alignment horizontal="right" vertical="center" wrapText="1"/>
      <protection locked="0"/>
    </xf>
    <xf numFmtId="192" fontId="92" fillId="35" borderId="16" xfId="0" applyNumberFormat="1" applyFont="1" applyFill="1" applyBorder="1" applyAlignment="1">
      <alignment horizontal="right" vertical="center" wrapText="1"/>
    </xf>
    <xf numFmtId="192" fontId="92" fillId="35" borderId="17" xfId="0" applyNumberFormat="1" applyFont="1" applyFill="1" applyBorder="1" applyAlignment="1">
      <alignment horizontal="right" vertical="center" wrapText="1"/>
    </xf>
    <xf numFmtId="192" fontId="3" fillId="35" borderId="2" xfId="0" applyNumberFormat="1" applyFont="1" applyFill="1" applyBorder="1"/>
    <xf numFmtId="192" fontId="3" fillId="2" borderId="2" xfId="0" applyNumberFormat="1" applyFont="1" applyFill="1" applyBorder="1"/>
    <xf numFmtId="192" fontId="92" fillId="75" borderId="1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20956" applyNumberFormat="1" applyFont="1" applyFill="1"/>
    <xf numFmtId="192" fontId="3" fillId="0" borderId="0" xfId="0" applyNumberFormat="1" applyFont="1"/>
    <xf numFmtId="192" fontId="3" fillId="0" borderId="2" xfId="0" applyNumberFormat="1" applyFont="1" applyBorder="1" applyAlignment="1" applyProtection="1">
      <alignment horizontal="center" vertical="center" wrapText="1"/>
      <protection locked="0"/>
    </xf>
    <xf numFmtId="192" fontId="3" fillId="0" borderId="4" xfId="0" applyNumberFormat="1" applyFont="1" applyBorder="1" applyAlignment="1" applyProtection="1">
      <alignment horizontal="center" vertical="center" wrapText="1"/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0" xfId="20956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164" fontId="89" fillId="0" borderId="16" xfId="0" applyNumberFormat="1" applyFont="1" applyBorder="1"/>
    <xf numFmtId="0" fontId="6" fillId="0" borderId="0" xfId="8" applyFont="1"/>
    <xf numFmtId="164" fontId="6" fillId="0" borderId="0" xfId="20956" applyNumberFormat="1" applyFont="1" applyFill="1"/>
    <xf numFmtId="0" fontId="87" fillId="0" borderId="4" xfId="20955" applyFont="1" applyBorder="1"/>
    <xf numFmtId="0" fontId="3" fillId="0" borderId="10" xfId="0" applyFont="1" applyBorder="1"/>
    <xf numFmtId="164" fontId="4" fillId="0" borderId="0" xfId="20956" applyNumberFormat="1" applyFont="1" applyFill="1"/>
    <xf numFmtId="0" fontId="3" fillId="0" borderId="43" xfId="0" applyFont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  <xf numFmtId="0" fontId="93" fillId="0" borderId="0" xfId="8" applyFont="1"/>
    <xf numFmtId="0" fontId="6" fillId="0" borderId="0" xfId="8" applyFont="1" applyFill="1"/>
    <xf numFmtId="192" fontId="3" fillId="0" borderId="0" xfId="0" applyNumberFormat="1" applyFont="1" applyFill="1"/>
    <xf numFmtId="0" fontId="3" fillId="0" borderId="8" xfId="0" applyFont="1" applyBorder="1" applyAlignment="1" applyProtection="1">
      <alignment vertical="center" wrapText="1"/>
      <protection locked="0"/>
    </xf>
    <xf numFmtId="192" fontId="3" fillId="0" borderId="2" xfId="0" applyNumberFormat="1" applyFont="1" applyFill="1" applyBorder="1" applyAlignment="1" applyProtection="1">
      <alignment horizontal="center" vertical="center"/>
      <protection locked="0"/>
    </xf>
    <xf numFmtId="192" fontId="3" fillId="0" borderId="2" xfId="0" applyNumberFormat="1" applyFont="1" applyFill="1" applyBorder="1" applyProtection="1">
      <protection locked="0"/>
    </xf>
    <xf numFmtId="164" fontId="3" fillId="0" borderId="0" xfId="0" applyNumberFormat="1" applyFont="1" applyFill="1"/>
    <xf numFmtId="0" fontId="3" fillId="0" borderId="8" xfId="0" applyFont="1" applyBorder="1" applyProtection="1">
      <protection locked="0"/>
    </xf>
    <xf numFmtId="164" fontId="4" fillId="0" borderId="0" xfId="0" applyNumberFormat="1" applyFont="1" applyFill="1"/>
    <xf numFmtId="3" fontId="3" fillId="0" borderId="0" xfId="0" applyNumberFormat="1" applyFont="1" applyFill="1"/>
    <xf numFmtId="0" fontId="3" fillId="0" borderId="48" xfId="0" applyFont="1" applyBorder="1" applyAlignment="1" applyProtection="1">
      <alignment wrapText="1"/>
      <protection locked="0"/>
    </xf>
    <xf numFmtId="192" fontId="3" fillId="0" borderId="1" xfId="0" applyNumberFormat="1" applyFont="1" applyBorder="1" applyAlignment="1" applyProtection="1">
      <alignment horizontal="center" vertical="center"/>
      <protection locked="0"/>
    </xf>
    <xf numFmtId="192" fontId="3" fillId="0" borderId="1" xfId="0" applyNumberFormat="1" applyFont="1" applyBorder="1" applyProtection="1">
      <protection locked="0"/>
    </xf>
    <xf numFmtId="0" fontId="0" fillId="0" borderId="0" xfId="0" applyFill="1"/>
    <xf numFmtId="0" fontId="3" fillId="0" borderId="2" xfId="0" applyFont="1" applyBorder="1" applyAlignment="1">
      <alignment wrapText="1"/>
    </xf>
    <xf numFmtId="0" fontId="3" fillId="0" borderId="0" xfId="0" applyFont="1" applyFill="1" applyAlignment="1">
      <alignment wrapText="1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  <sheetName val="დამხმარე გვარდი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2" sqref="B2"/>
    </sheetView>
  </sheetViews>
  <sheetFormatPr defaultRowHeight="14.4"/>
  <cols>
    <col min="1" max="1" width="9.6640625" style="23" bestFit="1" customWidth="1"/>
    <col min="2" max="2" width="128.6640625" style="16" bestFit="1" customWidth="1"/>
    <col min="3" max="3" width="39.44140625" customWidth="1"/>
  </cols>
  <sheetData>
    <row r="1" spans="1:3" s="1" customFormat="1" ht="15.6">
      <c r="A1" s="21" t="s">
        <v>14</v>
      </c>
      <c r="B1" s="34" t="s">
        <v>16</v>
      </c>
      <c r="C1" s="15"/>
    </row>
    <row r="2" spans="1:3" s="17" customFormat="1">
      <c r="A2" s="22">
        <v>20</v>
      </c>
      <c r="B2" s="18" t="s">
        <v>18</v>
      </c>
      <c r="C2" s="8"/>
    </row>
    <row r="3" spans="1:3" s="17" customFormat="1">
      <c r="A3" s="22">
        <v>21</v>
      </c>
      <c r="B3" s="18" t="s">
        <v>15</v>
      </c>
    </row>
    <row r="4" spans="1:3" s="17" customFormat="1">
      <c r="A4" s="22">
        <v>22</v>
      </c>
      <c r="B4" s="18" t="s">
        <v>17</v>
      </c>
    </row>
    <row r="5" spans="1:3" s="17" customFormat="1">
      <c r="A5" s="22">
        <v>23</v>
      </c>
      <c r="B5" s="18" t="s">
        <v>19</v>
      </c>
    </row>
    <row r="6" spans="1:3" s="17" customFormat="1">
      <c r="A6" s="22">
        <v>24</v>
      </c>
      <c r="B6" s="18" t="s">
        <v>20</v>
      </c>
      <c r="C6" s="2"/>
    </row>
    <row r="7" spans="1:3" s="17" customFormat="1">
      <c r="A7" s="22">
        <v>25</v>
      </c>
      <c r="B7" s="18" t="s">
        <v>21</v>
      </c>
    </row>
    <row r="8" spans="1:3" s="17" customFormat="1">
      <c r="A8" s="22">
        <v>26</v>
      </c>
      <c r="B8" s="18" t="s">
        <v>95</v>
      </c>
    </row>
    <row r="9" spans="1:3" s="17" customFormat="1">
      <c r="A9" s="22">
        <v>27</v>
      </c>
      <c r="B9" s="18" t="s">
        <v>22</v>
      </c>
    </row>
    <row r="10" spans="1:3" s="1" customFormat="1">
      <c r="A10" s="24"/>
      <c r="B10" s="16"/>
      <c r="C10" s="15"/>
    </row>
    <row r="11" spans="1:3" s="1" customFormat="1" ht="28.8">
      <c r="A11" s="24"/>
      <c r="B11" s="146" t="s">
        <v>111</v>
      </c>
      <c r="C11" s="15"/>
    </row>
    <row r="14" spans="1:3">
      <c r="B14" s="7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Q48"/>
  <sheetViews>
    <sheetView tabSelected="1" zoomScale="70" zoomScaleNormal="7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09375" defaultRowHeight="13.8"/>
  <cols>
    <col min="1" max="1" width="10.5546875" style="2" bestFit="1" customWidth="1"/>
    <col min="2" max="2" width="28" style="2" customWidth="1"/>
    <col min="3" max="3" width="29.6640625" style="2" customWidth="1"/>
    <col min="4" max="4" width="38.5546875" style="2" customWidth="1"/>
    <col min="5" max="5" width="13.33203125" style="2" customWidth="1"/>
    <col min="6" max="6" width="14.5546875" style="2" bestFit="1" customWidth="1"/>
    <col min="7" max="7" width="18.33203125" style="25" customWidth="1"/>
    <col min="8" max="8" width="14" style="25" bestFit="1" customWidth="1"/>
    <col min="9" max="9" width="33.6640625" style="25" customWidth="1"/>
    <col min="10" max="10" width="15" style="25" bestFit="1" customWidth="1"/>
    <col min="11" max="11" width="14.109375" style="25" bestFit="1" customWidth="1"/>
    <col min="12" max="12" width="12.44140625" style="25" bestFit="1" customWidth="1"/>
    <col min="13" max="13" width="13.5546875" style="25" bestFit="1" customWidth="1"/>
    <col min="14" max="14" width="14.88671875" style="25" bestFit="1" customWidth="1"/>
    <col min="15" max="43" width="9.109375" style="25"/>
    <col min="44" max="16384" width="9.109375" style="2"/>
  </cols>
  <sheetData>
    <row r="1" spans="1:43">
      <c r="A1" s="192" t="s">
        <v>23</v>
      </c>
      <c r="B1" s="25" t="s">
        <v>112</v>
      </c>
      <c r="H1" s="182"/>
    </row>
    <row r="2" spans="1:43" s="192" customFormat="1" ht="15.75" customHeight="1">
      <c r="A2" s="192" t="s">
        <v>24</v>
      </c>
      <c r="B2" s="149">
        <v>45657</v>
      </c>
      <c r="F2" s="228"/>
      <c r="G2" s="25"/>
      <c r="H2" s="182"/>
      <c r="I2" s="25"/>
      <c r="J2" s="182"/>
      <c r="K2" s="229"/>
      <c r="L2" s="229"/>
      <c r="M2" s="25"/>
      <c r="N2" s="193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</row>
    <row r="3" spans="1:43">
      <c r="C3" s="8"/>
      <c r="D3" s="8"/>
      <c r="E3" s="5"/>
      <c r="H3" s="182"/>
      <c r="K3" s="182"/>
    </row>
    <row r="4" spans="1:43" ht="14.4" thickBot="1">
      <c r="A4" s="194" t="s">
        <v>108</v>
      </c>
      <c r="B4" s="202" t="s">
        <v>18</v>
      </c>
      <c r="C4" s="203"/>
      <c r="D4" s="8"/>
      <c r="E4" s="5"/>
    </row>
    <row r="5" spans="1:43">
      <c r="A5" s="195"/>
      <c r="B5" s="11" t="s">
        <v>0</v>
      </c>
      <c r="C5" s="13" t="s">
        <v>1</v>
      </c>
      <c r="D5" s="14" t="s">
        <v>2</v>
      </c>
      <c r="E5" s="11" t="s">
        <v>3</v>
      </c>
    </row>
    <row r="6" spans="1:43" ht="16.95" customHeight="1">
      <c r="A6" s="204"/>
      <c r="B6" s="205" t="s">
        <v>59</v>
      </c>
      <c r="C6" s="198" t="s">
        <v>60</v>
      </c>
      <c r="D6" s="198" t="s">
        <v>61</v>
      </c>
      <c r="E6" s="198" t="s">
        <v>62</v>
      </c>
    </row>
    <row r="7" spans="1:43" ht="14.4" customHeight="1">
      <c r="A7" s="204"/>
      <c r="B7" s="205"/>
      <c r="C7" s="199"/>
      <c r="D7" s="199"/>
      <c r="E7" s="199"/>
    </row>
    <row r="8" spans="1:43">
      <c r="A8" s="204"/>
      <c r="B8" s="205"/>
      <c r="C8" s="200"/>
      <c r="D8" s="200"/>
      <c r="E8" s="200"/>
    </row>
    <row r="9" spans="1:43">
      <c r="A9" s="27"/>
      <c r="B9" s="28" t="s">
        <v>113</v>
      </c>
      <c r="C9" s="29">
        <v>449000788.22000003</v>
      </c>
      <c r="D9" s="29">
        <v>441520931</v>
      </c>
      <c r="E9" s="30">
        <v>1</v>
      </c>
      <c r="F9" s="230">
        <f>C9-D9</f>
        <v>7479857.2200000286</v>
      </c>
      <c r="I9" s="182"/>
      <c r="J9" s="182"/>
      <c r="K9" s="182"/>
    </row>
    <row r="10" spans="1:43" ht="27.6">
      <c r="A10" s="27"/>
      <c r="B10" s="231" t="s">
        <v>114</v>
      </c>
      <c r="C10" s="29">
        <v>104914127</v>
      </c>
      <c r="D10" s="29">
        <v>109526448</v>
      </c>
      <c r="E10" s="30">
        <v>1</v>
      </c>
      <c r="F10" s="230">
        <f>C10-D10</f>
        <v>-4612321</v>
      </c>
      <c r="I10" s="182"/>
      <c r="J10" s="182"/>
      <c r="K10" s="182"/>
    </row>
    <row r="11" spans="1:43">
      <c r="A11" s="27"/>
      <c r="B11" s="28" t="s">
        <v>115</v>
      </c>
      <c r="C11" s="232">
        <v>3547783070.7375298</v>
      </c>
      <c r="D11" s="232">
        <v>3547783071</v>
      </c>
      <c r="E11" s="233"/>
      <c r="F11" s="230"/>
      <c r="I11" s="182"/>
      <c r="J11" s="182"/>
      <c r="K11" s="182"/>
    </row>
    <row r="12" spans="1:43">
      <c r="A12" s="27"/>
      <c r="B12" s="28" t="s">
        <v>130</v>
      </c>
      <c r="C12" s="232">
        <v>502314689.98656863</v>
      </c>
      <c r="D12" s="232">
        <v>502314689</v>
      </c>
      <c r="E12" s="233"/>
      <c r="F12" s="182"/>
      <c r="I12" s="182"/>
      <c r="J12" s="182"/>
      <c r="K12" s="234"/>
    </row>
    <row r="13" spans="1:43">
      <c r="A13" s="27"/>
      <c r="B13" s="235" t="s">
        <v>116</v>
      </c>
      <c r="C13" s="232">
        <v>157991082.81999779</v>
      </c>
      <c r="D13" s="232">
        <v>196245658</v>
      </c>
      <c r="E13" s="233"/>
      <c r="F13" s="230"/>
      <c r="I13" s="196"/>
      <c r="J13" s="236"/>
      <c r="N13" s="234"/>
    </row>
    <row r="14" spans="1:43">
      <c r="A14" s="27"/>
      <c r="B14" s="235" t="s">
        <v>117</v>
      </c>
      <c r="C14" s="232">
        <v>71952385.000000015</v>
      </c>
      <c r="D14" s="232">
        <v>71952385</v>
      </c>
      <c r="E14" s="233"/>
      <c r="F14" s="230"/>
      <c r="I14" s="182"/>
      <c r="J14" s="182"/>
      <c r="K14" s="234"/>
    </row>
    <row r="15" spans="1:43">
      <c r="A15" s="27"/>
      <c r="B15" s="235" t="s">
        <v>118</v>
      </c>
      <c r="C15" s="232">
        <v>38254572</v>
      </c>
      <c r="D15" s="232"/>
      <c r="E15" s="233"/>
      <c r="F15" s="230"/>
      <c r="I15" s="182"/>
    </row>
    <row r="16" spans="1:43">
      <c r="A16" s="27"/>
      <c r="B16" s="28" t="s">
        <v>119</v>
      </c>
      <c r="C16" s="232">
        <v>9671658.7790000029</v>
      </c>
      <c r="D16" s="232">
        <v>12521589</v>
      </c>
      <c r="E16" s="233">
        <v>2</v>
      </c>
      <c r="F16" s="230">
        <f>C16-D16</f>
        <v>-2849930.2209999971</v>
      </c>
      <c r="G16" s="237"/>
      <c r="I16" s="182"/>
    </row>
    <row r="17" spans="1:14">
      <c r="A17" s="27"/>
      <c r="B17" s="28" t="s">
        <v>148</v>
      </c>
      <c r="C17" s="232">
        <v>0.3600000012665987</v>
      </c>
      <c r="D17" s="232"/>
      <c r="E17" s="233"/>
      <c r="F17" s="230"/>
      <c r="I17" s="182"/>
      <c r="J17" s="182"/>
      <c r="K17" s="234"/>
      <c r="L17" s="182"/>
      <c r="M17" s="182"/>
    </row>
    <row r="18" spans="1:14">
      <c r="A18" s="197"/>
      <c r="B18" s="238" t="s">
        <v>120</v>
      </c>
      <c r="C18" s="239">
        <v>29809337.324395992</v>
      </c>
      <c r="D18" s="239">
        <v>29824065</v>
      </c>
      <c r="E18" s="240" t="s">
        <v>149</v>
      </c>
      <c r="F18" s="230">
        <f>C18-D18</f>
        <v>-14727.675604008138</v>
      </c>
      <c r="G18" s="182"/>
      <c r="I18" s="236"/>
      <c r="J18" s="236"/>
      <c r="K18" s="234"/>
      <c r="L18" s="182"/>
    </row>
    <row r="19" spans="1:14" ht="14.4" thickBot="1">
      <c r="A19" s="10"/>
      <c r="B19" s="19" t="s">
        <v>64</v>
      </c>
      <c r="C19" s="26">
        <f>SUM(C9:C18)</f>
        <v>4911691712.2274923</v>
      </c>
      <c r="D19" s="26">
        <f>SUM(D9:D18)</f>
        <v>4911688836</v>
      </c>
      <c r="E19" s="26"/>
      <c r="F19" s="183"/>
      <c r="G19" s="25" t="s">
        <v>150</v>
      </c>
      <c r="I19" s="234"/>
      <c r="L19" s="182"/>
    </row>
    <row r="20" spans="1:14">
      <c r="A20" s="9"/>
      <c r="B20" s="11" t="s">
        <v>0</v>
      </c>
      <c r="C20" s="13" t="s">
        <v>1</v>
      </c>
      <c r="D20" s="14" t="s">
        <v>2</v>
      </c>
      <c r="E20" s="11" t="s">
        <v>3</v>
      </c>
      <c r="G20" s="25" t="s">
        <v>143</v>
      </c>
      <c r="I20" s="230"/>
      <c r="K20" s="182"/>
    </row>
    <row r="21" spans="1:14" ht="14.4" customHeight="1">
      <c r="A21" s="204"/>
      <c r="B21" s="198" t="s">
        <v>65</v>
      </c>
      <c r="C21" s="201" t="s">
        <v>60</v>
      </c>
      <c r="D21" s="201" t="s">
        <v>61</v>
      </c>
      <c r="E21" s="198" t="s">
        <v>62</v>
      </c>
      <c r="I21" s="182"/>
      <c r="K21" s="182"/>
    </row>
    <row r="22" spans="1:14" ht="14.4" customHeight="1">
      <c r="A22" s="204"/>
      <c r="B22" s="199"/>
      <c r="C22" s="201"/>
      <c r="D22" s="201"/>
      <c r="E22" s="199"/>
      <c r="I22" s="182"/>
      <c r="J22" s="182"/>
      <c r="K22" s="182"/>
    </row>
    <row r="23" spans="1:14" ht="100.2" customHeight="1">
      <c r="A23" s="204"/>
      <c r="B23" s="200"/>
      <c r="C23" s="201"/>
      <c r="D23" s="201"/>
      <c r="E23" s="200"/>
      <c r="K23" s="182"/>
    </row>
    <row r="24" spans="1:14" ht="14.4">
      <c r="A24" s="6"/>
      <c r="B24" s="12" t="s">
        <v>131</v>
      </c>
      <c r="C24" s="184">
        <v>855978955.82233882</v>
      </c>
      <c r="D24" s="30">
        <v>848600318</v>
      </c>
      <c r="E24" s="30">
        <v>3</v>
      </c>
      <c r="F24" s="183">
        <f>C24-D24</f>
        <v>7378637.8223388195</v>
      </c>
      <c r="G24" s="241"/>
      <c r="H24" s="241"/>
      <c r="K24" s="182"/>
    </row>
    <row r="25" spans="1:14">
      <c r="A25" s="6"/>
      <c r="B25" s="12" t="s">
        <v>121</v>
      </c>
      <c r="C25" s="31">
        <v>3241717379.9859262</v>
      </c>
      <c r="D25" s="30">
        <v>3225337441</v>
      </c>
      <c r="E25" s="30">
        <v>3</v>
      </c>
      <c r="F25" s="183">
        <f>C25-D25</f>
        <v>16379938.985926151</v>
      </c>
      <c r="G25" s="230"/>
    </row>
    <row r="26" spans="1:14">
      <c r="A26" s="6"/>
      <c r="B26" s="12" t="s">
        <v>132</v>
      </c>
      <c r="C26" s="31">
        <v>830987.04599920288</v>
      </c>
      <c r="D26" s="30">
        <v>16424495</v>
      </c>
      <c r="E26" s="30"/>
      <c r="F26" s="183"/>
    </row>
    <row r="27" spans="1:14">
      <c r="A27" s="6"/>
      <c r="B27" s="242" t="s">
        <v>133</v>
      </c>
      <c r="C27" s="31">
        <v>15593509.81000456</v>
      </c>
      <c r="D27" s="30"/>
      <c r="E27" s="30"/>
      <c r="F27" s="183"/>
      <c r="J27" s="182"/>
    </row>
    <row r="28" spans="1:14">
      <c r="A28" s="6"/>
      <c r="B28" s="242" t="s">
        <v>134</v>
      </c>
      <c r="C28" s="31">
        <v>39885995</v>
      </c>
      <c r="D28" s="30">
        <v>39885995</v>
      </c>
      <c r="E28" s="30"/>
      <c r="F28" s="183"/>
      <c r="J28" s="182"/>
      <c r="K28" s="182"/>
      <c r="M28" s="182"/>
    </row>
    <row r="29" spans="1:14">
      <c r="A29" s="6"/>
      <c r="B29" s="242" t="s">
        <v>122</v>
      </c>
      <c r="C29" s="31">
        <v>28647575.610581607</v>
      </c>
      <c r="D29" s="30">
        <v>52397050</v>
      </c>
      <c r="E29" s="30">
        <v>3</v>
      </c>
      <c r="F29" s="183">
        <f t="shared" ref="F29" si="0">C29-D29</f>
        <v>-23749474.389418393</v>
      </c>
      <c r="H29" s="230"/>
      <c r="J29" s="182"/>
      <c r="M29" s="182"/>
      <c r="N29" s="243"/>
    </row>
    <row r="30" spans="1:14">
      <c r="A30" s="6"/>
      <c r="B30" s="242" t="s">
        <v>123</v>
      </c>
      <c r="C30" s="31">
        <v>129902612.56314452</v>
      </c>
      <c r="D30" s="30">
        <v>129902613</v>
      </c>
      <c r="E30" s="30"/>
      <c r="F30" s="183"/>
      <c r="J30" s="182"/>
    </row>
    <row r="31" spans="1:14" ht="14.4" thickBot="1">
      <c r="A31" s="10"/>
      <c r="B31" s="20" t="s">
        <v>66</v>
      </c>
      <c r="C31" s="26">
        <f>SUM(C24:C30)</f>
        <v>4312557015.8379946</v>
      </c>
      <c r="D31" s="26">
        <f>SUM(D24:D30)</f>
        <v>4312547912</v>
      </c>
      <c r="E31" s="26"/>
      <c r="F31" s="183"/>
      <c r="J31" s="182"/>
    </row>
    <row r="32" spans="1:14">
      <c r="A32" s="9"/>
      <c r="B32" s="11" t="s">
        <v>0</v>
      </c>
      <c r="C32" s="13" t="s">
        <v>1</v>
      </c>
      <c r="D32" s="14" t="s">
        <v>2</v>
      </c>
      <c r="E32" s="11" t="s">
        <v>3</v>
      </c>
      <c r="G32" s="25" t="s">
        <v>144</v>
      </c>
      <c r="J32" s="182"/>
    </row>
    <row r="33" spans="1:43" ht="40.200000000000003" customHeight="1">
      <c r="A33" s="204"/>
      <c r="B33" s="198" t="s">
        <v>67</v>
      </c>
      <c r="C33" s="201" t="s">
        <v>60</v>
      </c>
      <c r="D33" s="201" t="s">
        <v>61</v>
      </c>
      <c r="E33" s="201" t="s">
        <v>62</v>
      </c>
      <c r="J33" s="182"/>
    </row>
    <row r="34" spans="1:43" ht="13.95" customHeight="1">
      <c r="A34" s="204"/>
      <c r="B34" s="199"/>
      <c r="C34" s="201"/>
      <c r="D34" s="201"/>
      <c r="E34" s="201"/>
      <c r="J34" s="182"/>
    </row>
    <row r="35" spans="1:43" ht="102" customHeight="1">
      <c r="A35" s="204"/>
      <c r="B35" s="200"/>
      <c r="C35" s="201"/>
      <c r="D35" s="201"/>
      <c r="E35" s="201"/>
    </row>
    <row r="36" spans="1:43">
      <c r="A36" s="6"/>
      <c r="B36" s="12" t="s">
        <v>124</v>
      </c>
      <c r="C36" s="185">
        <v>44490459</v>
      </c>
      <c r="D36" s="185">
        <v>44490459</v>
      </c>
      <c r="E36" s="186"/>
      <c r="F36" s="183"/>
    </row>
    <row r="37" spans="1:43">
      <c r="A37" s="6"/>
      <c r="B37" s="12" t="s">
        <v>125</v>
      </c>
      <c r="C37" s="32">
        <v>35557784.999555558</v>
      </c>
      <c r="D37" s="185">
        <v>36850537</v>
      </c>
      <c r="E37" s="33">
        <v>4</v>
      </c>
      <c r="F37" s="183">
        <f>C37-D37</f>
        <v>-1292752.000444442</v>
      </c>
    </row>
    <row r="38" spans="1:43">
      <c r="A38" s="6"/>
      <c r="B38" s="12" t="s">
        <v>151</v>
      </c>
      <c r="C38" s="32">
        <v>0</v>
      </c>
      <c r="D38" s="185"/>
      <c r="E38" s="33"/>
    </row>
    <row r="39" spans="1:43">
      <c r="A39" s="6"/>
      <c r="B39" s="3" t="s">
        <v>135</v>
      </c>
      <c r="C39" s="31">
        <v>4565384</v>
      </c>
      <c r="D39" s="185">
        <v>4565384</v>
      </c>
      <c r="E39" s="30"/>
      <c r="F39" s="183"/>
      <c r="K39" s="182"/>
    </row>
    <row r="40" spans="1:43">
      <c r="A40" s="6"/>
      <c r="B40" s="3" t="s">
        <v>136</v>
      </c>
      <c r="C40" s="31">
        <v>489599558.01890713</v>
      </c>
      <c r="D40" s="185">
        <v>488313035</v>
      </c>
      <c r="E40" s="30">
        <v>4</v>
      </c>
      <c r="F40" s="187">
        <f>C40-D40</f>
        <v>1286523.0189071298</v>
      </c>
      <c r="I40" s="237"/>
    </row>
    <row r="41" spans="1:43">
      <c r="A41" s="6"/>
      <c r="B41" s="3" t="s">
        <v>137</v>
      </c>
      <c r="C41" s="31">
        <v>3458037.4071032736</v>
      </c>
      <c r="D41" s="185">
        <v>3458037</v>
      </c>
      <c r="E41" s="30"/>
      <c r="F41" s="183"/>
    </row>
    <row r="42" spans="1:43">
      <c r="A42" s="6"/>
      <c r="B42" s="3" t="s">
        <v>138</v>
      </c>
      <c r="C42" s="31">
        <v>21463472.49704624</v>
      </c>
      <c r="D42" s="185">
        <v>21463472</v>
      </c>
      <c r="E42" s="30"/>
      <c r="F42" s="183"/>
      <c r="K42" s="182"/>
    </row>
    <row r="43" spans="1:43" ht="14.4" thickBot="1">
      <c r="A43" s="10"/>
      <c r="B43" s="145" t="s">
        <v>68</v>
      </c>
      <c r="C43" s="26">
        <f>SUM(C36:C42)</f>
        <v>599134695.92261219</v>
      </c>
      <c r="D43" s="26">
        <f>SUM(D36:D42)</f>
        <v>599140924</v>
      </c>
      <c r="E43" s="26"/>
      <c r="F43" s="187"/>
      <c r="G43" s="25" t="s">
        <v>145</v>
      </c>
    </row>
    <row r="45" spans="1:43">
      <c r="C45" s="183">
        <f>C43+C31-C19</f>
        <v>-0.46688556671142578</v>
      </c>
      <c r="D45" s="183">
        <f>D43+D31-D19</f>
        <v>0</v>
      </c>
    </row>
    <row r="46" spans="1:43" s="4" customFormat="1"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</row>
    <row r="47" spans="1:43" s="4" customFormat="1"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</row>
    <row r="48" spans="1:43" s="4" customFormat="1"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</row>
  </sheetData>
  <mergeCells count="16">
    <mergeCell ref="A6:A8"/>
    <mergeCell ref="B6:B8"/>
    <mergeCell ref="C6:C8"/>
    <mergeCell ref="A21:A23"/>
    <mergeCell ref="B21:B23"/>
    <mergeCell ref="C21:C23"/>
    <mergeCell ref="A33:A35"/>
    <mergeCell ref="B33:B35"/>
    <mergeCell ref="C33:C35"/>
    <mergeCell ref="B4:C4"/>
    <mergeCell ref="D21:D23"/>
    <mergeCell ref="E21:E23"/>
    <mergeCell ref="D33:D35"/>
    <mergeCell ref="E33:E35"/>
    <mergeCell ref="D6:D8"/>
    <mergeCell ref="E6:E8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9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09375" defaultRowHeight="13.2"/>
  <cols>
    <col min="1" max="1" width="10.5546875" style="37" bestFit="1" customWidth="1"/>
    <col min="2" max="2" width="39" style="37" customWidth="1"/>
    <col min="3" max="3" width="31.33203125" style="37" bestFit="1" customWidth="1"/>
    <col min="4" max="5" width="14.5546875" style="37" bestFit="1" customWidth="1"/>
    <col min="6" max="6" width="21.6640625" style="37" customWidth="1"/>
    <col min="7" max="7" width="12" style="37" bestFit="1" customWidth="1"/>
    <col min="8" max="8" width="43.77734375" style="37" bestFit="1" customWidth="1"/>
    <col min="9" max="16384" width="9.109375" style="37"/>
  </cols>
  <sheetData>
    <row r="1" spans="1:8" ht="13.8">
      <c r="A1" s="35" t="s">
        <v>23</v>
      </c>
      <c r="B1" s="25" t="s">
        <v>112</v>
      </c>
    </row>
    <row r="2" spans="1:8" ht="13.8">
      <c r="A2" s="38" t="s">
        <v>24</v>
      </c>
      <c r="B2" s="149">
        <v>45657</v>
      </c>
      <c r="C2" s="38"/>
      <c r="D2" s="38"/>
      <c r="E2" s="38"/>
      <c r="F2" s="38"/>
      <c r="G2" s="38"/>
      <c r="H2" s="38"/>
    </row>
    <row r="3" spans="1:8">
      <c r="A3" s="38"/>
      <c r="B3" s="38"/>
      <c r="C3" s="38"/>
      <c r="D3" s="38"/>
      <c r="E3" s="38"/>
      <c r="F3" s="38"/>
      <c r="G3" s="38"/>
      <c r="H3" s="38"/>
    </row>
    <row r="4" spans="1:8" ht="13.8" thickBot="1">
      <c r="A4" s="41" t="s">
        <v>25</v>
      </c>
      <c r="B4" s="135" t="s">
        <v>15</v>
      </c>
    </row>
    <row r="5" spans="1:8" ht="14.4" customHeight="1">
      <c r="A5" s="212"/>
      <c r="B5" s="206" t="s">
        <v>26</v>
      </c>
      <c r="C5" s="208" t="s">
        <v>27</v>
      </c>
      <c r="D5" s="206" t="s">
        <v>30</v>
      </c>
      <c r="E5" s="206"/>
      <c r="F5" s="206"/>
      <c r="G5" s="206"/>
      <c r="H5" s="210" t="s">
        <v>31</v>
      </c>
    </row>
    <row r="6" spans="1:8" ht="26.4">
      <c r="A6" s="213"/>
      <c r="B6" s="207"/>
      <c r="C6" s="209"/>
      <c r="D6" s="134" t="s">
        <v>28</v>
      </c>
      <c r="E6" s="134" t="s">
        <v>29</v>
      </c>
      <c r="F6" s="134" t="s">
        <v>32</v>
      </c>
      <c r="G6" s="134" t="s">
        <v>33</v>
      </c>
      <c r="H6" s="211"/>
    </row>
    <row r="7" spans="1:8">
      <c r="A7" s="155">
        <v>2</v>
      </c>
      <c r="B7" s="156" t="s">
        <v>126</v>
      </c>
      <c r="C7" s="152" t="s">
        <v>28</v>
      </c>
      <c r="D7" s="157" t="s">
        <v>128</v>
      </c>
      <c r="E7" s="157"/>
      <c r="F7" s="157"/>
      <c r="G7" s="158"/>
      <c r="H7" s="159" t="s">
        <v>127</v>
      </c>
    </row>
    <row r="8" spans="1:8" ht="13.8" thickBot="1">
      <c r="A8" s="50">
        <v>3</v>
      </c>
      <c r="B8" s="51" t="s">
        <v>139</v>
      </c>
      <c r="C8" s="52" t="s">
        <v>28</v>
      </c>
      <c r="D8" s="53" t="s">
        <v>128</v>
      </c>
      <c r="E8" s="53"/>
      <c r="F8" s="53"/>
      <c r="G8" s="53"/>
      <c r="H8" s="54" t="s">
        <v>129</v>
      </c>
    </row>
    <row r="9" spans="1:8">
      <c r="A9" s="35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B2" sqref="B2"/>
    </sheetView>
  </sheetViews>
  <sheetFormatPr defaultColWidth="9.109375" defaultRowHeight="13.2"/>
  <cols>
    <col min="1" max="1" width="10.5546875" style="37" bestFit="1" customWidth="1"/>
    <col min="2" max="2" width="70.109375" style="37" customWidth="1"/>
    <col min="3" max="5" width="10.6640625" style="37" customWidth="1"/>
    <col min="6" max="16384" width="9.109375" style="37"/>
  </cols>
  <sheetData>
    <row r="1" spans="1:12" ht="13.8">
      <c r="A1" s="35" t="s">
        <v>23</v>
      </c>
      <c r="B1" s="25" t="s">
        <v>112</v>
      </c>
    </row>
    <row r="2" spans="1:12" ht="13.8">
      <c r="A2" s="35" t="s">
        <v>24</v>
      </c>
      <c r="B2" s="149">
        <v>45657</v>
      </c>
    </row>
    <row r="3" spans="1:12">
      <c r="A3" s="39"/>
      <c r="B3" s="36"/>
    </row>
    <row r="4" spans="1:12" ht="13.8" thickBot="1">
      <c r="A4" s="55" t="s">
        <v>69</v>
      </c>
      <c r="B4" s="136" t="s">
        <v>17</v>
      </c>
      <c r="C4" s="56"/>
      <c r="D4" s="57"/>
      <c r="E4" s="57"/>
      <c r="F4" s="57"/>
      <c r="G4" s="57"/>
      <c r="H4" s="57"/>
      <c r="I4" s="57"/>
      <c r="J4" s="57"/>
      <c r="K4" s="57"/>
      <c r="L4" s="57"/>
    </row>
    <row r="5" spans="1:12">
      <c r="A5" s="58"/>
      <c r="B5" s="59"/>
      <c r="C5" s="60">
        <v>2024</v>
      </c>
      <c r="D5" s="60">
        <v>2023</v>
      </c>
      <c r="E5" s="61">
        <v>2022</v>
      </c>
      <c r="F5" s="57"/>
    </row>
    <row r="6" spans="1:12">
      <c r="A6" s="47">
        <v>1</v>
      </c>
      <c r="B6" s="49" t="s">
        <v>70</v>
      </c>
      <c r="C6" s="44">
        <v>3453593</v>
      </c>
      <c r="D6" s="44">
        <v>3559865.31</v>
      </c>
      <c r="E6" s="62">
        <v>3950178.81</v>
      </c>
      <c r="F6" s="57"/>
    </row>
    <row r="7" spans="1:12">
      <c r="A7" s="47">
        <v>2</v>
      </c>
      <c r="B7" s="63" t="s">
        <v>71</v>
      </c>
      <c r="C7" s="44">
        <v>1935641.85</v>
      </c>
      <c r="D7" s="44">
        <v>2055149.92</v>
      </c>
      <c r="E7" s="62">
        <v>2098564.42</v>
      </c>
      <c r="F7" s="57"/>
    </row>
    <row r="8" spans="1:12">
      <c r="A8" s="47">
        <v>3</v>
      </c>
      <c r="B8" s="49" t="s">
        <v>72</v>
      </c>
      <c r="C8" s="44">
        <v>76</v>
      </c>
      <c r="D8" s="44">
        <v>75</v>
      </c>
      <c r="E8" s="62">
        <v>90</v>
      </c>
    </row>
    <row r="9" spans="1:12" ht="13.8" thickBot="1">
      <c r="A9" s="45">
        <v>4</v>
      </c>
      <c r="B9" s="53" t="s">
        <v>73</v>
      </c>
      <c r="C9" s="64">
        <v>1698195.58</v>
      </c>
      <c r="D9" s="64">
        <v>646063.71</v>
      </c>
      <c r="E9" s="65">
        <v>497955.45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Normal="100" workbookViewId="0">
      <selection activeCell="F7" sqref="F7:G9"/>
    </sheetView>
  </sheetViews>
  <sheetFormatPr defaultColWidth="9.109375" defaultRowHeight="13.2"/>
  <cols>
    <col min="1" max="1" width="10.5546875" style="37" bestFit="1" customWidth="1"/>
    <col min="2" max="2" width="52.5546875" style="37" customWidth="1"/>
    <col min="3" max="5" width="15.109375" style="37" bestFit="1" customWidth="1"/>
    <col min="6" max="6" width="23.88671875" style="37" bestFit="1" customWidth="1"/>
    <col min="7" max="7" width="27.5546875" style="37" customWidth="1"/>
    <col min="8" max="16384" width="9.109375" style="37"/>
  </cols>
  <sheetData>
    <row r="1" spans="1:8" ht="13.8">
      <c r="A1" s="37" t="s">
        <v>23</v>
      </c>
      <c r="B1" s="25" t="s">
        <v>112</v>
      </c>
    </row>
    <row r="2" spans="1:8" ht="13.8">
      <c r="A2" s="57" t="s">
        <v>24</v>
      </c>
      <c r="B2" s="149">
        <v>45657</v>
      </c>
      <c r="C2" s="57"/>
      <c r="D2" s="57"/>
      <c r="E2" s="57"/>
      <c r="F2" s="57"/>
      <c r="G2" s="57"/>
      <c r="H2" s="57"/>
    </row>
    <row r="3" spans="1:8">
      <c r="A3" s="57"/>
      <c r="B3" s="57"/>
      <c r="C3" s="57"/>
      <c r="D3" s="57"/>
      <c r="E3" s="57"/>
      <c r="F3" s="57"/>
      <c r="G3" s="57"/>
      <c r="H3" s="57"/>
    </row>
    <row r="4" spans="1:8" ht="13.8" thickBot="1">
      <c r="A4" s="55" t="s">
        <v>34</v>
      </c>
      <c r="B4" s="137" t="s">
        <v>19</v>
      </c>
      <c r="F4" s="57"/>
      <c r="G4" s="57"/>
      <c r="H4" s="57"/>
    </row>
    <row r="5" spans="1:8">
      <c r="A5" s="66"/>
      <c r="B5" s="59"/>
      <c r="C5" s="59" t="s">
        <v>0</v>
      </c>
      <c r="D5" s="59" t="s">
        <v>1</v>
      </c>
      <c r="E5" s="59" t="s">
        <v>2</v>
      </c>
      <c r="F5" s="59" t="s">
        <v>3</v>
      </c>
      <c r="G5" s="67" t="s">
        <v>4</v>
      </c>
      <c r="H5" s="57"/>
    </row>
    <row r="6" spans="1:8" s="40" customFormat="1" ht="82.8">
      <c r="A6" s="68"/>
      <c r="B6" s="49"/>
      <c r="C6" s="188">
        <v>2024</v>
      </c>
      <c r="D6" s="188">
        <v>2023</v>
      </c>
      <c r="E6" s="188">
        <v>2022</v>
      </c>
      <c r="F6" s="189" t="s">
        <v>146</v>
      </c>
      <c r="G6" s="190" t="s">
        <v>147</v>
      </c>
    </row>
    <row r="7" spans="1:8">
      <c r="A7" s="69">
        <v>1</v>
      </c>
      <c r="B7" s="49" t="s">
        <v>35</v>
      </c>
      <c r="C7" s="150">
        <v>326364732.57371402</v>
      </c>
      <c r="D7" s="150">
        <v>287799093.46650958</v>
      </c>
      <c r="E7" s="150">
        <v>249130263.23579994</v>
      </c>
      <c r="F7" s="214"/>
      <c r="G7" s="214"/>
      <c r="H7" s="57"/>
    </row>
    <row r="8" spans="1:8">
      <c r="A8" s="69">
        <v>2</v>
      </c>
      <c r="B8" s="70" t="s">
        <v>36</v>
      </c>
      <c r="C8" s="150">
        <v>68296521.659999996</v>
      </c>
      <c r="D8" s="150">
        <v>57984460.160000004</v>
      </c>
      <c r="E8" s="150">
        <v>48817059.451959804</v>
      </c>
      <c r="F8" s="214"/>
      <c r="G8" s="214"/>
    </row>
    <row r="9" spans="1:8">
      <c r="A9" s="69">
        <v>3</v>
      </c>
      <c r="B9" s="71" t="s">
        <v>100</v>
      </c>
      <c r="C9" s="150">
        <v>664395.38</v>
      </c>
      <c r="D9" s="150">
        <v>470223.89</v>
      </c>
      <c r="E9" s="150">
        <v>436704.13</v>
      </c>
      <c r="F9" s="214"/>
      <c r="G9" s="214"/>
    </row>
    <row r="10" spans="1:8" ht="14.4" thickBot="1">
      <c r="A10" s="72">
        <v>4</v>
      </c>
      <c r="B10" s="73" t="s">
        <v>37</v>
      </c>
      <c r="C10" s="191">
        <f>C7+C8-C9</f>
        <v>393996858.85371399</v>
      </c>
      <c r="D10" s="191">
        <f>D7+D8-D9</f>
        <v>345313329.73650962</v>
      </c>
      <c r="E10" s="151">
        <f t="shared" ref="E10" si="0">E7+E8-E9</f>
        <v>297510618.55775976</v>
      </c>
      <c r="F10" s="147">
        <f>SUMIF(C10:E10, "&gt;=0",C10:E10)/3</f>
        <v>345606935.71599442</v>
      </c>
      <c r="G10" s="148">
        <f>F10*15%/8%</f>
        <v>648013004.46748948</v>
      </c>
    </row>
    <row r="11" spans="1:8">
      <c r="A11" s="74"/>
      <c r="B11" s="57"/>
      <c r="C11" s="57"/>
      <c r="D11" s="57"/>
      <c r="E11" s="57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="80" zoomScaleNormal="80" workbookViewId="0">
      <selection activeCell="D19" sqref="D19"/>
    </sheetView>
  </sheetViews>
  <sheetFormatPr defaultColWidth="9.109375" defaultRowHeight="13.2"/>
  <cols>
    <col min="1" max="1" width="10.5546875" style="95" bestFit="1" customWidth="1"/>
    <col min="2" max="2" width="16.33203125" style="37" customWidth="1"/>
    <col min="3" max="3" width="42.88671875" style="37" customWidth="1"/>
    <col min="4" max="5" width="33.44140625" style="37" customWidth="1"/>
    <col min="6" max="6" width="38.88671875" style="37" customWidth="1"/>
    <col min="7" max="16384" width="9.109375" style="37"/>
  </cols>
  <sheetData>
    <row r="1" spans="1:9" ht="13.8">
      <c r="A1" s="35" t="s">
        <v>23</v>
      </c>
      <c r="B1" s="25" t="s">
        <v>112</v>
      </c>
    </row>
    <row r="2" spans="1:9" ht="13.8">
      <c r="A2" s="35" t="s">
        <v>24</v>
      </c>
      <c r="B2" s="149">
        <v>45657</v>
      </c>
    </row>
    <row r="3" spans="1:9">
      <c r="A3" s="75"/>
    </row>
    <row r="4" spans="1:9" ht="13.8" thickBot="1">
      <c r="A4" s="55" t="s">
        <v>74</v>
      </c>
      <c r="B4" s="219" t="s">
        <v>20</v>
      </c>
      <c r="C4" s="219"/>
      <c r="D4" s="76"/>
      <c r="E4" s="76"/>
      <c r="F4" s="76"/>
    </row>
    <row r="5" spans="1:9" s="81" customFormat="1" ht="16.5" customHeight="1">
      <c r="A5" s="77"/>
      <c r="B5" s="78"/>
      <c r="C5" s="78"/>
      <c r="D5" s="79" t="s">
        <v>101</v>
      </c>
      <c r="E5" s="79" t="s">
        <v>75</v>
      </c>
      <c r="F5" s="80" t="s">
        <v>43</v>
      </c>
    </row>
    <row r="6" spans="1:9" ht="15" customHeight="1">
      <c r="A6" s="82">
        <v>1</v>
      </c>
      <c r="B6" s="209" t="s">
        <v>76</v>
      </c>
      <c r="C6" s="83" t="s">
        <v>44</v>
      </c>
      <c r="D6" s="84">
        <v>3</v>
      </c>
      <c r="E6" s="84">
        <v>4</v>
      </c>
      <c r="F6" s="85">
        <v>17</v>
      </c>
    </row>
    <row r="7" spans="1:9" ht="15" customHeight="1">
      <c r="A7" s="82">
        <v>2</v>
      </c>
      <c r="B7" s="215"/>
      <c r="C7" s="83" t="s">
        <v>77</v>
      </c>
      <c r="D7" s="167">
        <v>1536987.5</v>
      </c>
      <c r="E7" s="168">
        <v>808817.66</v>
      </c>
      <c r="F7" s="169">
        <v>2870023.81</v>
      </c>
    </row>
    <row r="8" spans="1:9" ht="15" customHeight="1">
      <c r="A8" s="82">
        <v>3</v>
      </c>
      <c r="B8" s="215"/>
      <c r="C8" s="88" t="s">
        <v>45</v>
      </c>
      <c r="D8" s="170">
        <v>1536987.5</v>
      </c>
      <c r="E8" s="170">
        <v>808817.66</v>
      </c>
      <c r="F8" s="171">
        <v>2870023.81</v>
      </c>
      <c r="G8" s="57"/>
      <c r="H8" s="57"/>
    </row>
    <row r="9" spans="1:9" ht="15" customHeight="1">
      <c r="A9" s="82">
        <v>4</v>
      </c>
      <c r="B9" s="215"/>
      <c r="C9" s="89" t="s">
        <v>78</v>
      </c>
      <c r="D9" s="153">
        <v>0</v>
      </c>
      <c r="E9" s="153">
        <v>0</v>
      </c>
      <c r="F9" s="154">
        <v>0</v>
      </c>
      <c r="G9" s="57"/>
      <c r="H9" s="57"/>
    </row>
    <row r="10" spans="1:9" ht="30" customHeight="1">
      <c r="A10" s="82">
        <v>5</v>
      </c>
      <c r="B10" s="215"/>
      <c r="C10" s="88" t="s">
        <v>79</v>
      </c>
      <c r="D10" s="153">
        <v>0</v>
      </c>
      <c r="E10" s="153">
        <v>0</v>
      </c>
      <c r="F10" s="154">
        <v>0</v>
      </c>
    </row>
    <row r="11" spans="1:9" ht="15" customHeight="1">
      <c r="A11" s="82">
        <v>6</v>
      </c>
      <c r="B11" s="215"/>
      <c r="C11" s="89" t="s">
        <v>80</v>
      </c>
      <c r="D11" s="153">
        <v>0</v>
      </c>
      <c r="E11" s="153">
        <v>0</v>
      </c>
      <c r="F11" s="154">
        <v>0</v>
      </c>
    </row>
    <row r="12" spans="1:9" ht="15" customHeight="1">
      <c r="A12" s="82">
        <v>7</v>
      </c>
      <c r="B12" s="215"/>
      <c r="C12" s="88" t="s">
        <v>81</v>
      </c>
      <c r="D12" s="153">
        <v>0</v>
      </c>
      <c r="E12" s="153">
        <v>0</v>
      </c>
      <c r="F12" s="154">
        <v>0</v>
      </c>
    </row>
    <row r="13" spans="1:9" ht="15" customHeight="1">
      <c r="A13" s="82">
        <v>8</v>
      </c>
      <c r="B13" s="216"/>
      <c r="C13" s="89" t="s">
        <v>80</v>
      </c>
      <c r="D13" s="153">
        <v>0</v>
      </c>
      <c r="E13" s="153">
        <v>0</v>
      </c>
      <c r="F13" s="154">
        <v>0</v>
      </c>
    </row>
    <row r="14" spans="1:9" ht="15" customHeight="1">
      <c r="A14" s="82">
        <v>9</v>
      </c>
      <c r="B14" s="209" t="s">
        <v>82</v>
      </c>
      <c r="C14" s="83" t="s">
        <v>44</v>
      </c>
      <c r="D14" s="153">
        <v>3</v>
      </c>
      <c r="E14" s="153">
        <v>0</v>
      </c>
      <c r="F14" s="154">
        <v>16</v>
      </c>
      <c r="I14" s="92"/>
    </row>
    <row r="15" spans="1:9" ht="15" customHeight="1">
      <c r="A15" s="82">
        <v>10</v>
      </c>
      <c r="B15" s="215"/>
      <c r="C15" s="83" t="s">
        <v>83</v>
      </c>
      <c r="D15" s="172">
        <v>2376654</v>
      </c>
      <c r="E15" s="93">
        <v>0</v>
      </c>
      <c r="F15" s="173">
        <v>1964180</v>
      </c>
    </row>
    <row r="16" spans="1:9" ht="15" customHeight="1">
      <c r="A16" s="82">
        <v>11</v>
      </c>
      <c r="B16" s="215"/>
      <c r="C16" s="88" t="s">
        <v>45</v>
      </c>
      <c r="D16" s="174">
        <v>2376654</v>
      </c>
      <c r="E16" s="153">
        <v>0</v>
      </c>
      <c r="F16" s="175">
        <v>672203.75</v>
      </c>
    </row>
    <row r="17" spans="1:6" ht="15" customHeight="1">
      <c r="A17" s="82">
        <v>12</v>
      </c>
      <c r="B17" s="215"/>
      <c r="C17" s="89" t="s">
        <v>78</v>
      </c>
      <c r="D17" s="153">
        <v>0</v>
      </c>
      <c r="E17" s="153">
        <v>0</v>
      </c>
      <c r="F17" s="154">
        <v>0</v>
      </c>
    </row>
    <row r="18" spans="1:6" ht="30" customHeight="1">
      <c r="A18" s="82">
        <v>13</v>
      </c>
      <c r="B18" s="215"/>
      <c r="C18" s="88" t="s">
        <v>84</v>
      </c>
      <c r="D18" s="153">
        <v>0</v>
      </c>
      <c r="E18" s="153">
        <v>0</v>
      </c>
      <c r="F18" s="176">
        <v>1291975.3999999999</v>
      </c>
    </row>
    <row r="19" spans="1:6" ht="15" customHeight="1">
      <c r="A19" s="82">
        <v>14</v>
      </c>
      <c r="B19" s="215"/>
      <c r="C19" s="89" t="s">
        <v>80</v>
      </c>
      <c r="D19" s="153">
        <v>0</v>
      </c>
      <c r="E19" s="153">
        <v>0</v>
      </c>
      <c r="F19" s="176">
        <v>738271.7</v>
      </c>
    </row>
    <row r="20" spans="1:6" ht="15" customHeight="1">
      <c r="A20" s="82">
        <v>15</v>
      </c>
      <c r="B20" s="215"/>
      <c r="C20" s="88" t="s">
        <v>81</v>
      </c>
      <c r="D20" s="153">
        <v>0</v>
      </c>
      <c r="E20" s="153">
        <v>0</v>
      </c>
      <c r="F20" s="154">
        <v>0</v>
      </c>
    </row>
    <row r="21" spans="1:6" ht="15" customHeight="1">
      <c r="A21" s="82">
        <v>16</v>
      </c>
      <c r="B21" s="216"/>
      <c r="C21" s="89" t="s">
        <v>80</v>
      </c>
      <c r="D21" s="153">
        <v>0</v>
      </c>
      <c r="E21" s="153">
        <v>0</v>
      </c>
      <c r="F21" s="154">
        <v>0</v>
      </c>
    </row>
    <row r="22" spans="1:6" ht="15" customHeight="1" thickBot="1">
      <c r="A22" s="94">
        <v>17</v>
      </c>
      <c r="B22" s="217" t="s">
        <v>85</v>
      </c>
      <c r="C22" s="218"/>
      <c r="D22" s="177">
        <f>D7+D15</f>
        <v>3913641.5</v>
      </c>
      <c r="E22" s="168">
        <v>808817.66</v>
      </c>
      <c r="F22" s="178">
        <f>F7+F15</f>
        <v>4834203.8100000005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topLeftCell="B1" zoomScaleNormal="100" workbookViewId="0">
      <selection activeCell="E16" sqref="E16"/>
    </sheetView>
  </sheetViews>
  <sheetFormatPr defaultColWidth="9.109375" defaultRowHeight="13.2"/>
  <cols>
    <col min="1" max="1" width="35.109375" style="37" customWidth="1"/>
    <col min="2" max="2" width="45.88671875" style="37" customWidth="1"/>
    <col min="3" max="4" width="29.44140625" style="37" customWidth="1"/>
    <col min="5" max="5" width="28.44140625" style="37" customWidth="1"/>
    <col min="6" max="6" width="14" style="37" bestFit="1" customWidth="1"/>
    <col min="7" max="7" width="14.6640625" style="37" customWidth="1"/>
    <col min="8" max="8" width="26.44140625" style="37" customWidth="1"/>
    <col min="9" max="9" width="16.109375" style="37" bestFit="1" customWidth="1"/>
    <col min="10" max="10" width="14" style="37" bestFit="1" customWidth="1"/>
    <col min="11" max="11" width="14.6640625" style="37" customWidth="1"/>
    <col min="12" max="12" width="26.88671875" style="37" customWidth="1"/>
    <col min="13" max="16384" width="9.109375" style="37"/>
  </cols>
  <sheetData>
    <row r="1" spans="1:12" ht="13.8">
      <c r="A1" s="37" t="s">
        <v>23</v>
      </c>
      <c r="B1" s="25" t="s">
        <v>112</v>
      </c>
    </row>
    <row r="2" spans="1:12" ht="13.8">
      <c r="A2" s="37" t="s">
        <v>24</v>
      </c>
      <c r="B2" s="149">
        <v>45657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13.8" thickBot="1">
      <c r="A4" s="141" t="s">
        <v>38</v>
      </c>
      <c r="B4" s="138" t="s">
        <v>21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>
      <c r="A5" s="98"/>
      <c r="B5" s="59"/>
      <c r="C5" s="142" t="s">
        <v>101</v>
      </c>
      <c r="D5" s="142" t="s">
        <v>75</v>
      </c>
      <c r="E5" s="162" t="s">
        <v>43</v>
      </c>
      <c r="F5" s="97"/>
      <c r="G5" s="97"/>
      <c r="H5" s="97"/>
      <c r="I5" s="97"/>
      <c r="J5" s="97"/>
      <c r="K5" s="97"/>
      <c r="L5" s="97"/>
    </row>
    <row r="6" spans="1:12">
      <c r="A6" s="220" t="s">
        <v>39</v>
      </c>
      <c r="B6" s="99" t="s">
        <v>44</v>
      </c>
      <c r="C6" s="44">
        <v>0</v>
      </c>
      <c r="D6" s="44">
        <v>0</v>
      </c>
      <c r="E6" s="62">
        <v>0</v>
      </c>
      <c r="F6" s="97"/>
      <c r="G6" s="97"/>
      <c r="H6" s="97"/>
      <c r="I6" s="97"/>
      <c r="J6" s="97"/>
      <c r="K6" s="97"/>
      <c r="L6" s="97"/>
    </row>
    <row r="7" spans="1:12">
      <c r="A7" s="221"/>
      <c r="B7" s="100" t="s">
        <v>110</v>
      </c>
      <c r="C7" s="44">
        <v>0</v>
      </c>
      <c r="D7" s="44">
        <v>0</v>
      </c>
      <c r="E7" s="62">
        <v>0</v>
      </c>
      <c r="F7" s="97"/>
      <c r="G7" s="97"/>
      <c r="H7" s="97"/>
      <c r="I7" s="97"/>
      <c r="J7" s="97"/>
      <c r="K7" s="97"/>
      <c r="L7" s="97"/>
    </row>
    <row r="8" spans="1:12">
      <c r="A8" s="222" t="s">
        <v>40</v>
      </c>
      <c r="B8" s="99" t="s">
        <v>44</v>
      </c>
      <c r="C8" s="44">
        <v>0</v>
      </c>
      <c r="D8" s="44">
        <v>0</v>
      </c>
      <c r="E8" s="62">
        <v>0</v>
      </c>
      <c r="F8" s="97"/>
      <c r="G8" s="97"/>
      <c r="H8" s="97"/>
      <c r="I8" s="97"/>
      <c r="J8" s="97"/>
      <c r="K8" s="97"/>
      <c r="L8" s="97"/>
    </row>
    <row r="9" spans="1:12">
      <c r="A9" s="222"/>
      <c r="B9" s="100" t="s">
        <v>49</v>
      </c>
      <c r="C9" s="101">
        <v>0</v>
      </c>
      <c r="D9" s="101">
        <v>0</v>
      </c>
      <c r="E9" s="143">
        <v>0</v>
      </c>
      <c r="F9" s="97"/>
      <c r="G9" s="97"/>
      <c r="H9" s="97"/>
      <c r="I9" s="97"/>
      <c r="J9" s="97"/>
      <c r="K9" s="97"/>
      <c r="L9" s="97"/>
    </row>
    <row r="10" spans="1:12">
      <c r="A10" s="222"/>
      <c r="B10" s="102" t="s">
        <v>45</v>
      </c>
      <c r="C10" s="44">
        <v>0</v>
      </c>
      <c r="D10" s="44">
        <v>0</v>
      </c>
      <c r="E10" s="62">
        <v>0</v>
      </c>
      <c r="F10" s="97"/>
      <c r="G10" s="97"/>
      <c r="H10" s="97"/>
      <c r="I10" s="97"/>
      <c r="J10" s="97"/>
      <c r="K10" s="97"/>
      <c r="L10" s="97"/>
    </row>
    <row r="11" spans="1:12">
      <c r="A11" s="222"/>
      <c r="B11" s="102" t="s">
        <v>46</v>
      </c>
      <c r="C11" s="44">
        <v>0</v>
      </c>
      <c r="D11" s="44">
        <v>0</v>
      </c>
      <c r="E11" s="62">
        <v>0</v>
      </c>
      <c r="F11" s="97"/>
      <c r="G11" s="97"/>
      <c r="H11" s="97"/>
      <c r="I11" s="97"/>
      <c r="J11" s="97"/>
      <c r="K11" s="97"/>
      <c r="L11" s="97"/>
    </row>
    <row r="12" spans="1:12">
      <c r="A12" s="222"/>
      <c r="B12" s="102" t="s">
        <v>47</v>
      </c>
      <c r="C12" s="44">
        <v>0</v>
      </c>
      <c r="D12" s="44">
        <v>0</v>
      </c>
      <c r="E12" s="62">
        <v>0</v>
      </c>
      <c r="F12" s="97"/>
      <c r="G12" s="97"/>
      <c r="H12" s="97"/>
      <c r="I12" s="97"/>
      <c r="J12" s="97"/>
      <c r="K12" s="97"/>
      <c r="L12" s="97"/>
    </row>
    <row r="13" spans="1:12">
      <c r="A13" s="222"/>
      <c r="B13" s="102" t="s">
        <v>96</v>
      </c>
      <c r="C13" s="44">
        <v>0</v>
      </c>
      <c r="D13" s="44">
        <v>0</v>
      </c>
      <c r="E13" s="62">
        <v>0</v>
      </c>
      <c r="F13" s="97"/>
      <c r="G13" s="97"/>
      <c r="H13" s="97"/>
      <c r="I13" s="97"/>
      <c r="J13" s="97"/>
      <c r="K13" s="97"/>
      <c r="L13" s="97"/>
    </row>
    <row r="14" spans="1:12">
      <c r="A14" s="222" t="s">
        <v>41</v>
      </c>
      <c r="B14" s="99" t="s">
        <v>44</v>
      </c>
      <c r="C14" s="44">
        <v>0</v>
      </c>
      <c r="D14" s="44">
        <v>0</v>
      </c>
      <c r="E14" s="62">
        <v>1</v>
      </c>
      <c r="F14" s="97"/>
      <c r="G14" s="97"/>
      <c r="H14" s="97"/>
      <c r="I14" s="97"/>
      <c r="J14" s="97"/>
      <c r="K14" s="97"/>
      <c r="L14" s="97"/>
    </row>
    <row r="15" spans="1:12" ht="13.8">
      <c r="A15" s="222"/>
      <c r="B15" s="100" t="s">
        <v>49</v>
      </c>
      <c r="C15" s="101">
        <v>0</v>
      </c>
      <c r="D15" s="101">
        <v>0</v>
      </c>
      <c r="E15" s="179">
        <v>137500</v>
      </c>
      <c r="F15" s="97"/>
      <c r="G15" s="97"/>
      <c r="H15" s="97"/>
      <c r="I15" s="97"/>
      <c r="J15" s="97"/>
      <c r="K15" s="97"/>
      <c r="L15" s="97"/>
    </row>
    <row r="16" spans="1:12" ht="13.8">
      <c r="A16" s="222"/>
      <c r="B16" s="102" t="s">
        <v>45</v>
      </c>
      <c r="C16" s="44">
        <v>0</v>
      </c>
      <c r="D16" s="44">
        <v>0</v>
      </c>
      <c r="E16" s="180">
        <v>137500</v>
      </c>
      <c r="F16" s="97"/>
      <c r="G16" s="97"/>
      <c r="H16" s="97"/>
      <c r="I16" s="97"/>
      <c r="J16" s="97"/>
      <c r="K16" s="97"/>
      <c r="L16" s="97"/>
    </row>
    <row r="17" spans="1:12">
      <c r="A17" s="220"/>
      <c r="B17" s="102" t="s">
        <v>46</v>
      </c>
      <c r="C17" s="44">
        <v>0</v>
      </c>
      <c r="D17" s="44">
        <v>0</v>
      </c>
      <c r="E17" s="62">
        <v>0</v>
      </c>
      <c r="F17" s="97"/>
      <c r="G17" s="97"/>
      <c r="H17" s="97"/>
      <c r="I17" s="97"/>
      <c r="J17" s="97"/>
      <c r="K17" s="97"/>
      <c r="L17" s="97"/>
    </row>
    <row r="18" spans="1:12">
      <c r="A18" s="220"/>
      <c r="B18" s="102" t="s">
        <v>47</v>
      </c>
      <c r="C18" s="44">
        <v>0</v>
      </c>
      <c r="D18" s="44">
        <v>0</v>
      </c>
      <c r="E18" s="62">
        <v>0</v>
      </c>
      <c r="F18" s="97"/>
      <c r="G18" s="97"/>
      <c r="H18" s="97"/>
      <c r="I18" s="97"/>
      <c r="J18" s="97"/>
      <c r="K18" s="97"/>
      <c r="L18" s="97"/>
    </row>
    <row r="19" spans="1:12" ht="13.8" thickBot="1">
      <c r="A19" s="223"/>
      <c r="B19" s="144" t="s">
        <v>96</v>
      </c>
      <c r="C19" s="64">
        <v>0</v>
      </c>
      <c r="D19" s="64">
        <v>0</v>
      </c>
      <c r="E19" s="65">
        <v>0</v>
      </c>
      <c r="F19" s="97"/>
      <c r="G19" s="97"/>
      <c r="H19" s="97"/>
      <c r="I19" s="97"/>
      <c r="J19" s="97"/>
      <c r="K19" s="97"/>
      <c r="L19" s="97"/>
    </row>
    <row r="20" spans="1:12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F7" activePane="bottomRight" state="frozen"/>
      <selection activeCell="L18" sqref="L18"/>
      <selection pane="topRight" activeCell="L18" sqref="L18"/>
      <selection pane="bottomLeft" activeCell="L18" sqref="L18"/>
      <selection pane="bottomRight" sqref="A1:XFD1048576"/>
    </sheetView>
  </sheetViews>
  <sheetFormatPr defaultColWidth="9.109375" defaultRowHeight="13.2"/>
  <cols>
    <col min="1" max="1" width="10.5546875" style="37" bestFit="1" customWidth="1"/>
    <col min="2" max="2" width="54.6640625" style="37" customWidth="1"/>
    <col min="3" max="3" width="26.6640625" style="37" customWidth="1"/>
    <col min="4" max="4" width="34.88671875" style="37" customWidth="1"/>
    <col min="5" max="5" width="26.6640625" style="37" customWidth="1"/>
    <col min="6" max="6" width="25.5546875" style="37" customWidth="1"/>
    <col min="7" max="7" width="25" style="37" customWidth="1"/>
    <col min="8" max="16384" width="9.109375" style="37"/>
  </cols>
  <sheetData>
    <row r="1" spans="1:7" ht="13.8">
      <c r="A1" s="35" t="s">
        <v>23</v>
      </c>
      <c r="B1" s="25" t="s">
        <v>112</v>
      </c>
    </row>
    <row r="2" spans="1:7" ht="13.8">
      <c r="A2" s="35" t="s">
        <v>24</v>
      </c>
      <c r="B2" s="149">
        <v>45657</v>
      </c>
    </row>
    <row r="3" spans="1:7">
      <c r="B3" s="103"/>
    </row>
    <row r="4" spans="1:7" ht="13.8" thickBot="1">
      <c r="A4" s="55" t="s">
        <v>86</v>
      </c>
      <c r="B4" s="139" t="s">
        <v>95</v>
      </c>
    </row>
    <row r="5" spans="1:7" s="103" customFormat="1">
      <c r="A5" s="104"/>
      <c r="B5" s="42"/>
      <c r="C5" s="105" t="s">
        <v>0</v>
      </c>
      <c r="D5" s="161" t="s">
        <v>1</v>
      </c>
      <c r="E5" s="161" t="s">
        <v>2</v>
      </c>
      <c r="F5" s="161" t="s">
        <v>3</v>
      </c>
      <c r="G5" s="162" t="s">
        <v>4</v>
      </c>
    </row>
    <row r="6" spans="1:7" ht="52.8">
      <c r="A6" s="106"/>
      <c r="B6" s="107"/>
      <c r="C6" s="108" t="s">
        <v>87</v>
      </c>
      <c r="D6" s="107" t="s">
        <v>88</v>
      </c>
      <c r="E6" s="164" t="s">
        <v>89</v>
      </c>
      <c r="F6" s="164" t="s">
        <v>99</v>
      </c>
      <c r="G6" s="163" t="s">
        <v>90</v>
      </c>
    </row>
    <row r="7" spans="1:7">
      <c r="A7" s="106">
        <v>1</v>
      </c>
      <c r="B7" s="109" t="s">
        <v>101</v>
      </c>
      <c r="C7" s="110">
        <f>SUM(C8:C11)</f>
        <v>0</v>
      </c>
      <c r="D7" s="110">
        <f t="shared" ref="D7:G7" si="0">SUM(D8:D11)</f>
        <v>0</v>
      </c>
      <c r="E7" s="110">
        <f t="shared" si="0"/>
        <v>0</v>
      </c>
      <c r="F7" s="110">
        <f t="shared" si="0"/>
        <v>0</v>
      </c>
      <c r="G7" s="110">
        <f t="shared" si="0"/>
        <v>0</v>
      </c>
    </row>
    <row r="8" spans="1:7">
      <c r="A8" s="106">
        <v>2</v>
      </c>
      <c r="B8" s="111" t="s">
        <v>63</v>
      </c>
      <c r="C8" s="112"/>
      <c r="D8" s="90"/>
      <c r="E8" s="90"/>
      <c r="F8" s="90"/>
      <c r="G8" s="91"/>
    </row>
    <row r="9" spans="1:7">
      <c r="A9" s="106">
        <v>3</v>
      </c>
      <c r="B9" s="111" t="s">
        <v>91</v>
      </c>
      <c r="C9" s="112"/>
      <c r="D9" s="90"/>
      <c r="E9" s="90"/>
      <c r="F9" s="90"/>
      <c r="G9" s="91"/>
    </row>
    <row r="10" spans="1:7">
      <c r="A10" s="106">
        <v>4</v>
      </c>
      <c r="B10" s="113" t="s">
        <v>92</v>
      </c>
      <c r="C10" s="112"/>
      <c r="D10" s="90"/>
      <c r="E10" s="90"/>
      <c r="F10" s="90"/>
      <c r="G10" s="91"/>
    </row>
    <row r="11" spans="1:7">
      <c r="A11" s="106">
        <v>5</v>
      </c>
      <c r="B11" s="111" t="s">
        <v>93</v>
      </c>
      <c r="C11" s="112"/>
      <c r="D11" s="90"/>
      <c r="E11" s="90"/>
      <c r="F11" s="90"/>
      <c r="G11" s="91"/>
    </row>
    <row r="12" spans="1:7">
      <c r="A12" s="106">
        <v>6</v>
      </c>
      <c r="B12" s="83" t="s">
        <v>75</v>
      </c>
      <c r="C12" s="86">
        <f>SUM(C13:C16)</f>
        <v>0</v>
      </c>
      <c r="D12" s="86">
        <f>SUM(D13:D16)</f>
        <v>0</v>
      </c>
      <c r="E12" s="86">
        <f>SUM(E13:E16)</f>
        <v>0</v>
      </c>
      <c r="F12" s="86">
        <f>SUM(F13:F16)</f>
        <v>0</v>
      </c>
      <c r="G12" s="87">
        <f>SUM(G13:G16)</f>
        <v>0</v>
      </c>
    </row>
    <row r="13" spans="1:7">
      <c r="A13" s="106">
        <v>7</v>
      </c>
      <c r="B13" s="111" t="s">
        <v>63</v>
      </c>
      <c r="C13" s="84"/>
      <c r="D13" s="84"/>
      <c r="E13" s="84"/>
      <c r="F13" s="84"/>
      <c r="G13" s="85"/>
    </row>
    <row r="14" spans="1:7">
      <c r="A14" s="106">
        <v>8</v>
      </c>
      <c r="B14" s="111" t="s">
        <v>91</v>
      </c>
      <c r="C14" s="84"/>
      <c r="D14" s="84"/>
      <c r="E14" s="84"/>
      <c r="F14" s="84"/>
      <c r="G14" s="85"/>
    </row>
    <row r="15" spans="1:7">
      <c r="A15" s="106">
        <v>9</v>
      </c>
      <c r="B15" s="113" t="s">
        <v>92</v>
      </c>
      <c r="C15" s="84"/>
      <c r="D15" s="84"/>
      <c r="E15" s="84"/>
      <c r="F15" s="84"/>
      <c r="G15" s="85"/>
    </row>
    <row r="16" spans="1:7">
      <c r="A16" s="106">
        <v>10</v>
      </c>
      <c r="B16" s="111" t="s">
        <v>93</v>
      </c>
      <c r="C16" s="84"/>
      <c r="D16" s="84"/>
      <c r="E16" s="84"/>
      <c r="F16" s="84"/>
      <c r="G16" s="85"/>
    </row>
    <row r="17" spans="1:7">
      <c r="A17" s="106">
        <v>11</v>
      </c>
      <c r="B17" s="83" t="s">
        <v>43</v>
      </c>
      <c r="C17" s="181">
        <v>738271.7</v>
      </c>
      <c r="D17" s="167">
        <f>C17</f>
        <v>738271.7</v>
      </c>
      <c r="E17" s="86">
        <f>SUM(E18:E21)</f>
        <v>0</v>
      </c>
      <c r="F17" s="86">
        <f>SUM(F18:F21)</f>
        <v>0</v>
      </c>
      <c r="G17" s="87">
        <f>SUM(G18:G21)</f>
        <v>502000</v>
      </c>
    </row>
    <row r="18" spans="1:7">
      <c r="A18" s="106">
        <v>12</v>
      </c>
      <c r="B18" s="111" t="s">
        <v>63</v>
      </c>
      <c r="C18" s="84">
        <v>0</v>
      </c>
      <c r="D18" s="84"/>
      <c r="E18" s="84" t="s">
        <v>6</v>
      </c>
      <c r="F18" s="84"/>
      <c r="G18" s="85"/>
    </row>
    <row r="19" spans="1:7">
      <c r="A19" s="106">
        <v>13</v>
      </c>
      <c r="B19" s="111" t="s">
        <v>91</v>
      </c>
      <c r="C19" s="84"/>
      <c r="D19" s="84"/>
      <c r="E19" s="84"/>
      <c r="F19" s="84"/>
      <c r="G19" s="85"/>
    </row>
    <row r="20" spans="1:7">
      <c r="A20" s="106">
        <v>14</v>
      </c>
      <c r="B20" s="113" t="s">
        <v>92</v>
      </c>
      <c r="C20" s="175">
        <v>738271.7</v>
      </c>
      <c r="D20" s="175">
        <v>738271.7</v>
      </c>
      <c r="E20" s="84"/>
      <c r="F20" s="84"/>
      <c r="G20" s="85">
        <v>502000</v>
      </c>
    </row>
    <row r="21" spans="1:7">
      <c r="A21" s="106">
        <v>15</v>
      </c>
      <c r="B21" s="111" t="s">
        <v>93</v>
      </c>
      <c r="C21" s="84"/>
      <c r="D21" s="84"/>
      <c r="E21" s="84"/>
      <c r="F21" s="84"/>
      <c r="G21" s="85"/>
    </row>
    <row r="22" spans="1:7" ht="13.8" thickBot="1">
      <c r="A22" s="106">
        <v>16</v>
      </c>
      <c r="B22" s="114" t="s">
        <v>94</v>
      </c>
      <c r="C22" s="115">
        <f>C12+C17</f>
        <v>738271.7</v>
      </c>
      <c r="D22" s="115">
        <f>D12+D17</f>
        <v>738271.7</v>
      </c>
      <c r="E22" s="115">
        <f>E12+E17</f>
        <v>0</v>
      </c>
      <c r="F22" s="115">
        <f>F12+F17</f>
        <v>0</v>
      </c>
      <c r="G22" s="116">
        <f>G12+G17</f>
        <v>502000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1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sqref="A1:XFD1048576"/>
    </sheetView>
  </sheetViews>
  <sheetFormatPr defaultColWidth="9.109375" defaultRowHeight="13.2"/>
  <cols>
    <col min="1" max="1" width="10.5546875" style="37" bestFit="1" customWidth="1"/>
    <col min="2" max="2" width="89.109375" style="37" bestFit="1" customWidth="1"/>
    <col min="3" max="3" width="15.109375" style="117" customWidth="1"/>
    <col min="4" max="5" width="13.6640625" style="117" customWidth="1"/>
    <col min="6" max="6" width="16.33203125" style="117" customWidth="1"/>
    <col min="7" max="8" width="13.6640625" style="117" customWidth="1"/>
    <col min="9" max="9" width="17.5546875" style="117" customWidth="1"/>
    <col min="10" max="10" width="14.5546875" style="117" customWidth="1"/>
    <col min="11" max="12" width="13.6640625" style="117" customWidth="1"/>
    <col min="13" max="13" width="15" style="117" customWidth="1"/>
    <col min="14" max="15" width="13.6640625" style="117" customWidth="1"/>
    <col min="16" max="17" width="15.6640625" style="117" customWidth="1"/>
    <col min="18" max="18" width="9.109375" style="117"/>
    <col min="19" max="16384" width="9.109375" style="37"/>
  </cols>
  <sheetData>
    <row r="1" spans="1:15" ht="13.8">
      <c r="A1" s="37" t="s">
        <v>23</v>
      </c>
      <c r="B1" s="25" t="s">
        <v>112</v>
      </c>
    </row>
    <row r="2" spans="1:15" ht="13.8">
      <c r="A2" s="37" t="s">
        <v>24</v>
      </c>
      <c r="B2" s="149">
        <v>45657</v>
      </c>
    </row>
    <row r="4" spans="1:15" ht="13.8" thickBot="1">
      <c r="A4" s="55" t="s">
        <v>48</v>
      </c>
      <c r="B4" s="140" t="s">
        <v>22</v>
      </c>
    </row>
    <row r="5" spans="1:15">
      <c r="A5" s="46"/>
      <c r="B5" s="118"/>
      <c r="C5" s="160" t="s">
        <v>0</v>
      </c>
      <c r="D5" s="160" t="s">
        <v>1</v>
      </c>
      <c r="E5" s="160" t="s">
        <v>2</v>
      </c>
      <c r="F5" s="160" t="s">
        <v>3</v>
      </c>
      <c r="G5" s="160" t="s">
        <v>4</v>
      </c>
      <c r="H5" s="160" t="s">
        <v>5</v>
      </c>
      <c r="I5" s="160" t="s">
        <v>8</v>
      </c>
      <c r="J5" s="160" t="s">
        <v>9</v>
      </c>
      <c r="K5" s="160" t="s">
        <v>97</v>
      </c>
      <c r="L5" s="160" t="s">
        <v>10</v>
      </c>
      <c r="M5" s="160" t="s">
        <v>11</v>
      </c>
      <c r="N5" s="160" t="s">
        <v>12</v>
      </c>
      <c r="O5" s="119" t="s">
        <v>13</v>
      </c>
    </row>
    <row r="6" spans="1:15" ht="12.75" customHeight="1">
      <c r="A6" s="47"/>
      <c r="B6" s="49"/>
      <c r="C6" s="224" t="s">
        <v>98</v>
      </c>
      <c r="D6" s="224"/>
      <c r="E6" s="224"/>
      <c r="F6" s="226" t="s">
        <v>51</v>
      </c>
      <c r="G6" s="226"/>
      <c r="H6" s="226"/>
      <c r="I6" s="226"/>
      <c r="J6" s="226"/>
      <c r="K6" s="226"/>
      <c r="L6" s="226"/>
      <c r="M6" s="226" t="s">
        <v>57</v>
      </c>
      <c r="N6" s="226"/>
      <c r="O6" s="225"/>
    </row>
    <row r="7" spans="1:15" ht="15" customHeight="1">
      <c r="A7" s="47"/>
      <c r="B7" s="49"/>
      <c r="C7" s="226" t="s">
        <v>102</v>
      </c>
      <c r="D7" s="226" t="s">
        <v>103</v>
      </c>
      <c r="E7" s="226" t="s">
        <v>50</v>
      </c>
      <c r="F7" s="226" t="s">
        <v>52</v>
      </c>
      <c r="G7" s="226"/>
      <c r="H7" s="226" t="s">
        <v>53</v>
      </c>
      <c r="I7" s="226" t="s">
        <v>54</v>
      </c>
      <c r="J7" s="226"/>
      <c r="K7" s="227" t="s">
        <v>55</v>
      </c>
      <c r="L7" s="227"/>
      <c r="M7" s="224" t="s">
        <v>106</v>
      </c>
      <c r="N7" s="224" t="s">
        <v>107</v>
      </c>
      <c r="O7" s="225" t="s">
        <v>58</v>
      </c>
    </row>
    <row r="8" spans="1:15" ht="26.4">
      <c r="A8" s="47"/>
      <c r="B8" s="49"/>
      <c r="C8" s="226"/>
      <c r="D8" s="226"/>
      <c r="E8" s="226"/>
      <c r="F8" s="164" t="s">
        <v>104</v>
      </c>
      <c r="G8" s="164" t="s">
        <v>105</v>
      </c>
      <c r="H8" s="226"/>
      <c r="I8" s="164" t="s">
        <v>102</v>
      </c>
      <c r="J8" s="164" t="s">
        <v>103</v>
      </c>
      <c r="K8" s="165" t="s">
        <v>109</v>
      </c>
      <c r="L8" s="165" t="s">
        <v>56</v>
      </c>
      <c r="M8" s="224"/>
      <c r="N8" s="224"/>
      <c r="O8" s="225"/>
    </row>
    <row r="9" spans="1:15">
      <c r="A9" s="120"/>
      <c r="B9" s="121" t="s">
        <v>42</v>
      </c>
      <c r="C9" s="122"/>
      <c r="D9" s="122"/>
      <c r="E9" s="123"/>
      <c r="F9" s="124"/>
      <c r="G9" s="124"/>
      <c r="H9" s="48"/>
      <c r="I9" s="48"/>
      <c r="J9" s="48"/>
      <c r="K9" s="48"/>
      <c r="L9" s="48"/>
      <c r="M9" s="124"/>
      <c r="N9" s="124"/>
      <c r="O9" s="125"/>
    </row>
    <row r="10" spans="1:15">
      <c r="A10" s="47">
        <v>1</v>
      </c>
      <c r="B10" s="126" t="s">
        <v>49</v>
      </c>
      <c r="C10" s="127">
        <f>SUM(C11:C17)</f>
        <v>0</v>
      </c>
      <c r="D10" s="127">
        <f>SUM(D11:D17)</f>
        <v>1364636066</v>
      </c>
      <c r="E10" s="127">
        <f>SUM(E11:E17)</f>
        <v>1364636066</v>
      </c>
      <c r="F10" s="128">
        <f t="shared" ref="F10:O10" si="0">SUM(F11:F17)</f>
        <v>0</v>
      </c>
      <c r="G10" s="128">
        <f t="shared" si="0"/>
        <v>0</v>
      </c>
      <c r="H10" s="127">
        <f t="shared" si="0"/>
        <v>0</v>
      </c>
      <c r="I10" s="127">
        <f t="shared" si="0"/>
        <v>0</v>
      </c>
      <c r="J10" s="127">
        <f t="shared" si="0"/>
        <v>0</v>
      </c>
      <c r="K10" s="127">
        <f t="shared" si="0"/>
        <v>0</v>
      </c>
      <c r="L10" s="127">
        <f t="shared" si="0"/>
        <v>0</v>
      </c>
      <c r="M10" s="128">
        <f>SUM(M11:M17)</f>
        <v>0</v>
      </c>
      <c r="N10" s="128">
        <f t="shared" si="0"/>
        <v>1364636066</v>
      </c>
      <c r="O10" s="129">
        <f t="shared" si="0"/>
        <v>1364636066</v>
      </c>
    </row>
    <row r="11" spans="1:15">
      <c r="A11" s="47">
        <v>1.1000000000000001</v>
      </c>
      <c r="B11" s="49" t="s">
        <v>140</v>
      </c>
      <c r="C11" s="43"/>
      <c r="D11" s="43">
        <v>1364337500</v>
      </c>
      <c r="E11" s="127">
        <f t="shared" ref="E11:E17" si="1">C11+D11</f>
        <v>1364337500</v>
      </c>
      <c r="F11" s="43"/>
      <c r="G11" s="43"/>
      <c r="H11" s="43"/>
      <c r="I11" s="43"/>
      <c r="J11" s="43"/>
      <c r="K11" s="130"/>
      <c r="L11" s="130"/>
      <c r="M11" s="127">
        <f>C11+F11-H11-I11</f>
        <v>0</v>
      </c>
      <c r="N11" s="127">
        <f>D11+G11+H11-J11+K11-L11</f>
        <v>1364337500</v>
      </c>
      <c r="O11" s="129">
        <f t="shared" ref="O11:O17" si="2">M11+N11</f>
        <v>1364337500</v>
      </c>
    </row>
    <row r="12" spans="1:15">
      <c r="A12" s="47">
        <v>1.2</v>
      </c>
      <c r="B12" s="49" t="s">
        <v>141</v>
      </c>
      <c r="C12" s="43"/>
      <c r="D12" s="43">
        <v>218566</v>
      </c>
      <c r="E12" s="127">
        <f t="shared" si="1"/>
        <v>218566</v>
      </c>
      <c r="F12" s="43"/>
      <c r="G12" s="43"/>
      <c r="H12" s="43"/>
      <c r="I12" s="43"/>
      <c r="J12" s="43"/>
      <c r="K12" s="130"/>
      <c r="L12" s="130"/>
      <c r="M12" s="127">
        <f t="shared" ref="M12:M17" si="3">C12+F12-H12-I12</f>
        <v>0</v>
      </c>
      <c r="N12" s="127">
        <f t="shared" ref="N12:N17" si="4">D12+G12+H12-J12+K12-L12</f>
        <v>218566</v>
      </c>
      <c r="O12" s="129">
        <f t="shared" si="2"/>
        <v>218566</v>
      </c>
    </row>
    <row r="13" spans="1:15">
      <c r="A13" s="47">
        <v>1.3</v>
      </c>
      <c r="B13" s="49" t="s">
        <v>142</v>
      </c>
      <c r="C13" s="43"/>
      <c r="D13" s="43">
        <v>80000</v>
      </c>
      <c r="E13" s="127">
        <f t="shared" si="1"/>
        <v>80000</v>
      </c>
      <c r="F13" s="43"/>
      <c r="G13" s="43"/>
      <c r="H13" s="43"/>
      <c r="I13" s="43"/>
      <c r="J13" s="43"/>
      <c r="K13" s="130"/>
      <c r="L13" s="130"/>
      <c r="M13" s="127">
        <f t="shared" si="3"/>
        <v>0</v>
      </c>
      <c r="N13" s="127">
        <f t="shared" si="4"/>
        <v>80000</v>
      </c>
      <c r="O13" s="129">
        <f t="shared" si="2"/>
        <v>80000</v>
      </c>
    </row>
    <row r="14" spans="1:15">
      <c r="A14" s="47">
        <v>1.4</v>
      </c>
      <c r="B14" s="49"/>
      <c r="C14" s="43"/>
      <c r="D14" s="43"/>
      <c r="E14" s="127">
        <f t="shared" si="1"/>
        <v>0</v>
      </c>
      <c r="F14" s="43"/>
      <c r="G14" s="43"/>
      <c r="H14" s="43"/>
      <c r="I14" s="43"/>
      <c r="J14" s="43"/>
      <c r="K14" s="130"/>
      <c r="L14" s="130"/>
      <c r="M14" s="127">
        <f t="shared" si="3"/>
        <v>0</v>
      </c>
      <c r="N14" s="127">
        <f t="shared" si="4"/>
        <v>0</v>
      </c>
      <c r="O14" s="129">
        <f t="shared" si="2"/>
        <v>0</v>
      </c>
    </row>
    <row r="15" spans="1:15">
      <c r="A15" s="47">
        <v>1.5</v>
      </c>
      <c r="B15" s="49"/>
      <c r="C15" s="43"/>
      <c r="D15" s="43"/>
      <c r="E15" s="127">
        <f t="shared" si="1"/>
        <v>0</v>
      </c>
      <c r="F15" s="43"/>
      <c r="G15" s="43"/>
      <c r="H15" s="43"/>
      <c r="I15" s="43"/>
      <c r="J15" s="43"/>
      <c r="K15" s="130"/>
      <c r="L15" s="130"/>
      <c r="M15" s="127">
        <f t="shared" si="3"/>
        <v>0</v>
      </c>
      <c r="N15" s="127">
        <f t="shared" si="4"/>
        <v>0</v>
      </c>
      <c r="O15" s="129">
        <f t="shared" si="2"/>
        <v>0</v>
      </c>
    </row>
    <row r="16" spans="1:15">
      <c r="A16" s="47">
        <v>1.6</v>
      </c>
      <c r="B16" s="49"/>
      <c r="C16" s="43"/>
      <c r="D16" s="43"/>
      <c r="E16" s="127">
        <f t="shared" si="1"/>
        <v>0</v>
      </c>
      <c r="F16" s="43"/>
      <c r="G16" s="43"/>
      <c r="H16" s="43"/>
      <c r="I16" s="43"/>
      <c r="J16" s="43"/>
      <c r="K16" s="130"/>
      <c r="L16" s="130"/>
      <c r="M16" s="127">
        <f>C16+F16-H16-I16</f>
        <v>0</v>
      </c>
      <c r="N16" s="127">
        <f t="shared" si="4"/>
        <v>0</v>
      </c>
      <c r="O16" s="129">
        <f t="shared" si="2"/>
        <v>0</v>
      </c>
    </row>
    <row r="17" spans="1:15">
      <c r="A17" s="47" t="s">
        <v>7</v>
      </c>
      <c r="B17" s="49"/>
      <c r="C17" s="43"/>
      <c r="D17" s="43"/>
      <c r="E17" s="127">
        <f t="shared" si="1"/>
        <v>0</v>
      </c>
      <c r="F17" s="43"/>
      <c r="G17" s="43"/>
      <c r="H17" s="43"/>
      <c r="I17" s="43"/>
      <c r="J17" s="43"/>
      <c r="K17" s="130"/>
      <c r="L17" s="130"/>
      <c r="M17" s="127">
        <f t="shared" si="3"/>
        <v>0</v>
      </c>
      <c r="N17" s="127">
        <f t="shared" si="4"/>
        <v>0</v>
      </c>
      <c r="O17" s="129">
        <f t="shared" si="2"/>
        <v>0</v>
      </c>
    </row>
    <row r="18" spans="1:15">
      <c r="A18" s="120"/>
      <c r="B18" s="57" t="s">
        <v>43</v>
      </c>
      <c r="C18" s="122"/>
      <c r="D18" s="122"/>
      <c r="E18" s="122"/>
      <c r="F18" s="122"/>
      <c r="G18" s="122"/>
      <c r="H18" s="122"/>
      <c r="I18" s="122"/>
      <c r="J18" s="122"/>
      <c r="K18" s="131"/>
      <c r="L18" s="131"/>
      <c r="M18" s="122"/>
      <c r="N18" s="122"/>
      <c r="O18" s="132"/>
    </row>
    <row r="19" spans="1:15">
      <c r="A19" s="47"/>
      <c r="B19" s="133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9"/>
    </row>
    <row r="20" spans="1:15">
      <c r="A20" s="47"/>
      <c r="B20" s="166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5"/>
    </row>
    <row r="21" spans="1:15">
      <c r="A21" s="57"/>
      <c r="B21" s="57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2025-05-15T08:39:25Z</dcterms:modified>
</cp:coreProperties>
</file>