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15" windowHeight="747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E10" i="63" l="1"/>
  <c r="N17" i="63"/>
  <c r="M17" i="63"/>
  <c r="O17" i="63" s="1"/>
  <c r="N16" i="63"/>
  <c r="M16" i="63"/>
  <c r="O16" i="63" s="1"/>
  <c r="N15" i="63"/>
  <c r="M15" i="63"/>
  <c r="O15" i="63" s="1"/>
  <c r="N14" i="63"/>
  <c r="M14" i="63"/>
  <c r="N13" i="63"/>
  <c r="M13" i="63"/>
  <c r="N12" i="63"/>
  <c r="N10" i="63" s="1"/>
  <c r="M12" i="63"/>
  <c r="N11" i="63"/>
  <c r="M11" i="63"/>
  <c r="O11" i="63" s="1"/>
  <c r="E17" i="63"/>
  <c r="E16" i="63"/>
  <c r="E15" i="63"/>
  <c r="E14" i="63"/>
  <c r="E13" i="63"/>
  <c r="E12" i="63"/>
  <c r="D10" i="63"/>
  <c r="E11" i="63"/>
  <c r="B2" i="63"/>
  <c r="B2" i="50"/>
  <c r="B2" i="72"/>
  <c r="B2" i="48"/>
  <c r="B2" i="40"/>
  <c r="B2" i="39"/>
  <c r="B2" i="68"/>
  <c r="O13" i="63" l="1"/>
  <c r="O14" i="63"/>
  <c r="M10" i="63"/>
  <c r="O12" i="63"/>
  <c r="O10" i="63" s="1"/>
  <c r="E10" i="40"/>
  <c r="D10" i="40"/>
  <c r="C10" i="40"/>
  <c r="T18" i="67" l="1"/>
  <c r="T17" i="67"/>
  <c r="F10" i="40" l="1"/>
  <c r="G10" i="40" s="1"/>
  <c r="N19" i="63"/>
  <c r="M19" i="63"/>
  <c r="O19" i="63" s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M46" i="67"/>
  <c r="L46" i="67"/>
  <c r="K46" i="67"/>
  <c r="J46" i="67"/>
  <c r="I46" i="67"/>
  <c r="H46" i="67"/>
  <c r="G46" i="67"/>
  <c r="E46" i="67"/>
  <c r="D46" i="67"/>
  <c r="C46" i="67"/>
  <c r="N45" i="67"/>
  <c r="N44" i="67"/>
  <c r="N43" i="67"/>
  <c r="N42" i="67"/>
  <c r="N41" i="67"/>
  <c r="N40" i="67"/>
  <c r="O34" i="67"/>
  <c r="N34" i="67"/>
  <c r="M34" i="67"/>
  <c r="L34" i="67"/>
  <c r="K34" i="67"/>
  <c r="J34" i="67"/>
  <c r="I34" i="67"/>
  <c r="H34" i="67"/>
  <c r="G34" i="67"/>
  <c r="E34" i="67"/>
  <c r="D34" i="67"/>
  <c r="C34" i="67"/>
  <c r="P33" i="67"/>
  <c r="P32" i="67"/>
  <c r="P31" i="67"/>
  <c r="P30" i="67"/>
  <c r="P29" i="67"/>
  <c r="P28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E19" i="67"/>
  <c r="D19" i="67"/>
  <c r="C19" i="67"/>
  <c r="T16" i="67"/>
  <c r="T15" i="67"/>
  <c r="T14" i="67"/>
  <c r="T13" i="67"/>
  <c r="T12" i="67"/>
  <c r="T11" i="67"/>
  <c r="T10" i="67"/>
  <c r="T9" i="67"/>
  <c r="D22" i="50" l="1"/>
  <c r="P34" i="67"/>
  <c r="T19" i="67"/>
  <c r="N46" i="67"/>
  <c r="E22" i="50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<sst xmlns="http://schemas.openxmlformats.org/spreadsheetml/2006/main" count="290" uniqueCount="186">
  <si>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</si>
  <si>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</si>
  <si>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</si>
  <si>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</si>
  <si>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</si>
  <si>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</si>
  <si>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</si>
  <si>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</si>
  <si>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</si>
  <si>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</si>
  <si>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</si>
  <si>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</si>
  <si>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</si>
  <si>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</si>
  <si>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</si>
  <si>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</si>
  <si>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</si>
  <si>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</si>
  <si>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</si>
  <si>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</si>
  <si>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</si>
  <si>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</si>
  <si>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</si>
  <si>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</si>
  <si>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</si>
  <si>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</si>
  <si>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</si>
  <si>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</si>
  <si>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</si>
  <si>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</si>
  <si>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</si>
  <si>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</si>
  <si>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</si>
  <si>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</si>
  <si>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</si>
  <si>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</si>
  <si>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</si>
  <si>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</si>
  <si>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</si>
  <si>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</si>
  <si>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</si>
  <si>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</si>
  <si>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</si>
  <si>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</si>
  <si>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</si>
  <si>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</si>
  <si>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</si>
  <si>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</si>
  <si>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</si>
  <si>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</si>
  <si>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</si>
  <si>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</si>
  <si>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</si>
  <si>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</si>
  <si>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</si>
  <si>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</si>
  <si>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</si>
  <si>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</si>
  <si>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</si>
  <si>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</si>
  <si>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</si>
  <si>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</si>
  <si>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</si>
  <si>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</si>
  <si>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</si>
  <si>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</si>
  <si>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</si>
  <si>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</si>
  <si>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</si>
  <si>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</si>
  <si>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</si>
  <si>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</si>
  <si>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</si>
  <si>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</si>
  <si>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</si>
  <si>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</si>
  <si>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</si>
  <si>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</si>
  <si>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</si>
  <si>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</si>
  <si>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</si>
  <si>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</si>
  <si>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</si>
  <si>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</si>
  <si>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</si>
  <si>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</si>
  <si>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</si>
  <si>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</si>
  <si>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</si>
  <si>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</si>
  <si>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</si>
  <si>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</si>
  <si>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</si>
  <si>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</si>
  <si>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</si>
  <si>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</si>
  <si>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</si>
  <si>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</si>
  <si>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</si>
  <si>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</si>
  <si>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</si>
  <si>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</si>
  <si>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</si>
  <si>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</si>
  <si>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</si>
  <si>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</si>
  <si>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</si>
  <si>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</si>
  <si>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</si>
  <si>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</si>
  <si>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</si>
  <si>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</si>
  <si>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</si>
  <si>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</si>
  <si>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</si>
  <si>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</si>
  <si>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</si>
  <si>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</si>
  <si>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</si>
  <si>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</si>
  <si>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</si>
  <si>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</si>
  <si>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</si>
  <si>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</si>
  <si>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</si>
  <si>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</si>
  <si>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</si>
  <si>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</si>
  <si>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</si>
  <si>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</si>
  <si>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</si>
  <si>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</si>
  <si>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</si>
  <si>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</si>
  <si>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</si>
  <si>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</si>
  <si>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</si>
  <si>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</si>
  <si>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</si>
  <si>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</si>
  <si>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</si>
  <si>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</si>
  <si>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</si>
  <si>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</si>
  <si>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</si>
  <si>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</si>
  <si>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</si>
  <si>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</si>
  <si>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</si>
  <si>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</si>
  <si>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</si>
  <si>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</si>
  <si>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</si>
  <si>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</si>
  <si>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Right Of Use Asset</t>
  </si>
  <si>
    <t>Prepayments</t>
  </si>
  <si>
    <t>Current income tax assets</t>
  </si>
  <si>
    <t>Other assets</t>
  </si>
  <si>
    <t>Amounts due to credit institutions</t>
  </si>
  <si>
    <t>Amounts due to customers</t>
  </si>
  <si>
    <t>Current income tax liabilities</t>
  </si>
  <si>
    <t>Deferred income tax liabilities</t>
  </si>
  <si>
    <t>Other liabilities</t>
  </si>
  <si>
    <t>Subordinated debt</t>
  </si>
  <si>
    <t>Share capital</t>
  </si>
  <si>
    <t>Additional paid-in capital</t>
  </si>
  <si>
    <t>Treasury shares</t>
  </si>
  <si>
    <t>Convertible preferred shares</t>
  </si>
  <si>
    <t>Retained earnings</t>
  </si>
  <si>
    <t>Other reserves</t>
  </si>
  <si>
    <t>(1) Difference is reasoned by netting of cash and cash equivalents to liabilities per IFRS</t>
  </si>
  <si>
    <t xml:space="preserve">(2) Difference is mainly reasoned by the different methodologies of provisioning/expected credit loss, fee deferral and overdue accrued interest recognition between NBG and IFRS </t>
  </si>
  <si>
    <t xml:space="preserve">(3) Diference is mainly reasoned by the different methodologies and clasification of loan accrued interest between IFRS and the NBG </t>
  </si>
  <si>
    <t>(4)Difference is reasoned by offsetting specific financial assets and liabilities per IFRS and NBG vs IFRS provisioning policy differences</t>
  </si>
  <si>
    <t>(1) The difference in current income and deferred income tax liabilities are caused by different tax recogniton methodologies used in IFRS and the NBG reporting</t>
  </si>
  <si>
    <t>(1) The difference in retained earnings is due to the aggregate historically accumulated differences in IFRS and the NBG reporting standards</t>
  </si>
  <si>
    <t>JSC Liberty Bank</t>
  </si>
  <si>
    <t xml:space="preserve"> ,,Smartex" LTD  </t>
  </si>
  <si>
    <t>Equity Method</t>
  </si>
  <si>
    <t xml:space="preserve"> x </t>
  </si>
  <si>
    <t xml:space="preserve"> Early-stage VC investments </t>
  </si>
  <si>
    <t xml:space="preserve"> ,,Busstop" LTD                </t>
  </si>
  <si>
    <t xml:space="preserve"> Outdoor Advertising </t>
  </si>
  <si>
    <t>Irakli Otar Rukhadze - common shares</t>
  </si>
  <si>
    <t>Irakli Otar Rukhadze - preferred shares</t>
  </si>
  <si>
    <t>Beka Gogichaishvili - preferred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</si>
</sst>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\-mmm\-yy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0" fontId="91" fillId="0" borderId="16" xfId="0" applyFont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91" fillId="0" borderId="1" xfId="0" applyFont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center" vertical="center"/>
    </xf>
    <xf numFmtId="0" fontId="94" fillId="0" borderId="0" xfId="0" applyFont="1"/>
    <xf numFmtId="0" fontId="95" fillId="0" borderId="0" xfId="8" applyFont="1" applyFill="1" applyBorder="1" applyProtection="1"/>
    <xf numFmtId="0" fontId="95" fillId="0" borderId="0" xfId="8" applyFont="1" applyFill="1" applyBorder="1" applyAlignment="1" applyProtection="1"/>
    <xf numFmtId="0" fontId="96" fillId="0" borderId="0" xfId="0" applyFont="1" applyFill="1"/>
    <xf numFmtId="194" fontId="95" fillId="0" borderId="0" xfId="8" applyNumberFormat="1" applyFont="1" applyFill="1" applyBorder="1" applyAlignment="1" applyProtection="1">
      <alignment horizontal="left"/>
    </xf>
    <xf numFmtId="164" fontId="91" fillId="0" borderId="2" xfId="20956" applyNumberFormat="1" applyFont="1" applyBorder="1"/>
    <xf numFmtId="164" fontId="91" fillId="0" borderId="17" xfId="0" applyNumberFormat="1" applyFont="1" applyBorder="1"/>
    <xf numFmtId="164" fontId="91" fillId="0" borderId="17" xfId="20956" applyNumberFormat="1" applyFont="1" applyBorder="1"/>
    <xf numFmtId="164" fontId="91" fillId="35" borderId="2" xfId="20956" applyNumberFormat="1" applyFont="1" applyFill="1" applyBorder="1" applyAlignment="1">
      <alignment horizontal="right" vertical="center" wrapText="1"/>
    </xf>
    <xf numFmtId="164" fontId="91" fillId="35" borderId="14" xfId="20956" applyNumberFormat="1" applyFont="1" applyFill="1" applyBorder="1" applyAlignment="1">
      <alignment horizontal="right" vertical="center" wrapText="1"/>
    </xf>
    <xf numFmtId="164" fontId="91" fillId="35" borderId="17" xfId="20956" applyNumberFormat="1" applyFont="1" applyFill="1" applyBorder="1" applyAlignment="1">
      <alignment horizontal="right" vertical="center" wrapText="1"/>
    </xf>
    <xf numFmtId="164" fontId="91" fillId="35" borderId="18" xfId="20956" applyNumberFormat="1" applyFont="1" applyFill="1" applyBorder="1" applyAlignment="1">
      <alignment horizontal="right" vertical="center" wrapText="1"/>
    </xf>
    <xf numFmtId="164" fontId="91" fillId="0" borderId="2" xfId="20956" applyNumberFormat="1" applyFont="1" applyBorder="1" applyAlignment="1" applyProtection="1">
      <alignment horizontal="right" vertical="center" wrapText="1"/>
      <protection locked="0"/>
    </xf>
    <xf numFmtId="164" fontId="91" fillId="0" borderId="14" xfId="20956" applyNumberFormat="1" applyFont="1" applyBorder="1" applyAlignment="1" applyProtection="1">
      <alignment horizontal="right" vertical="center" wrapText="1"/>
      <protection locked="0"/>
    </xf>
    <xf numFmtId="164" fontId="91" fillId="0" borderId="2" xfId="20956" applyNumberFormat="1" applyFont="1" applyBorder="1" applyAlignment="1" applyProtection="1">
      <alignment horizontal="right"/>
      <protection locked="0"/>
    </xf>
    <xf numFmtId="164" fontId="91" fillId="0" borderId="14" xfId="20956" applyNumberFormat="1" applyFont="1" applyBorder="1" applyAlignment="1" applyProtection="1">
      <alignment horizontal="right"/>
      <protection locked="0"/>
    </xf>
    <xf numFmtId="164" fontId="91" fillId="35" borderId="2" xfId="20956" applyNumberFormat="1" applyFont="1" applyFill="1" applyBorder="1" applyAlignment="1">
      <alignment horizontal="right"/>
    </xf>
    <xf numFmtId="164" fontId="91" fillId="35" borderId="14" xfId="20956" applyNumberFormat="1" applyFont="1" applyFill="1" applyBorder="1" applyAlignment="1">
      <alignment horizontal="right"/>
    </xf>
    <xf numFmtId="164" fontId="91" fillId="0" borderId="17" xfId="20956" applyNumberFormat="1" applyFont="1" applyBorder="1" applyAlignment="1" applyProtection="1">
      <alignment horizontal="right"/>
      <protection locked="0"/>
    </xf>
    <xf numFmtId="164" fontId="91" fillId="0" borderId="18" xfId="20956" applyNumberFormat="1" applyFont="1" applyBorder="1" applyAlignment="1" applyProtection="1">
      <alignment horizontal="right"/>
      <protection locked="0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4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1" sqref="B11"/>
    </sheetView>
  </sheetViews>
  <sheetFormatPr defaultRowHeight="15"/>
  <cols>
    <col min="1" max="1" width="9.7109375" style="37" bestFit="1" customWidth="1"/>
    <col min="2" max="2" width="128.7109375" style="30" bestFit="1" customWidth="1"/>
    <col min="3" max="3" width="39.42578125" customWidth="1"/>
  </cols>
  <sheetData>
    <row r="1" spans="1:3" s="1" customFormat="1" ht="15.75">
      <c r="A1" s="35" t="s">
        <v>14</v>
      </c>
      <c r="B1" s="55" t="s">
        <v>16</v>
      </c>
      <c r="C1" s="29"/>
    </row>
    <row r="2" spans="1:3" s="31" customFormat="1">
      <c r="A2" s="36">
        <v>20</v>
      </c>
      <c r="B2" s="32" t="s">
        <v>18</v>
      </c>
      <c r="C2" s="11"/>
    </row>
    <row r="3" spans="1:3" s="31" customFormat="1">
      <c r="A3" s="36">
        <v>21</v>
      </c>
      <c r="B3" s="32" t="s">
        <v>15</v>
      </c>
    </row>
    <row r="4" spans="1:3" s="31" customFormat="1">
      <c r="A4" s="36">
        <v>22</v>
      </c>
      <c r="B4" s="32" t="s">
        <v>17</v>
      </c>
    </row>
    <row r="5" spans="1:3" s="31" customFormat="1">
      <c r="A5" s="36">
        <v>23</v>
      </c>
      <c r="B5" s="32" t="s">
        <v>19</v>
      </c>
    </row>
    <row r="6" spans="1:3" s="31" customFormat="1">
      <c r="A6" s="36">
        <v>24</v>
      </c>
      <c r="B6" s="32" t="s">
        <v>20</v>
      </c>
      <c r="C6" s="2"/>
    </row>
    <row r="7" spans="1:3" s="31" customFormat="1">
      <c r="A7" s="36">
        <v>25</v>
      </c>
      <c r="B7" s="32" t="s">
        <v>21</v>
      </c>
    </row>
    <row r="8" spans="1:3" s="31" customFormat="1">
      <c r="A8" s="36">
        <v>26</v>
      </c>
      <c r="B8" s="32" t="s">
        <v>128</v>
      </c>
    </row>
    <row r="9" spans="1:3" s="31" customFormat="1">
      <c r="A9" s="36">
        <v>27</v>
      </c>
      <c r="B9" s="32" t="s">
        <v>22</v>
      </c>
    </row>
    <row r="10" spans="1:3" s="1" customFormat="1">
      <c r="A10" s="38"/>
      <c r="B10" s="30"/>
      <c r="C10" s="29"/>
    </row>
    <row r="11" spans="1:3" s="1" customFormat="1" ht="30">
      <c r="A11" s="38"/>
      <c r="B11" s="181" t="s">
        <v>147</v>
      </c>
      <c r="C11" s="29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zoomScale="80" zoomScaleNormal="80" workbookViewId="0">
      <pane xSplit="1" ySplit="4" topLeftCell="B11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2" bestFit="1" customWidth="1"/>
    <col min="2" max="2" width="32.85546875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2.28515625" style="2" bestFit="1" customWidth="1"/>
    <col min="8" max="8" width="13.85546875" style="2" bestFit="1" customWidth="1"/>
    <col min="9" max="11" width="12.28515625" style="2" bestFit="1" customWidth="1"/>
    <col min="12" max="12" width="13.85546875" style="2" bestFit="1" customWidth="1"/>
    <col min="13" max="13" width="12.85546875" style="2" customWidth="1"/>
    <col min="14" max="14" width="13.85546875" style="2" bestFit="1" customWidth="1"/>
    <col min="15" max="15" width="12.28515625" style="2" bestFit="1" customWidth="1"/>
    <col min="16" max="16" width="13.85546875" style="2" bestFit="1" customWidth="1"/>
    <col min="17" max="17" width="8.5703125" style="2" bestFit="1" customWidth="1"/>
    <col min="18" max="18" width="12.28515625" style="2" bestFit="1" customWidth="1"/>
    <col min="19" max="19" width="11.28515625" style="2" bestFit="1" customWidth="1"/>
    <col min="20" max="20" width="13.7109375" style="2" customWidth="1"/>
    <col min="21" max="16384" width="9.140625" style="2"/>
  </cols>
  <sheetData>
    <row r="1" spans="1:20">
      <c r="A1" s="187" t="s">
        <v>23</v>
      </c>
      <c r="B1" s="189" t="s">
        <v>176</v>
      </c>
    </row>
    <row r="2" spans="1:20" s="4" customFormat="1" ht="15.75" customHeight="1">
      <c r="A2" s="188" t="s">
        <v>24</v>
      </c>
      <c r="B2" s="190">
        <v>44561</v>
      </c>
    </row>
    <row r="3" spans="1:20">
      <c r="A3" s="21"/>
      <c r="B3" s="39"/>
      <c r="C3" s="11"/>
      <c r="D3" s="11"/>
      <c r="E3" s="5"/>
      <c r="F3" s="6"/>
    </row>
    <row r="4" spans="1:20" ht="13.5" thickBot="1">
      <c r="A4" s="40" t="s">
        <v>144</v>
      </c>
      <c r="B4" s="209" t="s">
        <v>18</v>
      </c>
      <c r="C4" s="210"/>
      <c r="D4" s="11"/>
      <c r="E4" s="5"/>
      <c r="F4" s="6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213" t="s">
        <v>5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4"/>
    </row>
    <row r="6" spans="1:20" ht="16.899999999999999" customHeight="1">
      <c r="A6" s="211"/>
      <c r="B6" s="215" t="s">
        <v>59</v>
      </c>
      <c r="C6" s="216" t="s">
        <v>60</v>
      </c>
      <c r="D6" s="216" t="s">
        <v>61</v>
      </c>
      <c r="E6" s="216" t="s">
        <v>62</v>
      </c>
      <c r="F6" s="216" t="s">
        <v>63</v>
      </c>
      <c r="G6" s="219" t="s">
        <v>64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</row>
    <row r="7" spans="1:20" ht="14.45" customHeight="1">
      <c r="A7" s="211"/>
      <c r="B7" s="215"/>
      <c r="C7" s="217"/>
      <c r="D7" s="217"/>
      <c r="E7" s="217"/>
      <c r="F7" s="217"/>
      <c r="G7" s="18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0" ht="106.5">
      <c r="A8" s="211"/>
      <c r="B8" s="215"/>
      <c r="C8" s="218"/>
      <c r="D8" s="218"/>
      <c r="E8" s="218"/>
      <c r="F8" s="218"/>
      <c r="G8" s="169" t="s">
        <v>65</v>
      </c>
      <c r="H8" s="170" t="s">
        <v>66</v>
      </c>
      <c r="I8" s="170" t="s">
        <v>67</v>
      </c>
      <c r="J8" s="170" t="s">
        <v>68</v>
      </c>
      <c r="K8" s="170" t="s">
        <v>69</v>
      </c>
      <c r="L8" s="66" t="s">
        <v>70</v>
      </c>
      <c r="M8" s="170" t="s">
        <v>71</v>
      </c>
      <c r="N8" s="170" t="s">
        <v>72</v>
      </c>
      <c r="O8" s="17" t="s">
        <v>73</v>
      </c>
      <c r="P8" s="17" t="s">
        <v>74</v>
      </c>
      <c r="Q8" s="170" t="s">
        <v>75</v>
      </c>
      <c r="R8" s="170" t="s">
        <v>76</v>
      </c>
      <c r="S8" s="170" t="s">
        <v>77</v>
      </c>
      <c r="T8" s="170" t="s">
        <v>78</v>
      </c>
    </row>
    <row r="9" spans="1:20">
      <c r="A9" s="46">
        <v>1</v>
      </c>
      <c r="B9" s="47" t="s">
        <v>148</v>
      </c>
      <c r="C9" s="48">
        <v>641615</v>
      </c>
      <c r="D9" s="48">
        <v>641617400.15102661</v>
      </c>
      <c r="E9" s="48">
        <v>643724218</v>
      </c>
      <c r="F9" s="53">
        <v>1</v>
      </c>
      <c r="G9" s="48">
        <v>269082421.565</v>
      </c>
      <c r="H9" s="48">
        <v>43646905.658</v>
      </c>
      <c r="I9" s="48">
        <v>330994892.30299997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3">
        <f>SUM(G9:K9,N9:S9)</f>
        <v>643724219.52600002</v>
      </c>
    </row>
    <row r="10" spans="1:20">
      <c r="A10" s="46">
        <v>2</v>
      </c>
      <c r="B10" s="47" t="s">
        <v>149</v>
      </c>
      <c r="C10" s="48">
        <v>87656</v>
      </c>
      <c r="D10" s="48">
        <v>87656333.117036104</v>
      </c>
      <c r="E10" s="50">
        <v>71066408</v>
      </c>
      <c r="F10" s="53"/>
      <c r="G10" s="48"/>
      <c r="H10" s="48">
        <v>71066407.590000004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3">
        <f>SUM(G10:K10,N10:S10)</f>
        <v>71066407.590000004</v>
      </c>
    </row>
    <row r="11" spans="1:20">
      <c r="A11" s="46">
        <v>3</v>
      </c>
      <c r="B11" s="47" t="s">
        <v>150</v>
      </c>
      <c r="C11" s="48">
        <v>1879721</v>
      </c>
      <c r="D11" s="48">
        <v>1879720585.6665294</v>
      </c>
      <c r="E11" s="50">
        <v>1868780722</v>
      </c>
      <c r="F11" s="53">
        <v>2</v>
      </c>
      <c r="G11" s="48"/>
      <c r="H11" s="48"/>
      <c r="I11" s="48"/>
      <c r="J11" s="48"/>
      <c r="K11" s="48"/>
      <c r="L11" s="48">
        <v>1975000866.004003</v>
      </c>
      <c r="M11" s="48">
        <v>-140334062.2949996</v>
      </c>
      <c r="N11" s="48">
        <v>1834666803.7090034</v>
      </c>
      <c r="O11" s="48">
        <v>34113918.658</v>
      </c>
      <c r="P11" s="48"/>
      <c r="Q11" s="48"/>
      <c r="R11" s="48"/>
      <c r="S11" s="48"/>
      <c r="T11" s="43">
        <f t="shared" ref="T11:T18" si="0">SUM(G11:K11,N11:S11)</f>
        <v>1868780722.3670034</v>
      </c>
    </row>
    <row r="12" spans="1:20">
      <c r="A12" s="46">
        <v>4</v>
      </c>
      <c r="B12" s="47" t="s">
        <v>151</v>
      </c>
      <c r="C12" s="48">
        <v>239654</v>
      </c>
      <c r="D12" s="48">
        <v>239654139.86311895</v>
      </c>
      <c r="E12" s="50">
        <v>233393540</v>
      </c>
      <c r="F12" s="53"/>
      <c r="G12" s="48"/>
      <c r="H12" s="48"/>
      <c r="I12" s="48"/>
      <c r="J12" s="48"/>
      <c r="K12" s="48">
        <v>233393540.03</v>
      </c>
      <c r="L12" s="48"/>
      <c r="M12" s="48"/>
      <c r="N12" s="48"/>
      <c r="O12" s="48"/>
      <c r="P12" s="48"/>
      <c r="Q12" s="48"/>
      <c r="R12" s="48"/>
      <c r="S12" s="48"/>
      <c r="T12" s="43">
        <f t="shared" si="0"/>
        <v>233393540.03</v>
      </c>
    </row>
    <row r="13" spans="1:20">
      <c r="A13" s="46">
        <v>5</v>
      </c>
      <c r="B13" s="51" t="s">
        <v>152</v>
      </c>
      <c r="C13" s="48">
        <v>148071</v>
      </c>
      <c r="D13" s="48">
        <v>147878895.04009122</v>
      </c>
      <c r="E13" s="50">
        <v>150137439</v>
      </c>
      <c r="F13" s="5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v>150137439</v>
      </c>
      <c r="S13" s="48"/>
      <c r="T13" s="43">
        <f t="shared" si="0"/>
        <v>150137439</v>
      </c>
    </row>
    <row r="14" spans="1:20">
      <c r="A14" s="46">
        <v>6</v>
      </c>
      <c r="B14" s="51" t="s">
        <v>153</v>
      </c>
      <c r="C14" s="48">
        <v>55893</v>
      </c>
      <c r="D14" s="48">
        <v>55893270.269997813</v>
      </c>
      <c r="E14" s="50">
        <v>56702089</v>
      </c>
      <c r="F14" s="5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56702089</v>
      </c>
      <c r="S14" s="48"/>
      <c r="T14" s="43">
        <f t="shared" si="0"/>
        <v>56702089</v>
      </c>
    </row>
    <row r="15" spans="1:20">
      <c r="A15" s="46">
        <v>7</v>
      </c>
      <c r="B15" s="51" t="s">
        <v>154</v>
      </c>
      <c r="C15" s="48">
        <v>32964</v>
      </c>
      <c r="D15" s="48">
        <v>32963693</v>
      </c>
      <c r="E15" s="50">
        <v>32963695</v>
      </c>
      <c r="F15" s="5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32963695</v>
      </c>
      <c r="S15" s="48"/>
      <c r="T15" s="43">
        <f t="shared" si="0"/>
        <v>32963695</v>
      </c>
    </row>
    <row r="16" spans="1:20">
      <c r="A16" s="46">
        <v>8</v>
      </c>
      <c r="B16" s="47" t="s">
        <v>155</v>
      </c>
      <c r="C16" s="48">
        <v>4689</v>
      </c>
      <c r="D16" s="48">
        <v>4688610.9799999967</v>
      </c>
      <c r="E16" s="50">
        <v>42064223</v>
      </c>
      <c r="F16" s="53">
        <v>3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>
        <v>42064223</v>
      </c>
      <c r="T16" s="43">
        <f t="shared" si="0"/>
        <v>42064223</v>
      </c>
    </row>
    <row r="17" spans="1:20">
      <c r="A17" s="46">
        <v>9</v>
      </c>
      <c r="B17" s="47" t="s">
        <v>156</v>
      </c>
      <c r="C17" s="48">
        <v>3552</v>
      </c>
      <c r="D17" s="48">
        <v>3551650.0000000042</v>
      </c>
      <c r="E17" s="50">
        <v>3551650</v>
      </c>
      <c r="F17" s="5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>
        <v>3551650</v>
      </c>
      <c r="T17" s="43">
        <f t="shared" si="0"/>
        <v>3551650</v>
      </c>
    </row>
    <row r="18" spans="1:20">
      <c r="A18" s="46">
        <v>10</v>
      </c>
      <c r="B18" s="47" t="s">
        <v>157</v>
      </c>
      <c r="C18" s="48">
        <v>17895</v>
      </c>
      <c r="D18" s="48">
        <v>18931443.715676092</v>
      </c>
      <c r="E18" s="50">
        <v>8964091</v>
      </c>
      <c r="F18" s="53">
        <v>4</v>
      </c>
      <c r="G18" s="48"/>
      <c r="H18" s="48"/>
      <c r="I18" s="48"/>
      <c r="J18" s="48"/>
      <c r="K18" s="48"/>
      <c r="L18" s="48"/>
      <c r="M18" s="48"/>
      <c r="N18" s="48"/>
      <c r="O18" s="48"/>
      <c r="P18" s="48">
        <v>116954.05399999954</v>
      </c>
      <c r="Q18" s="48">
        <v>106733.3</v>
      </c>
      <c r="R18" s="48"/>
      <c r="S18" s="48">
        <v>8740404</v>
      </c>
      <c r="T18" s="43">
        <f t="shared" si="0"/>
        <v>8964091.3540000003</v>
      </c>
    </row>
    <row r="19" spans="1:20" ht="13.5" thickBot="1">
      <c r="A19" s="15"/>
      <c r="B19" s="33" t="s">
        <v>79</v>
      </c>
      <c r="C19" s="44">
        <f>SUM(C9:C18)</f>
        <v>3111710</v>
      </c>
      <c r="D19" s="44">
        <f>SUM(D9:D18)</f>
        <v>3112556021.8034763</v>
      </c>
      <c r="E19" s="44">
        <f>SUM(E9:E18)</f>
        <v>3111348075</v>
      </c>
      <c r="F19" s="44"/>
      <c r="G19" s="44">
        <f t="shared" ref="G19:T19" si="1">SUM(G9:G18)</f>
        <v>269082421.565</v>
      </c>
      <c r="H19" s="44">
        <f t="shared" si="1"/>
        <v>114713313.248</v>
      </c>
      <c r="I19" s="44">
        <f t="shared" si="1"/>
        <v>330994892.30299997</v>
      </c>
      <c r="J19" s="44">
        <f t="shared" si="1"/>
        <v>0</v>
      </c>
      <c r="K19" s="44">
        <f t="shared" si="1"/>
        <v>233393540.03</v>
      </c>
      <c r="L19" s="44">
        <f t="shared" si="1"/>
        <v>1975000866.004003</v>
      </c>
      <c r="M19" s="44">
        <f t="shared" si="1"/>
        <v>-140334062.2949996</v>
      </c>
      <c r="N19" s="44">
        <f t="shared" si="1"/>
        <v>1834666803.7090034</v>
      </c>
      <c r="O19" s="44">
        <f t="shared" si="1"/>
        <v>34113918.658</v>
      </c>
      <c r="P19" s="44">
        <f t="shared" si="1"/>
        <v>116954.05399999954</v>
      </c>
      <c r="Q19" s="44">
        <f t="shared" si="1"/>
        <v>106733.3</v>
      </c>
      <c r="R19" s="44">
        <f t="shared" si="1"/>
        <v>239803223</v>
      </c>
      <c r="S19" s="44">
        <f t="shared" si="1"/>
        <v>54356277</v>
      </c>
      <c r="T19" s="45">
        <f t="shared" si="1"/>
        <v>3111348076.8670039</v>
      </c>
    </row>
    <row r="20" spans="1:20" s="39" customFormat="1">
      <c r="A20" s="186" t="s">
        <v>170</v>
      </c>
      <c r="B20" s="12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</row>
    <row r="21" spans="1:20" s="39" customFormat="1">
      <c r="A21" s="186" t="s">
        <v>171</v>
      </c>
      <c r="B21" s="12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</row>
    <row r="22" spans="1:20" s="39" customFormat="1">
      <c r="A22" s="186" t="s">
        <v>172</v>
      </c>
      <c r="B22" s="12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1:20" s="39" customFormat="1" ht="13.5" thickBot="1">
      <c r="A23" s="186" t="s">
        <v>173</v>
      </c>
      <c r="B23" s="12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</row>
    <row r="24" spans="1:20">
      <c r="A24" s="14"/>
      <c r="B24" s="16" t="s">
        <v>0</v>
      </c>
      <c r="C24" s="24" t="s">
        <v>1</v>
      </c>
      <c r="D24" s="25" t="s">
        <v>2</v>
      </c>
      <c r="E24" s="16" t="s">
        <v>3</v>
      </c>
      <c r="F24" s="16" t="s">
        <v>4</v>
      </c>
      <c r="G24" s="213" t="s">
        <v>5</v>
      </c>
      <c r="H24" s="213"/>
      <c r="I24" s="213"/>
      <c r="J24" s="213"/>
      <c r="K24" s="213"/>
      <c r="L24" s="213"/>
      <c r="M24" s="213"/>
      <c r="N24" s="213"/>
      <c r="O24" s="213"/>
      <c r="P24" s="214"/>
    </row>
    <row r="25" spans="1:20" ht="14.45" customHeight="1">
      <c r="A25" s="212"/>
      <c r="B25" s="222" t="s">
        <v>80</v>
      </c>
      <c r="C25" s="225" t="s">
        <v>60</v>
      </c>
      <c r="D25" s="225" t="s">
        <v>61</v>
      </c>
      <c r="E25" s="225" t="s">
        <v>81</v>
      </c>
      <c r="F25" s="216" t="s">
        <v>63</v>
      </c>
      <c r="G25" s="226" t="s">
        <v>64</v>
      </c>
      <c r="H25" s="226"/>
      <c r="I25" s="226"/>
      <c r="J25" s="226"/>
      <c r="K25" s="226"/>
      <c r="L25" s="226"/>
      <c r="M25" s="226"/>
      <c r="N25" s="226"/>
      <c r="O25" s="226"/>
      <c r="P25" s="227"/>
    </row>
    <row r="26" spans="1:20" ht="14.45" customHeight="1">
      <c r="A26" s="212"/>
      <c r="B26" s="223"/>
      <c r="C26" s="225"/>
      <c r="D26" s="225"/>
      <c r="E26" s="225"/>
      <c r="F26" s="217"/>
      <c r="G26" s="19">
        <v>13</v>
      </c>
      <c r="H26" s="20">
        <v>14</v>
      </c>
      <c r="I26" s="20">
        <v>15</v>
      </c>
      <c r="J26" s="20">
        <v>16</v>
      </c>
      <c r="K26" s="20">
        <v>17</v>
      </c>
      <c r="L26" s="20">
        <v>18</v>
      </c>
      <c r="M26" s="20">
        <v>19</v>
      </c>
      <c r="N26" s="20">
        <v>20</v>
      </c>
      <c r="O26" s="20">
        <v>21</v>
      </c>
      <c r="P26" s="28">
        <v>22</v>
      </c>
    </row>
    <row r="27" spans="1:20" ht="100.15" customHeight="1">
      <c r="A27" s="212"/>
      <c r="B27" s="224"/>
      <c r="C27" s="225"/>
      <c r="D27" s="225"/>
      <c r="E27" s="225"/>
      <c r="F27" s="218"/>
      <c r="G27" s="169" t="s">
        <v>82</v>
      </c>
      <c r="H27" s="170" t="s">
        <v>83</v>
      </c>
      <c r="I27" s="170" t="s">
        <v>84</v>
      </c>
      <c r="J27" s="170" t="s">
        <v>85</v>
      </c>
      <c r="K27" s="170" t="s">
        <v>86</v>
      </c>
      <c r="L27" s="170" t="s">
        <v>87</v>
      </c>
      <c r="M27" s="17" t="s">
        <v>88</v>
      </c>
      <c r="N27" s="17" t="s">
        <v>89</v>
      </c>
      <c r="O27" s="17" t="s">
        <v>90</v>
      </c>
      <c r="P27" s="26" t="s">
        <v>91</v>
      </c>
    </row>
    <row r="28" spans="1:20">
      <c r="A28" s="8">
        <v>12</v>
      </c>
      <c r="B28" s="22" t="s">
        <v>158</v>
      </c>
      <c r="C28" s="53">
        <v>349727</v>
      </c>
      <c r="D28" s="53">
        <v>349727470.48400003</v>
      </c>
      <c r="E28" s="53">
        <v>358967740</v>
      </c>
      <c r="F28" s="49"/>
      <c r="G28" s="49">
        <v>5012983.7940000007</v>
      </c>
      <c r="H28" s="49"/>
      <c r="I28" s="49"/>
      <c r="J28" s="49"/>
      <c r="K28" s="49"/>
      <c r="L28" s="49">
        <v>344496232.54740798</v>
      </c>
      <c r="M28" s="49">
        <v>6810.9459999999999</v>
      </c>
      <c r="N28" s="49">
        <v>9451712.9039999992</v>
      </c>
      <c r="O28" s="49"/>
      <c r="P28" s="52">
        <f t="shared" ref="P28:P33" si="2">SUM(G28:O28)</f>
        <v>358967740.19140798</v>
      </c>
    </row>
    <row r="29" spans="1:20">
      <c r="A29" s="8">
        <v>13</v>
      </c>
      <c r="B29" s="22" t="s">
        <v>159</v>
      </c>
      <c r="C29" s="53">
        <v>2233668</v>
      </c>
      <c r="D29" s="53">
        <v>2233649723.9900002</v>
      </c>
      <c r="E29" s="53">
        <v>2237519952</v>
      </c>
      <c r="F29" s="49"/>
      <c r="G29" s="49"/>
      <c r="H29" s="49">
        <v>1020542248.676505</v>
      </c>
      <c r="I29" s="49">
        <v>271101336.01596618</v>
      </c>
      <c r="J29" s="49">
        <v>931068043.43152905</v>
      </c>
      <c r="K29" s="49"/>
      <c r="L29" s="49"/>
      <c r="M29" s="49">
        <v>11131778.344999999</v>
      </c>
      <c r="N29" s="49">
        <v>3676545.7039999999</v>
      </c>
      <c r="O29" s="49"/>
      <c r="P29" s="52">
        <f t="shared" si="2"/>
        <v>2237519952.1729999</v>
      </c>
    </row>
    <row r="30" spans="1:20">
      <c r="A30" s="8">
        <v>14</v>
      </c>
      <c r="B30" s="22" t="s">
        <v>160</v>
      </c>
      <c r="C30" s="53">
        <v>0</v>
      </c>
      <c r="D30" s="53">
        <v>0</v>
      </c>
      <c r="E30" s="53">
        <v>1693997</v>
      </c>
      <c r="F30" s="53">
        <v>1</v>
      </c>
      <c r="G30" s="49"/>
      <c r="H30" s="49"/>
      <c r="I30" s="49"/>
      <c r="J30" s="49"/>
      <c r="K30" s="49"/>
      <c r="L30" s="49"/>
      <c r="M30" s="49"/>
      <c r="N30" s="49">
        <v>1693997.04</v>
      </c>
      <c r="O30" s="49"/>
      <c r="P30" s="52">
        <f t="shared" si="2"/>
        <v>1693997.04</v>
      </c>
    </row>
    <row r="31" spans="1:20">
      <c r="A31" s="8">
        <v>15</v>
      </c>
      <c r="B31" s="9" t="s">
        <v>161</v>
      </c>
      <c r="C31" s="53">
        <v>835</v>
      </c>
      <c r="D31" s="53">
        <v>835103.58053509239</v>
      </c>
      <c r="E31" s="53">
        <v>11306991</v>
      </c>
      <c r="F31" s="53">
        <v>1</v>
      </c>
      <c r="G31" s="49"/>
      <c r="H31" s="49"/>
      <c r="I31" s="49"/>
      <c r="J31" s="49"/>
      <c r="K31" s="49"/>
      <c r="L31" s="49"/>
      <c r="M31" s="49">
        <v>1374781.4330000002</v>
      </c>
      <c r="N31" s="49">
        <v>9932209.1989999991</v>
      </c>
      <c r="O31" s="49"/>
      <c r="P31" s="52">
        <f t="shared" si="2"/>
        <v>11306990.631999999</v>
      </c>
    </row>
    <row r="32" spans="1:20">
      <c r="A32" s="8">
        <v>16</v>
      </c>
      <c r="B32" s="9" t="s">
        <v>162</v>
      </c>
      <c r="C32" s="53">
        <v>66023</v>
      </c>
      <c r="D32" s="53">
        <v>66042111.535717696</v>
      </c>
      <c r="E32" s="53">
        <v>50182949</v>
      </c>
      <c r="F32" s="49"/>
      <c r="G32" s="49"/>
      <c r="H32" s="49"/>
      <c r="I32" s="49"/>
      <c r="J32" s="49"/>
      <c r="K32" s="49"/>
      <c r="L32" s="49"/>
      <c r="M32" s="49"/>
      <c r="N32" s="49">
        <v>50182948.628119998</v>
      </c>
      <c r="O32" s="49"/>
      <c r="P32" s="52">
        <f t="shared" si="2"/>
        <v>50182948.628119998</v>
      </c>
    </row>
    <row r="33" spans="1:18">
      <c r="A33" s="8">
        <v>17</v>
      </c>
      <c r="B33" s="9" t="s">
        <v>163</v>
      </c>
      <c r="C33" s="53">
        <v>112460</v>
      </c>
      <c r="D33" s="53">
        <v>112459889</v>
      </c>
      <c r="E33" s="53">
        <v>112015236</v>
      </c>
      <c r="F33" s="49"/>
      <c r="G33" s="49"/>
      <c r="H33" s="49"/>
      <c r="I33" s="49"/>
      <c r="J33" s="49"/>
      <c r="K33" s="49"/>
      <c r="L33" s="49"/>
      <c r="M33" s="49"/>
      <c r="N33" s="49"/>
      <c r="O33" s="49">
        <v>112015236</v>
      </c>
      <c r="P33" s="52">
        <f t="shared" si="2"/>
        <v>112015236</v>
      </c>
    </row>
    <row r="34" spans="1:18" ht="13.5" thickBot="1">
      <c r="A34" s="15"/>
      <c r="B34" s="34" t="s">
        <v>92</v>
      </c>
      <c r="C34" s="44">
        <f>SUM(C28:C33)</f>
        <v>2762713</v>
      </c>
      <c r="D34" s="44">
        <f>SUM(D28:D33)</f>
        <v>2762714298.5902529</v>
      </c>
      <c r="E34" s="44">
        <f>SUM(E28:E33)</f>
        <v>2771686865</v>
      </c>
      <c r="F34" s="44"/>
      <c r="G34" s="44">
        <f t="shared" ref="G34:P34" si="3">SUM(G28:G33)</f>
        <v>5012983.7940000007</v>
      </c>
      <c r="H34" s="44">
        <f t="shared" si="3"/>
        <v>1020542248.676505</v>
      </c>
      <c r="I34" s="44">
        <f t="shared" si="3"/>
        <v>271101336.01596618</v>
      </c>
      <c r="J34" s="44">
        <f t="shared" si="3"/>
        <v>931068043.43152905</v>
      </c>
      <c r="K34" s="44">
        <f t="shared" si="3"/>
        <v>0</v>
      </c>
      <c r="L34" s="44">
        <f t="shared" si="3"/>
        <v>344496232.54740798</v>
      </c>
      <c r="M34" s="44">
        <f t="shared" si="3"/>
        <v>12513370.723999999</v>
      </c>
      <c r="N34" s="44">
        <f t="shared" si="3"/>
        <v>74937413.475119993</v>
      </c>
      <c r="O34" s="44">
        <f t="shared" si="3"/>
        <v>112015236</v>
      </c>
      <c r="P34" s="45">
        <f t="shared" si="3"/>
        <v>2771686864.6645279</v>
      </c>
    </row>
    <row r="35" spans="1:18" s="39" customFormat="1" ht="13.5" thickBot="1">
      <c r="A35" s="186" t="s">
        <v>174</v>
      </c>
      <c r="B35" s="12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8">
      <c r="A36" s="14"/>
      <c r="B36" s="16" t="s">
        <v>0</v>
      </c>
      <c r="C36" s="24" t="s">
        <v>1</v>
      </c>
      <c r="D36" s="25" t="s">
        <v>2</v>
      </c>
      <c r="E36" s="16" t="s">
        <v>3</v>
      </c>
      <c r="F36" s="16" t="s">
        <v>4</v>
      </c>
      <c r="G36" s="213" t="s">
        <v>5</v>
      </c>
      <c r="H36" s="213"/>
      <c r="I36" s="213"/>
      <c r="J36" s="213"/>
      <c r="K36" s="213"/>
      <c r="L36" s="213"/>
      <c r="M36" s="213"/>
      <c r="N36" s="214"/>
    </row>
    <row r="37" spans="1:18" ht="40.15" customHeight="1">
      <c r="A37" s="212"/>
      <c r="B37" s="222" t="s">
        <v>93</v>
      </c>
      <c r="C37" s="225" t="s">
        <v>60</v>
      </c>
      <c r="D37" s="225" t="s">
        <v>61</v>
      </c>
      <c r="E37" s="216" t="s">
        <v>81</v>
      </c>
      <c r="F37" s="225" t="s">
        <v>63</v>
      </c>
      <c r="G37" s="228" t="s">
        <v>64</v>
      </c>
      <c r="H37" s="229"/>
      <c r="I37" s="229"/>
      <c r="J37" s="229"/>
      <c r="K37" s="229"/>
      <c r="L37" s="229"/>
      <c r="M37" s="229"/>
      <c r="N37" s="230"/>
    </row>
    <row r="38" spans="1:18" ht="13.9" customHeight="1">
      <c r="A38" s="212"/>
      <c r="B38" s="223"/>
      <c r="C38" s="225"/>
      <c r="D38" s="225"/>
      <c r="E38" s="217"/>
      <c r="F38" s="225"/>
      <c r="G38" s="7">
        <v>23</v>
      </c>
      <c r="H38" s="7">
        <v>24</v>
      </c>
      <c r="I38" s="7">
        <v>25</v>
      </c>
      <c r="J38" s="7">
        <v>26</v>
      </c>
      <c r="K38" s="7">
        <v>27</v>
      </c>
      <c r="L38" s="7">
        <v>28</v>
      </c>
      <c r="M38" s="7">
        <v>29</v>
      </c>
      <c r="N38" s="27">
        <v>30</v>
      </c>
      <c r="P38" s="21"/>
      <c r="Q38" s="21"/>
      <c r="R38" s="21"/>
    </row>
    <row r="39" spans="1:18" ht="102" customHeight="1">
      <c r="A39" s="212"/>
      <c r="B39" s="224"/>
      <c r="C39" s="225"/>
      <c r="D39" s="225"/>
      <c r="E39" s="218"/>
      <c r="F39" s="225"/>
      <c r="G39" s="170" t="s">
        <v>94</v>
      </c>
      <c r="H39" s="170" t="s">
        <v>95</v>
      </c>
      <c r="I39" s="170" t="s">
        <v>96</v>
      </c>
      <c r="J39" s="170" t="s">
        <v>97</v>
      </c>
      <c r="K39" s="170" t="s">
        <v>98</v>
      </c>
      <c r="L39" s="170" t="s">
        <v>99</v>
      </c>
      <c r="M39" s="170" t="s">
        <v>100</v>
      </c>
      <c r="N39" s="170" t="s">
        <v>134</v>
      </c>
      <c r="P39" s="21"/>
      <c r="Q39" s="21"/>
      <c r="R39" s="21"/>
    </row>
    <row r="40" spans="1:18">
      <c r="A40" s="8">
        <v>21</v>
      </c>
      <c r="B40" s="23" t="s">
        <v>164</v>
      </c>
      <c r="C40" s="54">
        <v>54629</v>
      </c>
      <c r="D40" s="54">
        <v>54628743</v>
      </c>
      <c r="E40" s="54">
        <v>54628741</v>
      </c>
      <c r="F40" s="54"/>
      <c r="G40" s="49">
        <v>54628741</v>
      </c>
      <c r="H40" s="49"/>
      <c r="I40" s="49"/>
      <c r="J40" s="49"/>
      <c r="K40" s="49"/>
      <c r="L40" s="49"/>
      <c r="M40" s="49"/>
      <c r="N40" s="52">
        <f t="shared" ref="N40:N45" si="4">SUM(G40:M40)</f>
        <v>54628741</v>
      </c>
    </row>
    <row r="41" spans="1:18">
      <c r="A41" s="8">
        <v>22</v>
      </c>
      <c r="B41" s="23" t="s">
        <v>165</v>
      </c>
      <c r="C41" s="54">
        <v>36851</v>
      </c>
      <c r="D41" s="54">
        <v>35557784.999555558</v>
      </c>
      <c r="E41" s="54">
        <v>35132256</v>
      </c>
      <c r="F41" s="54"/>
      <c r="G41" s="49"/>
      <c r="H41" s="49"/>
      <c r="I41" s="49"/>
      <c r="J41" s="49">
        <v>35132256.079999998</v>
      </c>
      <c r="K41" s="49"/>
      <c r="L41" s="49"/>
      <c r="M41" s="49"/>
      <c r="N41" s="52">
        <f t="shared" si="4"/>
        <v>35132256.079999998</v>
      </c>
    </row>
    <row r="42" spans="1:18">
      <c r="A42" s="8">
        <v>23</v>
      </c>
      <c r="B42" s="23" t="s">
        <v>166</v>
      </c>
      <c r="C42" s="54">
        <v>-10138</v>
      </c>
      <c r="D42" s="54">
        <v>-10138283</v>
      </c>
      <c r="E42" s="54">
        <v>-10138283</v>
      </c>
      <c r="F42" s="54"/>
      <c r="G42" s="49"/>
      <c r="H42" s="49"/>
      <c r="I42" s="49">
        <v>-10138283</v>
      </c>
      <c r="J42" s="49"/>
      <c r="K42" s="49"/>
      <c r="L42" s="49"/>
      <c r="M42" s="49"/>
      <c r="N42" s="52">
        <f t="shared" si="4"/>
        <v>-10138283</v>
      </c>
    </row>
    <row r="43" spans="1:18">
      <c r="A43" s="8">
        <v>24</v>
      </c>
      <c r="B43" s="3" t="s">
        <v>167</v>
      </c>
      <c r="C43" s="53">
        <v>4565</v>
      </c>
      <c r="D43" s="53">
        <v>4565384</v>
      </c>
      <c r="E43" s="53">
        <v>4565384</v>
      </c>
      <c r="F43" s="53"/>
      <c r="G43" s="49"/>
      <c r="H43" s="49">
        <v>61390.64</v>
      </c>
      <c r="I43" s="49">
        <v>-15736.8</v>
      </c>
      <c r="J43" s="49">
        <v>4519730.16</v>
      </c>
      <c r="K43" s="49"/>
      <c r="L43" s="49"/>
      <c r="M43" s="49"/>
      <c r="N43" s="52">
        <f t="shared" si="4"/>
        <v>4565384</v>
      </c>
    </row>
    <row r="44" spans="1:18">
      <c r="A44" s="8">
        <v>25</v>
      </c>
      <c r="B44" s="3" t="s">
        <v>168</v>
      </c>
      <c r="C44" s="53">
        <v>240950</v>
      </c>
      <c r="D44" s="53">
        <v>243087807.58877471</v>
      </c>
      <c r="E44" s="53">
        <v>220194614</v>
      </c>
      <c r="F44" s="53">
        <v>1</v>
      </c>
      <c r="G44" s="49"/>
      <c r="H44" s="49"/>
      <c r="I44" s="49"/>
      <c r="J44" s="49"/>
      <c r="K44" s="49">
        <v>1694028</v>
      </c>
      <c r="L44" s="49">
        <v>218500585.56000006</v>
      </c>
      <c r="M44" s="49"/>
      <c r="N44" s="52">
        <f t="shared" si="4"/>
        <v>220194613.56000006</v>
      </c>
    </row>
    <row r="45" spans="1:18">
      <c r="A45" s="8">
        <v>26</v>
      </c>
      <c r="B45" s="3" t="s">
        <v>169</v>
      </c>
      <c r="C45" s="53">
        <v>22140</v>
      </c>
      <c r="D45" s="53">
        <v>22140286.604415417</v>
      </c>
      <c r="E45" s="53">
        <v>35278498</v>
      </c>
      <c r="F45" s="53"/>
      <c r="G45" s="49"/>
      <c r="H45" s="49"/>
      <c r="I45" s="49"/>
      <c r="J45" s="49"/>
      <c r="K45" s="49"/>
      <c r="L45" s="49"/>
      <c r="M45" s="49">
        <v>35278498</v>
      </c>
      <c r="N45" s="52">
        <f t="shared" si="4"/>
        <v>35278498</v>
      </c>
    </row>
    <row r="46" spans="1:18" ht="13.5" thickBot="1">
      <c r="A46" s="15"/>
      <c r="B46" s="180" t="s">
        <v>101</v>
      </c>
      <c r="C46" s="44">
        <f>SUM(C40:C45)</f>
        <v>348997</v>
      </c>
      <c r="D46" s="44">
        <f>SUM(D40:D45)</f>
        <v>349841723.19274569</v>
      </c>
      <c r="E46" s="44">
        <f>SUM(E40:E45)</f>
        <v>339661210</v>
      </c>
      <c r="F46" s="44"/>
      <c r="G46" s="44">
        <f t="shared" ref="G46:N46" si="5">SUM(G40:G45)</f>
        <v>54628741</v>
      </c>
      <c r="H46" s="44">
        <f t="shared" si="5"/>
        <v>61390.64</v>
      </c>
      <c r="I46" s="44">
        <f t="shared" si="5"/>
        <v>-10154019.800000001</v>
      </c>
      <c r="J46" s="44">
        <f t="shared" si="5"/>
        <v>39651986.239999995</v>
      </c>
      <c r="K46" s="44">
        <f t="shared" si="5"/>
        <v>1694028</v>
      </c>
      <c r="L46" s="44">
        <f t="shared" si="5"/>
        <v>218500585.56000006</v>
      </c>
      <c r="M46" s="44">
        <f t="shared" si="5"/>
        <v>35278498</v>
      </c>
      <c r="N46" s="45">
        <f t="shared" si="5"/>
        <v>339661209.64000005</v>
      </c>
    </row>
    <row r="47" spans="1:18">
      <c r="A47" s="186" t="s">
        <v>175</v>
      </c>
    </row>
    <row r="49" spans="16:16" s="5" customFormat="1"/>
    <row r="50" spans="16:16" s="5" customFormat="1"/>
    <row r="51" spans="16:16" s="5" customFormat="1"/>
    <row r="56" spans="16:16">
      <c r="P56" s="13"/>
    </row>
  </sheetData>
  <mergeCells count="25">
    <mergeCell ref="F25:F27"/>
    <mergeCell ref="G25:P25"/>
    <mergeCell ref="G36:N36"/>
    <mergeCell ref="B37:B39"/>
    <mergeCell ref="C37:C39"/>
    <mergeCell ref="D37:D39"/>
    <mergeCell ref="E37:E39"/>
    <mergeCell ref="F37:F39"/>
    <mergeCell ref="G37:N37"/>
    <mergeCell ref="B4:C4"/>
    <mergeCell ref="A6:A8"/>
    <mergeCell ref="A25:A27"/>
    <mergeCell ref="A37:A39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2.75"/>
  <cols>
    <col min="1" max="1" width="10.5703125" style="60" bestFit="1" customWidth="1"/>
    <col min="2" max="2" width="39" style="60" customWidth="1"/>
    <col min="3" max="3" width="31.28515625" style="60" bestFit="1" customWidth="1"/>
    <col min="4" max="5" width="14.5703125" style="60" bestFit="1" customWidth="1"/>
    <col min="6" max="6" width="21.7109375" style="60" customWidth="1"/>
    <col min="7" max="7" width="12" style="60" bestFit="1" customWidth="1"/>
    <col min="8" max="8" width="24.7109375" style="60" bestFit="1" customWidth="1"/>
    <col min="9" max="16384" width="9.140625" style="60"/>
  </cols>
  <sheetData>
    <row r="1" spans="1:8">
      <c r="A1" s="58" t="s">
        <v>23</v>
      </c>
      <c r="B1" s="189" t="s">
        <v>176</v>
      </c>
    </row>
    <row r="2" spans="1:8">
      <c r="A2" s="61" t="s">
        <v>24</v>
      </c>
      <c r="B2" s="190">
        <f>'20. LI3'!B2</f>
        <v>44561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64" t="s">
        <v>25</v>
      </c>
      <c r="B4" s="171" t="s">
        <v>15</v>
      </c>
    </row>
    <row r="5" spans="1:8" ht="14.45" customHeight="1">
      <c r="A5" s="237"/>
      <c r="B5" s="231" t="s">
        <v>26</v>
      </c>
      <c r="C5" s="233" t="s">
        <v>27</v>
      </c>
      <c r="D5" s="231" t="s">
        <v>30</v>
      </c>
      <c r="E5" s="231"/>
      <c r="F5" s="231"/>
      <c r="G5" s="231"/>
      <c r="H5" s="235" t="s">
        <v>31</v>
      </c>
    </row>
    <row r="6" spans="1:8" ht="25.5">
      <c r="A6" s="238"/>
      <c r="B6" s="232"/>
      <c r="C6" s="234"/>
      <c r="D6" s="163" t="s">
        <v>28</v>
      </c>
      <c r="E6" s="163" t="s">
        <v>29</v>
      </c>
      <c r="F6" s="163" t="s">
        <v>32</v>
      </c>
      <c r="G6" s="163" t="s">
        <v>33</v>
      </c>
      <c r="H6" s="236"/>
    </row>
    <row r="7" spans="1:8">
      <c r="A7" s="74">
        <v>1</v>
      </c>
      <c r="B7" s="75" t="s">
        <v>177</v>
      </c>
      <c r="C7" s="184" t="s">
        <v>178</v>
      </c>
      <c r="D7" s="73"/>
      <c r="E7" s="73" t="s">
        <v>179</v>
      </c>
      <c r="F7" s="73"/>
      <c r="G7" s="76"/>
      <c r="H7" s="77" t="s">
        <v>180</v>
      </c>
    </row>
    <row r="8" spans="1:8" ht="13.5" thickBot="1">
      <c r="A8" s="78">
        <v>2</v>
      </c>
      <c r="B8" s="79" t="s">
        <v>181</v>
      </c>
      <c r="C8" s="80" t="s">
        <v>28</v>
      </c>
      <c r="D8" s="81" t="s">
        <v>179</v>
      </c>
      <c r="E8" s="81"/>
      <c r="F8" s="81"/>
      <c r="G8" s="81"/>
      <c r="H8" s="82" t="s">
        <v>182</v>
      </c>
    </row>
    <row r="9" spans="1:8">
      <c r="A9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6" sqref="B6"/>
    </sheetView>
  </sheetViews>
  <sheetFormatPr defaultColWidth="9.140625" defaultRowHeight="12.75"/>
  <cols>
    <col min="1" max="1" width="10.5703125" style="60" bestFit="1" customWidth="1"/>
    <col min="2" max="2" width="70.140625" style="60" customWidth="1"/>
    <col min="3" max="5" width="10.7109375" style="60" customWidth="1"/>
    <col min="6" max="16384" width="9.140625" style="60"/>
  </cols>
  <sheetData>
    <row r="1" spans="1:12">
      <c r="A1" s="58" t="s">
        <v>23</v>
      </c>
      <c r="B1" s="189" t="s">
        <v>176</v>
      </c>
    </row>
    <row r="2" spans="1:12">
      <c r="A2" s="58" t="s">
        <v>24</v>
      </c>
      <c r="B2" s="190">
        <f>'20. LI3'!B2</f>
        <v>44561</v>
      </c>
    </row>
    <row r="3" spans="1:12">
      <c r="A3" s="62"/>
      <c r="B3" s="59"/>
    </row>
    <row r="4" spans="1:12" ht="13.5" thickBot="1">
      <c r="A4" s="83" t="s">
        <v>102</v>
      </c>
      <c r="B4" s="172" t="s">
        <v>17</v>
      </c>
      <c r="C4" s="84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6"/>
      <c r="B5" s="87"/>
      <c r="C5" s="88">
        <v>2021</v>
      </c>
      <c r="D5" s="88">
        <v>2020</v>
      </c>
      <c r="E5" s="89">
        <v>2019</v>
      </c>
      <c r="F5" s="85"/>
    </row>
    <row r="6" spans="1:12">
      <c r="A6" s="71">
        <v>1</v>
      </c>
      <c r="B6" s="73" t="s">
        <v>103</v>
      </c>
      <c r="C6" s="68">
        <v>7011384.9200000092</v>
      </c>
      <c r="D6" s="68">
        <v>5882866.1799999997</v>
      </c>
      <c r="E6" s="90">
        <v>1951554.16</v>
      </c>
      <c r="F6" s="85"/>
    </row>
    <row r="7" spans="1:12">
      <c r="A7" s="71">
        <v>2</v>
      </c>
      <c r="B7" s="91" t="s">
        <v>104</v>
      </c>
      <c r="C7" s="68">
        <v>5145720.3599999985</v>
      </c>
      <c r="D7" s="68">
        <v>4601924.6399999997</v>
      </c>
      <c r="E7" s="90">
        <v>783896.8</v>
      </c>
      <c r="F7" s="85"/>
    </row>
    <row r="8" spans="1:12">
      <c r="A8" s="71">
        <v>3</v>
      </c>
      <c r="B8" s="73" t="s">
        <v>105</v>
      </c>
      <c r="C8" s="68">
        <v>64</v>
      </c>
      <c r="D8" s="68">
        <v>41</v>
      </c>
      <c r="E8" s="90">
        <v>25</v>
      </c>
    </row>
    <row r="9" spans="1:12" ht="13.5" thickBot="1">
      <c r="A9" s="69">
        <v>4</v>
      </c>
      <c r="B9" s="81" t="s">
        <v>106</v>
      </c>
      <c r="C9" s="92">
        <v>4105234.09</v>
      </c>
      <c r="D9" s="92">
        <v>3959268.95</v>
      </c>
      <c r="E9" s="93">
        <v>415333.67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C6" sqref="C6"/>
    </sheetView>
  </sheetViews>
  <sheetFormatPr defaultColWidth="9.140625" defaultRowHeight="12.75"/>
  <cols>
    <col min="1" max="1" width="10.5703125" style="60" bestFit="1" customWidth="1"/>
    <col min="2" max="2" width="52.5703125" style="60" customWidth="1"/>
    <col min="3" max="5" width="15" style="60" bestFit="1" customWidth="1"/>
    <col min="6" max="6" width="24.140625" style="60" customWidth="1"/>
    <col min="7" max="7" width="27.5703125" style="60" customWidth="1"/>
    <col min="8" max="16384" width="9.140625" style="60"/>
  </cols>
  <sheetData>
    <row r="1" spans="1:8">
      <c r="A1" s="60" t="s">
        <v>23</v>
      </c>
      <c r="B1" s="189" t="s">
        <v>176</v>
      </c>
    </row>
    <row r="2" spans="1:8">
      <c r="A2" s="85" t="s">
        <v>24</v>
      </c>
      <c r="B2" s="190">
        <f>'20. LI3'!B2</f>
        <v>44561</v>
      </c>
      <c r="C2" s="85"/>
      <c r="D2" s="85"/>
      <c r="E2" s="85"/>
      <c r="F2" s="85"/>
      <c r="G2" s="85"/>
      <c r="H2" s="85"/>
    </row>
    <row r="3" spans="1:8">
      <c r="A3" s="85"/>
      <c r="B3" s="85"/>
      <c r="C3" s="85"/>
      <c r="D3" s="85"/>
      <c r="E3" s="85"/>
      <c r="F3" s="85"/>
      <c r="G3" s="85"/>
      <c r="H3" s="85"/>
    </row>
    <row r="4" spans="1:8" ht="13.5" thickBot="1">
      <c r="A4" s="83" t="s">
        <v>34</v>
      </c>
      <c r="B4" s="173" t="s">
        <v>19</v>
      </c>
      <c r="F4" s="85"/>
      <c r="G4" s="85"/>
      <c r="H4" s="85"/>
    </row>
    <row r="5" spans="1:8">
      <c r="A5" s="94"/>
      <c r="B5" s="87"/>
      <c r="C5" s="87" t="s">
        <v>0</v>
      </c>
      <c r="D5" s="87" t="s">
        <v>1</v>
      </c>
      <c r="E5" s="87" t="s">
        <v>2</v>
      </c>
      <c r="F5" s="87" t="s">
        <v>3</v>
      </c>
      <c r="G5" s="95" t="s">
        <v>4</v>
      </c>
      <c r="H5" s="85"/>
    </row>
    <row r="6" spans="1:8" s="63" customFormat="1" ht="51">
      <c r="A6" s="96"/>
      <c r="B6" s="73"/>
      <c r="C6" s="73">
        <v>2021</v>
      </c>
      <c r="D6" s="73">
        <v>2020</v>
      </c>
      <c r="E6" s="73">
        <v>2019</v>
      </c>
      <c r="F6" s="97" t="s">
        <v>129</v>
      </c>
      <c r="G6" s="167" t="s">
        <v>130</v>
      </c>
    </row>
    <row r="7" spans="1:8">
      <c r="A7" s="98">
        <v>1</v>
      </c>
      <c r="B7" s="73" t="s">
        <v>35</v>
      </c>
      <c r="C7" s="191">
        <v>216778768.66000003</v>
      </c>
      <c r="D7" s="191">
        <v>154248374.55999994</v>
      </c>
      <c r="E7" s="191">
        <v>162385086</v>
      </c>
      <c r="F7" s="239"/>
      <c r="G7" s="239"/>
      <c r="H7" s="85"/>
    </row>
    <row r="8" spans="1:8">
      <c r="A8" s="98">
        <v>2</v>
      </c>
      <c r="B8" s="99" t="s">
        <v>36</v>
      </c>
      <c r="C8" s="191">
        <v>26740587.680000007</v>
      </c>
      <c r="D8" s="191">
        <v>35801278.420000002</v>
      </c>
      <c r="E8" s="191">
        <v>36180872</v>
      </c>
      <c r="F8" s="239"/>
      <c r="G8" s="239"/>
    </row>
    <row r="9" spans="1:8">
      <c r="A9" s="98">
        <v>3</v>
      </c>
      <c r="B9" s="100" t="s">
        <v>136</v>
      </c>
      <c r="C9" s="191">
        <v>-681258.84999999986</v>
      </c>
      <c r="D9" s="191">
        <v>122213.6</v>
      </c>
      <c r="E9" s="191">
        <v>315197</v>
      </c>
      <c r="F9" s="239"/>
      <c r="G9" s="239"/>
    </row>
    <row r="10" spans="1:8" ht="13.5" thickBot="1">
      <c r="A10" s="101">
        <v>4</v>
      </c>
      <c r="B10" s="102" t="s">
        <v>37</v>
      </c>
      <c r="C10" s="192">
        <f>C7+C8-C9</f>
        <v>244200615.19000003</v>
      </c>
      <c r="D10" s="193">
        <f t="shared" ref="D10:E10" si="0">D7+D8-D9</f>
        <v>189927439.37999997</v>
      </c>
      <c r="E10" s="193">
        <f t="shared" si="0"/>
        <v>198250761</v>
      </c>
      <c r="F10" s="182">
        <f>SUMIF(C10:E10, "&gt;=0",C10:E10)/3</f>
        <v>210792938.52333331</v>
      </c>
      <c r="G10" s="183">
        <f>F10*15%/8%</f>
        <v>395236759.73124993</v>
      </c>
    </row>
    <row r="11" spans="1:8">
      <c r="A11" s="103"/>
      <c r="B11" s="85"/>
      <c r="C11" s="85"/>
      <c r="D11" s="85"/>
      <c r="E11" s="85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="80" zoomScaleNormal="80" workbookViewId="0">
      <selection activeCell="C6" sqref="C6"/>
    </sheetView>
  </sheetViews>
  <sheetFormatPr defaultColWidth="9.140625" defaultRowHeight="12.75"/>
  <cols>
    <col min="1" max="1" width="10.5703125" style="123" bestFit="1" customWidth="1"/>
    <col min="2" max="2" width="16.28515625" style="60" customWidth="1"/>
    <col min="3" max="3" width="42.85546875" style="60" customWidth="1"/>
    <col min="4" max="5" width="33.42578125" style="60" customWidth="1"/>
    <col min="6" max="6" width="38.85546875" style="60" customWidth="1"/>
    <col min="7" max="16384" width="9.140625" style="60"/>
  </cols>
  <sheetData>
    <row r="1" spans="1:9">
      <c r="A1" s="58" t="s">
        <v>23</v>
      </c>
      <c r="B1" s="189" t="s">
        <v>176</v>
      </c>
    </row>
    <row r="2" spans="1:9">
      <c r="A2" s="58" t="s">
        <v>24</v>
      </c>
      <c r="B2" s="190">
        <f>'20. LI3'!B2</f>
        <v>44561</v>
      </c>
    </row>
    <row r="3" spans="1:9">
      <c r="A3" s="104"/>
    </row>
    <row r="4" spans="1:9" ht="13.5" thickBot="1">
      <c r="A4" s="83" t="s">
        <v>107</v>
      </c>
      <c r="B4" s="244" t="s">
        <v>20</v>
      </c>
      <c r="C4" s="244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137</v>
      </c>
      <c r="E5" s="108" t="s">
        <v>108</v>
      </c>
      <c r="F5" s="109" t="s">
        <v>43</v>
      </c>
    </row>
    <row r="6" spans="1:9" ht="15" customHeight="1">
      <c r="A6" s="111">
        <v>1</v>
      </c>
      <c r="B6" s="234" t="s">
        <v>109</v>
      </c>
      <c r="C6" s="112" t="s">
        <v>44</v>
      </c>
      <c r="D6" s="198">
        <v>7</v>
      </c>
      <c r="E6" s="198">
        <v>4</v>
      </c>
      <c r="F6" s="199">
        <v>13</v>
      </c>
    </row>
    <row r="7" spans="1:9" ht="15" customHeight="1">
      <c r="A7" s="111">
        <v>2</v>
      </c>
      <c r="B7" s="240"/>
      <c r="C7" s="112" t="s">
        <v>110</v>
      </c>
      <c r="D7" s="194">
        <v>1702016.13</v>
      </c>
      <c r="E7" s="194">
        <v>831926.45</v>
      </c>
      <c r="F7" s="195">
        <v>1777724.66</v>
      </c>
    </row>
    <row r="8" spans="1:9" ht="15" customHeight="1">
      <c r="A8" s="111">
        <v>3</v>
      </c>
      <c r="B8" s="240"/>
      <c r="C8" s="117" t="s">
        <v>45</v>
      </c>
      <c r="D8" s="198">
        <v>1702016.13</v>
      </c>
      <c r="E8" s="198">
        <v>831926.45</v>
      </c>
      <c r="F8" s="199">
        <v>1777724.66</v>
      </c>
      <c r="G8" s="85"/>
      <c r="H8" s="85"/>
    </row>
    <row r="9" spans="1:9" ht="15" customHeight="1">
      <c r="A9" s="111">
        <v>4</v>
      </c>
      <c r="B9" s="240"/>
      <c r="C9" s="118" t="s">
        <v>111</v>
      </c>
      <c r="D9" s="198">
        <v>0</v>
      </c>
      <c r="E9" s="198">
        <v>0</v>
      </c>
      <c r="F9" s="199">
        <v>0</v>
      </c>
      <c r="G9" s="85"/>
      <c r="H9" s="85"/>
    </row>
    <row r="10" spans="1:9" ht="30" customHeight="1">
      <c r="A10" s="111">
        <v>5</v>
      </c>
      <c r="B10" s="240"/>
      <c r="C10" s="117" t="s">
        <v>112</v>
      </c>
      <c r="D10" s="198">
        <v>0</v>
      </c>
      <c r="E10" s="198">
        <v>0</v>
      </c>
      <c r="F10" s="199">
        <v>0</v>
      </c>
    </row>
    <row r="11" spans="1:9" ht="15" customHeight="1">
      <c r="A11" s="111">
        <v>6</v>
      </c>
      <c r="B11" s="240"/>
      <c r="C11" s="118" t="s">
        <v>113</v>
      </c>
      <c r="D11" s="198">
        <v>0</v>
      </c>
      <c r="E11" s="198">
        <v>0</v>
      </c>
      <c r="F11" s="199">
        <v>0</v>
      </c>
    </row>
    <row r="12" spans="1:9" ht="15" customHeight="1">
      <c r="A12" s="111">
        <v>7</v>
      </c>
      <c r="B12" s="240"/>
      <c r="C12" s="117" t="s">
        <v>114</v>
      </c>
      <c r="D12" s="198">
        <v>0</v>
      </c>
      <c r="E12" s="198">
        <v>0</v>
      </c>
      <c r="F12" s="199">
        <v>0</v>
      </c>
    </row>
    <row r="13" spans="1:9" ht="15" customHeight="1">
      <c r="A13" s="111">
        <v>8</v>
      </c>
      <c r="B13" s="241"/>
      <c r="C13" s="118" t="s">
        <v>113</v>
      </c>
      <c r="D13" s="198">
        <v>0</v>
      </c>
      <c r="E13" s="198">
        <v>0</v>
      </c>
      <c r="F13" s="199">
        <v>0</v>
      </c>
    </row>
    <row r="14" spans="1:9" ht="15" customHeight="1">
      <c r="A14" s="111">
        <v>9</v>
      </c>
      <c r="B14" s="234" t="s">
        <v>115</v>
      </c>
      <c r="C14" s="112" t="s">
        <v>44</v>
      </c>
      <c r="D14" s="198">
        <v>6</v>
      </c>
      <c r="E14" s="198">
        <v>0</v>
      </c>
      <c r="F14" s="199">
        <v>12</v>
      </c>
      <c r="I14" s="121"/>
    </row>
    <row r="15" spans="1:9" ht="15" customHeight="1">
      <c r="A15" s="111">
        <v>10</v>
      </c>
      <c r="B15" s="240"/>
      <c r="C15" s="112" t="s">
        <v>116</v>
      </c>
      <c r="D15" s="194">
        <v>31135.95</v>
      </c>
      <c r="E15" s="194">
        <v>0</v>
      </c>
      <c r="F15" s="195">
        <v>251816.95</v>
      </c>
    </row>
    <row r="16" spans="1:9" ht="15" customHeight="1">
      <c r="A16" s="111">
        <v>11</v>
      </c>
      <c r="B16" s="240"/>
      <c r="C16" s="117" t="s">
        <v>45</v>
      </c>
      <c r="D16" s="198">
        <v>31135.95</v>
      </c>
      <c r="E16" s="198">
        <v>0</v>
      </c>
      <c r="F16" s="199">
        <v>251816.95</v>
      </c>
    </row>
    <row r="17" spans="1:6" ht="15" customHeight="1">
      <c r="A17" s="111">
        <v>12</v>
      </c>
      <c r="B17" s="240"/>
      <c r="C17" s="118" t="s">
        <v>111</v>
      </c>
      <c r="D17" s="198">
        <v>0</v>
      </c>
      <c r="E17" s="198">
        <v>0</v>
      </c>
      <c r="F17" s="199">
        <v>0</v>
      </c>
    </row>
    <row r="18" spans="1:6" ht="30" customHeight="1">
      <c r="A18" s="111">
        <v>13</v>
      </c>
      <c r="B18" s="240"/>
      <c r="C18" s="117" t="s">
        <v>117</v>
      </c>
      <c r="D18" s="198">
        <v>0</v>
      </c>
      <c r="E18" s="198">
        <v>0</v>
      </c>
      <c r="F18" s="199">
        <v>0</v>
      </c>
    </row>
    <row r="19" spans="1:6" ht="15" customHeight="1">
      <c r="A19" s="111">
        <v>14</v>
      </c>
      <c r="B19" s="240"/>
      <c r="C19" s="118" t="s">
        <v>113</v>
      </c>
      <c r="D19" s="198">
        <v>0</v>
      </c>
      <c r="E19" s="198">
        <v>0</v>
      </c>
      <c r="F19" s="199">
        <v>0</v>
      </c>
    </row>
    <row r="20" spans="1:6" ht="15" customHeight="1">
      <c r="A20" s="111">
        <v>15</v>
      </c>
      <c r="B20" s="240"/>
      <c r="C20" s="117" t="s">
        <v>114</v>
      </c>
      <c r="D20" s="198">
        <v>0</v>
      </c>
      <c r="E20" s="198">
        <v>0</v>
      </c>
      <c r="F20" s="199">
        <v>0</v>
      </c>
    </row>
    <row r="21" spans="1:6" ht="15" customHeight="1">
      <c r="A21" s="111">
        <v>16</v>
      </c>
      <c r="B21" s="241"/>
      <c r="C21" s="118" t="s">
        <v>113</v>
      </c>
      <c r="D21" s="198">
        <v>0</v>
      </c>
      <c r="E21" s="198">
        <v>0</v>
      </c>
      <c r="F21" s="199">
        <v>0</v>
      </c>
    </row>
    <row r="22" spans="1:6" ht="15" customHeight="1" thickBot="1">
      <c r="A22" s="122">
        <v>17</v>
      </c>
      <c r="B22" s="242" t="s">
        <v>118</v>
      </c>
      <c r="C22" s="243"/>
      <c r="D22" s="196">
        <v>1733152.0799999998</v>
      </c>
      <c r="E22" s="196">
        <v>831926.45</v>
      </c>
      <c r="F22" s="197">
        <v>2029541.6099999999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6" sqref="B6"/>
    </sheetView>
  </sheetViews>
  <sheetFormatPr defaultColWidth="9.140625" defaultRowHeight="12.75"/>
  <cols>
    <col min="1" max="1" width="35.140625" style="60" customWidth="1"/>
    <col min="2" max="2" width="45.85546875" style="60" customWidth="1"/>
    <col min="3" max="4" width="29.42578125" style="60" customWidth="1"/>
    <col min="5" max="5" width="28.42578125" style="60" customWidth="1"/>
    <col min="6" max="6" width="14" style="60" bestFit="1" customWidth="1"/>
    <col min="7" max="7" width="14.7109375" style="60" customWidth="1"/>
    <col min="8" max="8" width="26.42578125" style="60" customWidth="1"/>
    <col min="9" max="9" width="16.140625" style="60" bestFit="1" customWidth="1"/>
    <col min="10" max="10" width="14" style="60" bestFit="1" customWidth="1"/>
    <col min="11" max="11" width="14.7109375" style="60" customWidth="1"/>
    <col min="12" max="12" width="26.85546875" style="60" customWidth="1"/>
    <col min="13" max="16384" width="9.140625" style="60"/>
  </cols>
  <sheetData>
    <row r="1" spans="1:12">
      <c r="A1" s="60" t="s">
        <v>23</v>
      </c>
      <c r="B1" s="189" t="s">
        <v>176</v>
      </c>
    </row>
    <row r="2" spans="1:12">
      <c r="A2" s="60" t="s">
        <v>24</v>
      </c>
      <c r="B2" s="190">
        <f>'20. LI3'!B2</f>
        <v>44561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3.5" thickBot="1">
      <c r="A4" s="177" t="s">
        <v>38</v>
      </c>
      <c r="B4" s="174" t="s">
        <v>21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>
      <c r="A5" s="126"/>
      <c r="B5" s="87"/>
      <c r="C5" s="178" t="s">
        <v>137</v>
      </c>
      <c r="D5" s="178" t="s">
        <v>108</v>
      </c>
      <c r="E5" s="164" t="s">
        <v>43</v>
      </c>
      <c r="F5" s="125"/>
      <c r="G5" s="125"/>
      <c r="H5" s="125"/>
      <c r="I5" s="125"/>
      <c r="J5" s="125"/>
      <c r="K5" s="125"/>
      <c r="L5" s="125"/>
    </row>
    <row r="6" spans="1:12">
      <c r="A6" s="245" t="s">
        <v>39</v>
      </c>
      <c r="B6" s="127" t="s">
        <v>44</v>
      </c>
      <c r="C6" s="200">
        <v>0</v>
      </c>
      <c r="D6" s="200">
        <v>0</v>
      </c>
      <c r="E6" s="201">
        <v>0</v>
      </c>
      <c r="F6" s="125"/>
      <c r="G6" s="125"/>
      <c r="H6" s="125"/>
      <c r="I6" s="125"/>
      <c r="J6" s="125"/>
      <c r="K6" s="125"/>
      <c r="L6" s="125"/>
    </row>
    <row r="7" spans="1:12">
      <c r="A7" s="246"/>
      <c r="B7" s="128" t="s">
        <v>146</v>
      </c>
      <c r="C7" s="200">
        <v>0</v>
      </c>
      <c r="D7" s="200">
        <v>0</v>
      </c>
      <c r="E7" s="201">
        <v>0</v>
      </c>
      <c r="F7" s="125"/>
      <c r="G7" s="125"/>
      <c r="H7" s="125"/>
      <c r="I7" s="125"/>
      <c r="J7" s="125"/>
      <c r="K7" s="125"/>
      <c r="L7" s="125"/>
    </row>
    <row r="8" spans="1:12">
      <c r="A8" s="247" t="s">
        <v>40</v>
      </c>
      <c r="B8" s="127" t="s">
        <v>44</v>
      </c>
      <c r="C8" s="200">
        <v>1</v>
      </c>
      <c r="D8" s="200">
        <v>0</v>
      </c>
      <c r="E8" s="201">
        <v>1</v>
      </c>
      <c r="F8" s="125"/>
      <c r="G8" s="125"/>
      <c r="H8" s="125"/>
      <c r="I8" s="125"/>
      <c r="J8" s="125"/>
      <c r="K8" s="125"/>
      <c r="L8" s="125"/>
    </row>
    <row r="9" spans="1:12">
      <c r="A9" s="247"/>
      <c r="B9" s="128" t="s">
        <v>49</v>
      </c>
      <c r="C9" s="202">
        <v>76500</v>
      </c>
      <c r="D9" s="202"/>
      <c r="E9" s="203">
        <v>10200</v>
      </c>
      <c r="F9" s="125"/>
      <c r="G9" s="125"/>
      <c r="H9" s="125"/>
      <c r="I9" s="125"/>
      <c r="J9" s="125"/>
      <c r="K9" s="125"/>
      <c r="L9" s="125"/>
    </row>
    <row r="10" spans="1:12">
      <c r="A10" s="247"/>
      <c r="B10" s="129" t="s">
        <v>45</v>
      </c>
      <c r="C10" s="200">
        <v>76500</v>
      </c>
      <c r="D10" s="200">
        <v>0</v>
      </c>
      <c r="E10" s="201">
        <v>10200</v>
      </c>
      <c r="F10" s="125"/>
      <c r="G10" s="125"/>
      <c r="H10" s="125"/>
      <c r="I10" s="125"/>
      <c r="J10" s="125"/>
      <c r="K10" s="125"/>
      <c r="L10" s="125"/>
    </row>
    <row r="11" spans="1:12">
      <c r="A11" s="247"/>
      <c r="B11" s="129" t="s">
        <v>46</v>
      </c>
      <c r="C11" s="200">
        <v>0</v>
      </c>
      <c r="D11" s="200">
        <v>0</v>
      </c>
      <c r="E11" s="201">
        <v>0</v>
      </c>
      <c r="F11" s="125"/>
      <c r="G11" s="125"/>
      <c r="H11" s="125"/>
      <c r="I11" s="125"/>
      <c r="J11" s="125"/>
      <c r="K11" s="125"/>
      <c r="L11" s="125"/>
    </row>
    <row r="12" spans="1:12">
      <c r="A12" s="247"/>
      <c r="B12" s="129" t="s">
        <v>47</v>
      </c>
      <c r="C12" s="200">
        <v>0</v>
      </c>
      <c r="D12" s="200">
        <v>0</v>
      </c>
      <c r="E12" s="201">
        <v>0</v>
      </c>
      <c r="F12" s="125"/>
      <c r="G12" s="125"/>
      <c r="H12" s="125"/>
      <c r="I12" s="125"/>
      <c r="J12" s="125"/>
      <c r="K12" s="125"/>
      <c r="L12" s="125"/>
    </row>
    <row r="13" spans="1:12">
      <c r="A13" s="247"/>
      <c r="B13" s="129" t="s">
        <v>131</v>
      </c>
      <c r="C13" s="200">
        <v>0</v>
      </c>
      <c r="D13" s="200">
        <v>0</v>
      </c>
      <c r="E13" s="201">
        <v>0</v>
      </c>
      <c r="F13" s="125"/>
      <c r="G13" s="125"/>
      <c r="H13" s="125"/>
      <c r="I13" s="125"/>
      <c r="J13" s="125"/>
      <c r="K13" s="125"/>
      <c r="L13" s="125"/>
    </row>
    <row r="14" spans="1:12">
      <c r="A14" s="247" t="s">
        <v>41</v>
      </c>
      <c r="B14" s="127" t="s">
        <v>44</v>
      </c>
      <c r="C14" s="200">
        <v>0</v>
      </c>
      <c r="D14" s="200">
        <v>0</v>
      </c>
      <c r="E14" s="201">
        <v>0</v>
      </c>
      <c r="F14" s="125"/>
      <c r="G14" s="125"/>
      <c r="H14" s="125"/>
      <c r="I14" s="125"/>
      <c r="J14" s="125"/>
      <c r="K14" s="125"/>
      <c r="L14" s="125"/>
    </row>
    <row r="15" spans="1:12">
      <c r="A15" s="247"/>
      <c r="B15" s="128" t="s">
        <v>49</v>
      </c>
      <c r="C15" s="202"/>
      <c r="D15" s="202"/>
      <c r="E15" s="203"/>
      <c r="F15" s="125"/>
      <c r="G15" s="125"/>
      <c r="H15" s="125"/>
      <c r="I15" s="125"/>
      <c r="J15" s="125"/>
      <c r="K15" s="125"/>
      <c r="L15" s="125"/>
    </row>
    <row r="16" spans="1:12">
      <c r="A16" s="247"/>
      <c r="B16" s="129" t="s">
        <v>45</v>
      </c>
      <c r="C16" s="200">
        <v>0</v>
      </c>
      <c r="D16" s="200">
        <v>0</v>
      </c>
      <c r="E16" s="201">
        <v>0</v>
      </c>
      <c r="F16" s="125"/>
      <c r="G16" s="125"/>
      <c r="H16" s="125"/>
      <c r="I16" s="125"/>
      <c r="J16" s="125"/>
      <c r="K16" s="125"/>
      <c r="L16" s="125"/>
    </row>
    <row r="17" spans="1:12">
      <c r="A17" s="245"/>
      <c r="B17" s="129" t="s">
        <v>46</v>
      </c>
      <c r="C17" s="200">
        <v>0</v>
      </c>
      <c r="D17" s="200">
        <v>0</v>
      </c>
      <c r="E17" s="201">
        <v>0</v>
      </c>
      <c r="F17" s="125"/>
      <c r="G17" s="125"/>
      <c r="H17" s="125"/>
      <c r="I17" s="125"/>
      <c r="J17" s="125"/>
      <c r="K17" s="125"/>
      <c r="L17" s="125"/>
    </row>
    <row r="18" spans="1:12">
      <c r="A18" s="245"/>
      <c r="B18" s="129" t="s">
        <v>47</v>
      </c>
      <c r="C18" s="200">
        <v>0</v>
      </c>
      <c r="D18" s="200">
        <v>0</v>
      </c>
      <c r="E18" s="201">
        <v>0</v>
      </c>
      <c r="F18" s="125"/>
      <c r="G18" s="125"/>
      <c r="H18" s="125"/>
      <c r="I18" s="125"/>
      <c r="J18" s="125"/>
      <c r="K18" s="125"/>
      <c r="L18" s="125"/>
    </row>
    <row r="19" spans="1:12" ht="13.5" thickBot="1">
      <c r="A19" s="248"/>
      <c r="B19" s="179" t="s">
        <v>131</v>
      </c>
      <c r="C19" s="204">
        <v>0</v>
      </c>
      <c r="D19" s="204">
        <v>0</v>
      </c>
      <c r="E19" s="205">
        <v>0</v>
      </c>
      <c r="F19" s="125"/>
      <c r="G19" s="125"/>
      <c r="H19" s="125"/>
      <c r="I19" s="125"/>
      <c r="J19" s="125"/>
      <c r="K19" s="125"/>
      <c r="L19" s="125"/>
    </row>
    <row r="20" spans="1:12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6" sqref="B6"/>
    </sheetView>
  </sheetViews>
  <sheetFormatPr defaultColWidth="9.140625" defaultRowHeight="12.75"/>
  <cols>
    <col min="1" max="1" width="10.5703125" style="60" bestFit="1" customWidth="1"/>
    <col min="2" max="2" width="54.7109375" style="60" customWidth="1"/>
    <col min="3" max="3" width="26.7109375" style="60" customWidth="1"/>
    <col min="4" max="4" width="34.85546875" style="60" customWidth="1"/>
    <col min="5" max="5" width="26.7109375" style="60" customWidth="1"/>
    <col min="6" max="6" width="25.5703125" style="60" customWidth="1"/>
    <col min="7" max="7" width="25" style="60" customWidth="1"/>
    <col min="8" max="16384" width="9.140625" style="60"/>
  </cols>
  <sheetData>
    <row r="1" spans="1:7">
      <c r="A1" s="58" t="s">
        <v>23</v>
      </c>
      <c r="B1" s="189" t="s">
        <v>176</v>
      </c>
    </row>
    <row r="2" spans="1:7">
      <c r="A2" s="58" t="s">
        <v>24</v>
      </c>
      <c r="B2" s="190">
        <f>'20. LI3'!B2</f>
        <v>44561</v>
      </c>
    </row>
    <row r="3" spans="1:7">
      <c r="B3" s="130"/>
    </row>
    <row r="4" spans="1:7" ht="13.5" thickBot="1">
      <c r="A4" s="83" t="s">
        <v>119</v>
      </c>
      <c r="B4" s="175" t="s">
        <v>128</v>
      </c>
    </row>
    <row r="5" spans="1:7" s="130" customFormat="1">
      <c r="A5" s="131"/>
      <c r="B5" s="65"/>
      <c r="C5" s="132" t="s">
        <v>0</v>
      </c>
      <c r="D5" s="162" t="s">
        <v>1</v>
      </c>
      <c r="E5" s="162" t="s">
        <v>2</v>
      </c>
      <c r="F5" s="162" t="s">
        <v>3</v>
      </c>
      <c r="G5" s="164" t="s">
        <v>4</v>
      </c>
    </row>
    <row r="6" spans="1:7" ht="51">
      <c r="A6" s="133"/>
      <c r="B6" s="134"/>
      <c r="C6" s="135" t="s">
        <v>120</v>
      </c>
      <c r="D6" s="134" t="s">
        <v>121</v>
      </c>
      <c r="E6" s="166" t="s">
        <v>122</v>
      </c>
      <c r="F6" s="166" t="s">
        <v>135</v>
      </c>
      <c r="G6" s="165" t="s">
        <v>123</v>
      </c>
    </row>
    <row r="7" spans="1:7">
      <c r="A7" s="133">
        <v>1</v>
      </c>
      <c r="B7" s="136" t="s">
        <v>137</v>
      </c>
      <c r="C7" s="137">
        <f>SUM(C8:C11)</f>
        <v>0</v>
      </c>
      <c r="D7" s="137">
        <f t="shared" ref="D7:G7" si="0">SUM(D8:D11)</f>
        <v>0</v>
      </c>
      <c r="E7" s="137">
        <f t="shared" si="0"/>
        <v>0</v>
      </c>
      <c r="F7" s="137">
        <f t="shared" si="0"/>
        <v>0</v>
      </c>
      <c r="G7" s="137">
        <f t="shared" si="0"/>
        <v>0</v>
      </c>
    </row>
    <row r="8" spans="1:7">
      <c r="A8" s="133">
        <v>2</v>
      </c>
      <c r="B8" s="138" t="s">
        <v>65</v>
      </c>
      <c r="C8" s="139"/>
      <c r="D8" s="119"/>
      <c r="E8" s="119"/>
      <c r="F8" s="119"/>
      <c r="G8" s="120"/>
    </row>
    <row r="9" spans="1:7">
      <c r="A9" s="133">
        <v>3</v>
      </c>
      <c r="B9" s="138" t="s">
        <v>124</v>
      </c>
      <c r="C9" s="139"/>
      <c r="D9" s="119"/>
      <c r="E9" s="119"/>
      <c r="F9" s="119"/>
      <c r="G9" s="120"/>
    </row>
    <row r="10" spans="1:7">
      <c r="A10" s="133">
        <v>4</v>
      </c>
      <c r="B10" s="140" t="s">
        <v>125</v>
      </c>
      <c r="C10" s="139"/>
      <c r="D10" s="119"/>
      <c r="E10" s="119"/>
      <c r="F10" s="119"/>
      <c r="G10" s="120"/>
    </row>
    <row r="11" spans="1:7">
      <c r="A11" s="133">
        <v>5</v>
      </c>
      <c r="B11" s="138" t="s">
        <v>126</v>
      </c>
      <c r="C11" s="139"/>
      <c r="D11" s="119"/>
      <c r="E11" s="119"/>
      <c r="F11" s="119"/>
      <c r="G11" s="120"/>
    </row>
    <row r="12" spans="1:7">
      <c r="A12" s="133">
        <v>6</v>
      </c>
      <c r="B12" s="112" t="s">
        <v>108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3">
        <v>7</v>
      </c>
      <c r="B13" s="138" t="s">
        <v>65</v>
      </c>
      <c r="C13" s="113"/>
      <c r="D13" s="113"/>
      <c r="E13" s="113"/>
      <c r="F13" s="113"/>
      <c r="G13" s="114"/>
    </row>
    <row r="14" spans="1:7">
      <c r="A14" s="133">
        <v>8</v>
      </c>
      <c r="B14" s="138" t="s">
        <v>124</v>
      </c>
      <c r="C14" s="113"/>
      <c r="D14" s="113"/>
      <c r="E14" s="113"/>
      <c r="F14" s="113"/>
      <c r="G14" s="114"/>
    </row>
    <row r="15" spans="1:7">
      <c r="A15" s="133">
        <v>9</v>
      </c>
      <c r="B15" s="140" t="s">
        <v>125</v>
      </c>
      <c r="C15" s="113"/>
      <c r="D15" s="113"/>
      <c r="E15" s="113"/>
      <c r="F15" s="113"/>
      <c r="G15" s="114"/>
    </row>
    <row r="16" spans="1:7">
      <c r="A16" s="133">
        <v>10</v>
      </c>
      <c r="B16" s="138" t="s">
        <v>126</v>
      </c>
      <c r="C16" s="113"/>
      <c r="D16" s="113"/>
      <c r="E16" s="113"/>
      <c r="F16" s="113"/>
      <c r="G16" s="114"/>
    </row>
    <row r="17" spans="1:7">
      <c r="A17" s="133">
        <v>11</v>
      </c>
      <c r="B17" s="112" t="s">
        <v>43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3">
        <v>12</v>
      </c>
      <c r="B18" s="138" t="s">
        <v>65</v>
      </c>
      <c r="C18" s="113"/>
      <c r="D18" s="113"/>
      <c r="E18" s="113" t="s">
        <v>6</v>
      </c>
      <c r="F18" s="113"/>
      <c r="G18" s="114"/>
    </row>
    <row r="19" spans="1:7">
      <c r="A19" s="133">
        <v>13</v>
      </c>
      <c r="B19" s="138" t="s">
        <v>124</v>
      </c>
      <c r="C19" s="113"/>
      <c r="D19" s="113"/>
      <c r="E19" s="113"/>
      <c r="F19" s="113"/>
      <c r="G19" s="114"/>
    </row>
    <row r="20" spans="1:7">
      <c r="A20" s="133">
        <v>14</v>
      </c>
      <c r="B20" s="140" t="s">
        <v>125</v>
      </c>
      <c r="C20" s="113"/>
      <c r="D20" s="113"/>
      <c r="E20" s="113"/>
      <c r="F20" s="113"/>
      <c r="G20" s="114"/>
    </row>
    <row r="21" spans="1:7">
      <c r="A21" s="133">
        <v>15</v>
      </c>
      <c r="B21" s="138" t="s">
        <v>126</v>
      </c>
      <c r="C21" s="113"/>
      <c r="D21" s="113"/>
      <c r="E21" s="113"/>
      <c r="F21" s="113"/>
      <c r="G21" s="114"/>
    </row>
    <row r="22" spans="1:7" ht="13.5" thickBot="1">
      <c r="A22" s="133">
        <v>16</v>
      </c>
      <c r="B22" s="141" t="s">
        <v>127</v>
      </c>
      <c r="C22" s="142">
        <f>C12+C17</f>
        <v>0</v>
      </c>
      <c r="D22" s="142">
        <f>D12+D17</f>
        <v>0</v>
      </c>
      <c r="E22" s="142">
        <f>E12+E17</f>
        <v>0</v>
      </c>
      <c r="F22" s="142">
        <f>F12+F17</f>
        <v>0</v>
      </c>
      <c r="G22" s="143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8" sqref="B8"/>
    </sheetView>
  </sheetViews>
  <sheetFormatPr defaultColWidth="9.140625" defaultRowHeight="12.75"/>
  <cols>
    <col min="1" max="1" width="10.5703125" style="60" bestFit="1" customWidth="1"/>
    <col min="2" max="2" width="89.140625" style="60" bestFit="1" customWidth="1"/>
    <col min="3" max="3" width="15.140625" style="144" customWidth="1"/>
    <col min="4" max="5" width="13.7109375" style="144" customWidth="1"/>
    <col min="6" max="6" width="16.28515625" style="144" customWidth="1"/>
    <col min="7" max="8" width="13.7109375" style="144" customWidth="1"/>
    <col min="9" max="9" width="17.5703125" style="144" customWidth="1"/>
    <col min="10" max="10" width="14.5703125" style="144" customWidth="1"/>
    <col min="11" max="12" width="13.7109375" style="144" customWidth="1"/>
    <col min="13" max="13" width="15" style="144" customWidth="1"/>
    <col min="14" max="15" width="13.7109375" style="144" customWidth="1"/>
    <col min="16" max="17" width="15.7109375" style="144" customWidth="1"/>
    <col min="18" max="18" width="9.140625" style="144"/>
    <col min="19" max="16384" width="9.140625" style="60"/>
  </cols>
  <sheetData>
    <row r="1" spans="1:15">
      <c r="A1" s="60" t="s">
        <v>23</v>
      </c>
      <c r="B1" s="189" t="s">
        <v>176</v>
      </c>
    </row>
    <row r="2" spans="1:15">
      <c r="A2" s="60" t="s">
        <v>24</v>
      </c>
      <c r="B2" s="190">
        <f>'20. LI3'!B2</f>
        <v>44561</v>
      </c>
    </row>
    <row r="4" spans="1:15" ht="13.5" thickBot="1">
      <c r="A4" s="83" t="s">
        <v>48</v>
      </c>
      <c r="B4" s="176" t="s">
        <v>22</v>
      </c>
    </row>
    <row r="5" spans="1:15">
      <c r="A5" s="70"/>
      <c r="B5" s="145"/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161" t="s">
        <v>5</v>
      </c>
      <c r="I5" s="161" t="s">
        <v>8</v>
      </c>
      <c r="J5" s="161" t="s">
        <v>9</v>
      </c>
      <c r="K5" s="161" t="s">
        <v>132</v>
      </c>
      <c r="L5" s="161" t="s">
        <v>10</v>
      </c>
      <c r="M5" s="161" t="s">
        <v>11</v>
      </c>
      <c r="N5" s="161" t="s">
        <v>12</v>
      </c>
      <c r="O5" s="146" t="s">
        <v>13</v>
      </c>
    </row>
    <row r="6" spans="1:15" ht="12.75" customHeight="1">
      <c r="A6" s="71"/>
      <c r="B6" s="73"/>
      <c r="C6" s="249" t="s">
        <v>133</v>
      </c>
      <c r="D6" s="249"/>
      <c r="E6" s="249"/>
      <c r="F6" s="251" t="s">
        <v>51</v>
      </c>
      <c r="G6" s="251"/>
      <c r="H6" s="251"/>
      <c r="I6" s="251"/>
      <c r="J6" s="251"/>
      <c r="K6" s="251"/>
      <c r="L6" s="251"/>
      <c r="M6" s="251" t="s">
        <v>57</v>
      </c>
      <c r="N6" s="251"/>
      <c r="O6" s="250"/>
    </row>
    <row r="7" spans="1:15" ht="15" customHeight="1">
      <c r="A7" s="71"/>
      <c r="B7" s="73"/>
      <c r="C7" s="251" t="s">
        <v>138</v>
      </c>
      <c r="D7" s="251" t="s">
        <v>139</v>
      </c>
      <c r="E7" s="251" t="s">
        <v>50</v>
      </c>
      <c r="F7" s="251" t="s">
        <v>52</v>
      </c>
      <c r="G7" s="251"/>
      <c r="H7" s="251" t="s">
        <v>53</v>
      </c>
      <c r="I7" s="251" t="s">
        <v>54</v>
      </c>
      <c r="J7" s="251"/>
      <c r="K7" s="252" t="s">
        <v>55</v>
      </c>
      <c r="L7" s="252"/>
      <c r="M7" s="249" t="s">
        <v>142</v>
      </c>
      <c r="N7" s="249" t="s">
        <v>143</v>
      </c>
      <c r="O7" s="250" t="s">
        <v>58</v>
      </c>
    </row>
    <row r="8" spans="1:15" ht="25.5">
      <c r="A8" s="71"/>
      <c r="B8" s="73"/>
      <c r="C8" s="251"/>
      <c r="D8" s="251"/>
      <c r="E8" s="251"/>
      <c r="F8" s="166" t="s">
        <v>140</v>
      </c>
      <c r="G8" s="166" t="s">
        <v>141</v>
      </c>
      <c r="H8" s="251"/>
      <c r="I8" s="166" t="s">
        <v>138</v>
      </c>
      <c r="J8" s="166" t="s">
        <v>139</v>
      </c>
      <c r="K8" s="168" t="s">
        <v>145</v>
      </c>
      <c r="L8" s="168" t="s">
        <v>56</v>
      </c>
      <c r="M8" s="249"/>
      <c r="N8" s="249"/>
      <c r="O8" s="250"/>
    </row>
    <row r="9" spans="1:15">
      <c r="A9" s="147"/>
      <c r="B9" s="148" t="s">
        <v>42</v>
      </c>
      <c r="C9" s="149"/>
      <c r="D9" s="149"/>
      <c r="E9" s="150"/>
      <c r="F9" s="151"/>
      <c r="G9" s="151"/>
      <c r="H9" s="72"/>
      <c r="I9" s="72"/>
      <c r="J9" s="72"/>
      <c r="K9" s="72"/>
      <c r="L9" s="72"/>
      <c r="M9" s="151"/>
      <c r="N9" s="151"/>
      <c r="O9" s="152"/>
    </row>
    <row r="10" spans="1:15">
      <c r="A10" s="71">
        <v>1</v>
      </c>
      <c r="B10" s="153" t="s">
        <v>49</v>
      </c>
      <c r="C10" s="154">
        <v>0</v>
      </c>
      <c r="D10" s="154">
        <f>D11+D12+D13</f>
        <v>1364465546</v>
      </c>
      <c r="E10" s="154">
        <f>E11+E12+E13</f>
        <v>1364465546</v>
      </c>
      <c r="F10" s="155">
        <v>0</v>
      </c>
      <c r="G10" s="155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206">
        <f>SUM(M11:M17)</f>
        <v>0</v>
      </c>
      <c r="N10" s="206">
        <f t="shared" ref="N10:O10" si="0">SUM(N11:N17)</f>
        <v>1364465546</v>
      </c>
      <c r="O10" s="207">
        <f t="shared" si="0"/>
        <v>1364465546</v>
      </c>
    </row>
    <row r="11" spans="1:15">
      <c r="A11" s="71">
        <v>1.1000000000000001</v>
      </c>
      <c r="B11" s="73" t="s">
        <v>183</v>
      </c>
      <c r="C11" s="67"/>
      <c r="D11" s="67">
        <v>1364157493</v>
      </c>
      <c r="E11" s="154">
        <f t="shared" ref="E11:E17" si="1">D11+C11</f>
        <v>1364157493</v>
      </c>
      <c r="F11" s="67"/>
      <c r="G11" s="67"/>
      <c r="H11" s="67"/>
      <c r="I11" s="67"/>
      <c r="J11" s="67"/>
      <c r="K11" s="157"/>
      <c r="L11" s="157"/>
      <c r="M11" s="208">
        <f>C11+F11-H11-I11</f>
        <v>0</v>
      </c>
      <c r="N11" s="208">
        <f>D11+G11+H11-J11+K11-L11</f>
        <v>1364157493</v>
      </c>
      <c r="O11" s="207">
        <f t="shared" ref="O11:O17" si="2">M11+N11</f>
        <v>1364157493</v>
      </c>
    </row>
    <row r="12" spans="1:15">
      <c r="A12" s="71">
        <v>1.2</v>
      </c>
      <c r="B12" s="73" t="s">
        <v>184</v>
      </c>
      <c r="C12" s="67"/>
      <c r="D12" s="67">
        <v>228053</v>
      </c>
      <c r="E12" s="154">
        <f t="shared" si="1"/>
        <v>228053</v>
      </c>
      <c r="F12" s="67"/>
      <c r="G12" s="67"/>
      <c r="H12" s="67"/>
      <c r="I12" s="67"/>
      <c r="J12" s="67"/>
      <c r="K12" s="157"/>
      <c r="L12" s="157"/>
      <c r="M12" s="208">
        <f t="shared" ref="M12:M15" si="3">C12+F12-H12-I12</f>
        <v>0</v>
      </c>
      <c r="N12" s="208">
        <f t="shared" ref="N12:N17" si="4">D12+G12+H12-J12+K12-L12</f>
        <v>228053</v>
      </c>
      <c r="O12" s="207">
        <f t="shared" si="2"/>
        <v>228053</v>
      </c>
    </row>
    <row r="13" spans="1:15">
      <c r="A13" s="71">
        <v>1.3</v>
      </c>
      <c r="B13" s="73" t="s">
        <v>185</v>
      </c>
      <c r="C13" s="67"/>
      <c r="D13" s="67">
        <v>80000</v>
      </c>
      <c r="E13" s="154">
        <f t="shared" si="1"/>
        <v>80000</v>
      </c>
      <c r="F13" s="67"/>
      <c r="G13" s="67"/>
      <c r="H13" s="67"/>
      <c r="I13" s="67"/>
      <c r="J13" s="67"/>
      <c r="K13" s="157"/>
      <c r="L13" s="157"/>
      <c r="M13" s="208">
        <f t="shared" si="3"/>
        <v>0</v>
      </c>
      <c r="N13" s="208">
        <f t="shared" si="4"/>
        <v>80000</v>
      </c>
      <c r="O13" s="207">
        <f t="shared" si="2"/>
        <v>80000</v>
      </c>
    </row>
    <row r="14" spans="1:15">
      <c r="A14" s="71">
        <v>1.4</v>
      </c>
      <c r="B14" s="73"/>
      <c r="C14" s="67"/>
      <c r="D14" s="67"/>
      <c r="E14" s="154">
        <f t="shared" si="1"/>
        <v>0</v>
      </c>
      <c r="F14" s="67"/>
      <c r="G14" s="67"/>
      <c r="H14" s="67"/>
      <c r="I14" s="67"/>
      <c r="J14" s="67"/>
      <c r="K14" s="157"/>
      <c r="L14" s="157"/>
      <c r="M14" s="208">
        <f t="shared" si="3"/>
        <v>0</v>
      </c>
      <c r="N14" s="208">
        <f t="shared" si="4"/>
        <v>0</v>
      </c>
      <c r="O14" s="207">
        <f t="shared" si="2"/>
        <v>0</v>
      </c>
    </row>
    <row r="15" spans="1:15">
      <c r="A15" s="71">
        <v>1.5</v>
      </c>
      <c r="B15" s="73"/>
      <c r="C15" s="67"/>
      <c r="D15" s="67"/>
      <c r="E15" s="154">
        <f t="shared" si="1"/>
        <v>0</v>
      </c>
      <c r="F15" s="67"/>
      <c r="G15" s="67"/>
      <c r="H15" s="67"/>
      <c r="I15" s="67"/>
      <c r="J15" s="67"/>
      <c r="K15" s="157"/>
      <c r="L15" s="157"/>
      <c r="M15" s="208">
        <f t="shared" si="3"/>
        <v>0</v>
      </c>
      <c r="N15" s="208">
        <f t="shared" si="4"/>
        <v>0</v>
      </c>
      <c r="O15" s="207">
        <f t="shared" si="2"/>
        <v>0</v>
      </c>
    </row>
    <row r="16" spans="1:15">
      <c r="A16" s="71">
        <v>1.6</v>
      </c>
      <c r="B16" s="73"/>
      <c r="C16" s="67"/>
      <c r="D16" s="67"/>
      <c r="E16" s="154">
        <f t="shared" si="1"/>
        <v>0</v>
      </c>
      <c r="F16" s="67"/>
      <c r="G16" s="67"/>
      <c r="H16" s="67"/>
      <c r="I16" s="67"/>
      <c r="J16" s="67"/>
      <c r="K16" s="157"/>
      <c r="L16" s="157"/>
      <c r="M16" s="208">
        <f>C16+F16-H16-I16</f>
        <v>0</v>
      </c>
      <c r="N16" s="208">
        <f t="shared" si="4"/>
        <v>0</v>
      </c>
      <c r="O16" s="207">
        <f t="shared" si="2"/>
        <v>0</v>
      </c>
    </row>
    <row r="17" spans="1:15">
      <c r="A17" s="71" t="s">
        <v>7</v>
      </c>
      <c r="B17" s="73"/>
      <c r="C17" s="67"/>
      <c r="D17" s="67"/>
      <c r="E17" s="154">
        <f t="shared" si="1"/>
        <v>0</v>
      </c>
      <c r="F17" s="67"/>
      <c r="G17" s="67"/>
      <c r="H17" s="67"/>
      <c r="I17" s="67"/>
      <c r="J17" s="67"/>
      <c r="K17" s="157"/>
      <c r="L17" s="157"/>
      <c r="M17" s="208">
        <f>C17+F17-H17-I17</f>
        <v>0</v>
      </c>
      <c r="N17" s="208">
        <f t="shared" si="4"/>
        <v>0</v>
      </c>
      <c r="O17" s="207">
        <f t="shared" si="2"/>
        <v>0</v>
      </c>
    </row>
    <row r="18" spans="1:15">
      <c r="A18" s="147"/>
      <c r="B18" s="85" t="s">
        <v>43</v>
      </c>
      <c r="C18" s="149"/>
      <c r="D18" s="149"/>
      <c r="E18" s="149"/>
      <c r="F18" s="149"/>
      <c r="G18" s="149"/>
      <c r="H18" s="149"/>
      <c r="I18" s="149"/>
      <c r="J18" s="149"/>
      <c r="K18" s="158"/>
      <c r="L18" s="158"/>
      <c r="M18" s="149"/>
      <c r="N18" s="149"/>
      <c r="O18" s="159"/>
    </row>
    <row r="19" spans="1:15">
      <c r="A19" s="71">
        <v>2</v>
      </c>
      <c r="B19" s="160" t="s">
        <v>49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>
        <f t="shared" ref="M19" si="5">C19+F19-H19-I19</f>
        <v>0</v>
      </c>
      <c r="N19" s="154">
        <f t="shared" ref="N19" si="6">D19+G19+H19-J19+K19-L19</f>
        <v>0</v>
      </c>
      <c r="O19" s="156">
        <f t="shared" ref="O19" si="7">M19+N19</f>
        <v>0</v>
      </c>
    </row>
    <row r="20" spans="1:15">
      <c r="A20" s="85"/>
      <c r="B20" s="8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EVi/4ByMlX5KXQKHoI52S0oci7OjSBYQTVGd11s4dYE=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PbusVbhlCxscc4ASSgydotTQCNJjuPw5tpR/kEHaSLA=</DigestValue>
    </Reference>
  </SignedInfo>
  <SignatureValue>Cf9OMNnX1Pqtax5e9VGp6cBraajAzwYalFxkxPA2Eq7GjuVF6OAPCmF8EJOTkQR7bWgphF0UeyAa
GnhK4GRkRfhQDbN7v3xJnlyiqOo1+B8OwZs7QUYnJGudzgiaTZIMCQYXk+vKV72ZPyx2gzyT3qkJ
T3Q+hgpbfxJGvowx+EqK/6n3CbclhtrSmmgvZVqcbOwAH6pTxgE6dCGl58uiNagJSg104EhGhVJB
bWRFxv85V/kCDcsOpRP0yw+9T+5orBIvvPSq5UOsJXz72t9wwzRushyuKcuxoW8/IC90WeaGOtLv
iuw9ZwBOcvixchQH0ap79le6ittQdhrPO1IjFg==</SignatureValue>
  <KeyInfo>
    <X509Data>
      <X509Certificate>MIIGQjCCBSqgAwIBAgIKOn6eJwADAAIBWTANBgkqhkiG9w0BAQsFADBKMRIwEAYKCZImiZPyLGQBGRYCZ2UxEzARBgoJkiaJk/IsZAEZFgNuYmcxHzAdBgNVBAMTFk5CRyBDbGFzcyAyIElOVCBTdWIgQ0EwHhcNMjExMjIyMTExNTM3WhcNMjMxMjIyMTExNTM3WjBAMRgwFgYDVQQKEw9KU0MgTGliZXR5IEJhbmsxJDAiBgNVBAMTG0JMQiAtIFZha2h0YW5nIEJhYnVuYXNodmlsaTCCASIwDQYJKoZIhvcNAQEBBQADggEPADCCAQoCggEBANyuHSUxKJTwwcfsjkMI0gYutOafbUX7aCogdRK4+LH2mxoMQldS2SK4ou1++u+pE3m3ievvC7yng68JoezFFHHmzRspmEWlW7OnNH3zPzBx99ySvIrtYPh2jLXK72hJr+gr1ME+tciCP9BgishijwNmbFzsxFxYGtw5duZH+p38h+k5OawOjWEzWsGm0+g4MqSgT3MNnTpuCTVgr9Uo0U1HjJhQ784sMkZ43Qs/p819tjmV+87MbSfzMKKP/l/f+Z2Fp9BNJR/0zjw1zi6zkGqzIZeJl8vzW81HPrk75IwRCa3BprpmMMtEmmJUSsaxUAVDlVUpLMQL3VAADOMrZlUCAwEAAaOCAzIwggMuMDwGCSsGAQQBgjcVBwQvMC0GJSsGAQQBgjcVCOayYION9USGgZkJg7ihSoO+hHEEg8SRM4SDiF0CAWQCASMwHQYDVR0lBBYwFAYIKwYBBQUHAwIGCCsGAQUFBwMEMAsGA1UdDwQEAwIHgDAnBgkrBgEEAYI3FQoEGjAYMAoGCCsGAQUFBwMCMAoGCCsGAQUFBwMEMB0GA1UdDgQWBBQbTqosdHoBZ5EWiNkD/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I135fNK10DAwJc6+EIAH4GvaCS+/GWsI/kl7Vy0cFLeZrXonWVXYv1ckEoSLHbM04CM2ZavvrpJOaP7lQIsHG6bycsMXvkp5G7IRCsU3A7PVTlphRljjsYyNC4YdFrSje/B9yf45N0OxekjqAzUFoHgxQi5mwqsTgCOKAD9RQsEshQrPh69OLyJdjjZSDACGwY2hkYrhvuMB+B8/20atwpNO5OSkRt/7XuKW0vwqad2cTjWbUsp/odAg2jNWzRNTZkyN/EHDfrTXj5ubNTiNTD4ITg87cokFIl2G7l3ogLzj67H/ibMjbSQ12vikMzKu6nug1gIJ6P2nNJ810xCiw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9hdf+ln6hEOqlrdWxYcDBy0BMY9ZC9J3M17eKzgbQbU=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+OSTKEF5JpRD+d1102XTViOI4m2CsNhpgBNWgMC9Dts=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Qy1sjsW4dk3Oxr1TLCKvwB/eAXNmHt1I+2vD6DW2uU8=</DigestValue>
      </Reference>
      <Reference URI="/xl/styles.xml?ContentType=application/vnd.openxmlformats-officedocument.spreadsheetml.styles+xml">
        <DigestMethod Algorithm="http://www.w3.org/2001/04/xmlenc#sha256"/>
        <DigestValue>YwhZmvg37W89NrQTb0d0+ToBcaGOCVcNEHvVk/bhGnw=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ynEFTI4Cq8qtpwCui++BfyAe/gRRA7vdn6VQ663YRcU=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P02RdGZcQBFaZuysWZSL4Oo6g2c8eumqs3ee1ySresk=</DigestValue>
      </Reference>
      <Reference URI="/xl/worksheets/sheet2.xml?ContentType=application/vnd.openxmlformats-officedocument.spreadsheetml.worksheet+xml">
        <DigestMethod Algorithm="http://www.w3.org/2001/04/xmlenc#sha256"/>
        <DigestValue>XZsvQzum5srPIB4Ea9SCYtvnaFr655jGfUTMY5HM4UM=</DigestValue>
      </Reference>
      <Reference URI="/xl/worksheets/sheet3.xml?ContentType=application/vnd.openxmlformats-officedocument.spreadsheetml.worksheet+xml">
        <DigestMethod Algorithm="http://www.w3.org/2001/04/xmlenc#sha256"/>
        <DigestValue>smdFVPS1RUYJ3wwmIGFXpXQcF4/z+eLJY4W6kjcO3po=</DigestValue>
      </Reference>
      <Reference URI="/xl/worksheets/sheet4.xml?ContentType=application/vnd.openxmlformats-officedocument.spreadsheetml.worksheet+xml">
        <DigestMethod Algorithm="http://www.w3.org/2001/04/xmlenc#sha256"/>
        <DigestValue>I0k44v9tEz2ujcwijwTpKS4BFCqhQCAR6AkdWbIiJlg=</DigestValue>
      </Reference>
      <Reference URI="/xl/worksheets/sheet5.xml?ContentType=application/vnd.openxmlformats-officedocument.spreadsheetml.worksheet+xml">
        <DigestMethod Algorithm="http://www.w3.org/2001/04/xmlenc#sha256"/>
        <DigestValue>6WlRlYq847Aa3yu7zi9jRg4TVRRjq9DKYtCp/WxWExM=</DigestValue>
      </Reference>
      <Reference URI="/xl/worksheets/sheet6.xml?ContentType=application/vnd.openxmlformats-officedocument.spreadsheetml.worksheet+xml">
        <DigestMethod Algorithm="http://www.w3.org/2001/04/xmlenc#sha256"/>
        <DigestValue>BgYSZmg718Wd54zoJJEliHw2cvMV/jvPcOfq2zLcMG4=</DigestValue>
      </Reference>
      <Reference URI="/xl/worksheets/sheet7.xml?ContentType=application/vnd.openxmlformats-officedocument.spreadsheetml.worksheet+xml">
        <DigestMethod Algorithm="http://www.w3.org/2001/04/xmlenc#sha256"/>
        <DigestValue>NY+DPT3SBecvyGLFP+4NUM0TOxKwvzwvyS6oRaU5ClU=</DigestValue>
      </Reference>
      <Reference URI="/xl/worksheets/sheet8.xml?ContentType=application/vnd.openxmlformats-officedocument.spreadsheetml.worksheet+xml">
        <DigestMethod Algorithm="http://www.w3.org/2001/04/xmlenc#sha256"/>
        <DigestValue>/0KCuA8MWJ4Dxa3t5m/tizkEQdvEfKjMpFvH1a4s+B4=</DigestValue>
      </Reference>
      <Reference URI="/xl/worksheets/sheet9.xml?ContentType=application/vnd.openxmlformats-officedocument.spreadsheetml.worksheet+xml">
        <DigestMethod Algorithm="http://www.w3.org/2001/04/xmlenc#sha256"/>
        <DigestValue>4cDqy6/APQSfAJ5AJAUuf7N0TZq3xHpqIAfcS68Kmcc=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2022-05-16T15:25:25Z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2022-05-16T15:25:25Z</xd:SigningTime>
          <xd:SigningCertificate>
            <xd:Cert>
              <xd:CertDigest>
                <DigestMethod Algorithm="http://www.w3.org/2001/04/xmlenc#sha256"/>
                <DigestValue>7KERUnivDZR11aSRZd56anpQdD8zkZBizm72jymzNBs=</DigestValue>
              </xd:CertDigest>
              <xd:IssuerSerial>
                <X509IssuerName>CN=NBG Class 2 INT Sub CA, DC=nbg, DC=ge</X509IssuerName>
                <X509SerialNumber>276232941837121795260761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rbWSt74keaW+Yjap+WuSgGuYT5AyyEwlG1t2AqsdLmk=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dVID74CehifLxnd2PAukV3vBYXr43pAuv6H9zzk49R4=</DigestValue>
    </Reference>
  </SignedInfo>
  <SignatureValue>Glb+6MUlPu+cjhwI1rufgegoD+LprRON6KW+xHP/TzR6/2BN4qx4dogNyO62dIfrSPBTILuZOdd3
T5b+UH5+gPbUT1TTC+nVXRBeKQPPYw14B6Aek7Xxfzjp5HWDroqif31DyT8PBFk+NADOS1wocyVB
NEA8Zfajkg/FYxZExxcwDsK4HdZXJYQ48QGgB4dRuMd6j5OVVomTX80S8FBT9lYEfa8JU0DkijHn
+lRevGkvJmHojjSFYCGzk6VD2m5i2pODk9viw72Y1irY09x1g06czVOMLTiVFXrMj9p1wh5Hm4Zq
37xa/si65PriyVxOXv1zxJdndVILeac3TJK+Uw==</SignatureValue>
  <KeyInfo>
    <X509Data>
      <X509Certificate>MIIGPjCCBSagAwIBAgIKceS21gADAAHWTjANBgkqhkiG9w0BAQsFADBKMRIwEAYKCZImiZPyLGQBGRYCZ2UxEzARBgoJkiaJk/IsZAEZFgNuYmcxHzAdBgNVBAMTFk5CRyBDbGFzcyAyIElOVCBTdWIgQ0EwHhcNMjEwNDEyMDkwOTA0WhcNMjMwNDEyMDkwOTA0WjA8MRgwFgYDVQQKEw9KU0MgTGliZXR5IEJhbmsxIDAeBgNVBAMTF0JMQiAtIFRlb25hIEdpb3Jnb2JpYW5pMIIBIjANBgkqhkiG9w0BAQEFAAOCAQ8AMIIBCgKCAQEA8pM4wfd4iw4mZG1gDB6WXuTbyxasXtzDZlhBgGwSZ8qsccG/oyqAKwBtjPVmaRFCr35zPoTqaNU8gjUW9pl5GPbmmlZjesIz9kAe0eGWUSQFqZzLZbLGwNPn8kWPJ1th4bJe3oV3jLFxDAWfAqQecF2+gFV4ZbC2+hEVARI+MhGu08Q9tE1mXuh1MlEVQWt15Ik9ocPPmMbOLEy/WZ8gmiYBQXCsC2+4QEBRK9iNK17YUxHlzcUGacxSGWP286nDE2STlttsEHlAMS/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/nDG8FRF6lQk1w3sI7Uwc7YMPsFw674T3OjkKfCL+aJpiWDDLhKibmSVgpMvzJA0+wOxYQuYKx9qqm8jJE593fJjVjsmuzFMjD6+kwAt1Z+LKlL48DU5/sWxYrBLrN/RpmwV1p+x/mA+Vr5ks1l5/4c74gUR2AolItB8W8ohb8s3FfvGBIK8UsjEw4C+h5XMpL+/PyqGcBw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9hdf+ln6hEOqlrdWxYcDBy0BMY9ZC9J3M17eKzgbQbU=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+OSTKEF5JpRD+d1102XTViOI4m2CsNhpgBNWgMC9Dts=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Qy1sjsW4dk3Oxr1TLCKvwB/eAXNmHt1I+2vD6DW2uU8=</DigestValue>
      </Reference>
      <Reference URI="/xl/styles.xml?ContentType=application/vnd.openxmlformats-officedocument.spreadsheetml.styles+xml">
        <DigestMethod Algorithm="http://www.w3.org/2001/04/xmlenc#sha256"/>
        <DigestValue>YwhZmvg37W89NrQTb0d0+ToBcaGOCVcNEHvVk/bhGnw=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ynEFTI4Cq8qtpwCui++BfyAe/gRRA7vdn6VQ663YRcU=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P02RdGZcQBFaZuysWZSL4Oo6g2c8eumqs3ee1ySresk=</DigestValue>
      </Reference>
      <Reference URI="/xl/worksheets/sheet2.xml?ContentType=application/vnd.openxmlformats-officedocument.spreadsheetml.worksheet+xml">
        <DigestMethod Algorithm="http://www.w3.org/2001/04/xmlenc#sha256"/>
        <DigestValue>XZsvQzum5srPIB4Ea9SCYtvnaFr655jGfUTMY5HM4UM=</DigestValue>
      </Reference>
      <Reference URI="/xl/worksheets/sheet3.xml?ContentType=application/vnd.openxmlformats-officedocument.spreadsheetml.worksheet+xml">
        <DigestMethod Algorithm="http://www.w3.org/2001/04/xmlenc#sha256"/>
        <DigestValue>smdFVPS1RUYJ3wwmIGFXpXQcF4/z+eLJY4W6kjcO3po=</DigestValue>
      </Reference>
      <Reference URI="/xl/worksheets/sheet4.xml?ContentType=application/vnd.openxmlformats-officedocument.spreadsheetml.worksheet+xml">
        <DigestMethod Algorithm="http://www.w3.org/2001/04/xmlenc#sha256"/>
        <DigestValue>I0k44v9tEz2ujcwijwTpKS4BFCqhQCAR6AkdWbIiJlg=</DigestValue>
      </Reference>
      <Reference URI="/xl/worksheets/sheet5.xml?ContentType=application/vnd.openxmlformats-officedocument.spreadsheetml.worksheet+xml">
        <DigestMethod Algorithm="http://www.w3.org/2001/04/xmlenc#sha256"/>
        <DigestValue>6WlRlYq847Aa3yu7zi9jRg4TVRRjq9DKYtCp/WxWExM=</DigestValue>
      </Reference>
      <Reference URI="/xl/worksheets/sheet6.xml?ContentType=application/vnd.openxmlformats-officedocument.spreadsheetml.worksheet+xml">
        <DigestMethod Algorithm="http://www.w3.org/2001/04/xmlenc#sha256"/>
        <DigestValue>BgYSZmg718Wd54zoJJEliHw2cvMV/jvPcOfq2zLcMG4=</DigestValue>
      </Reference>
      <Reference URI="/xl/worksheets/sheet7.xml?ContentType=application/vnd.openxmlformats-officedocument.spreadsheetml.worksheet+xml">
        <DigestMethod Algorithm="http://www.w3.org/2001/04/xmlenc#sha256"/>
        <DigestValue>NY+DPT3SBecvyGLFP+4NUM0TOxKwvzwvyS6oRaU5ClU=</DigestValue>
      </Reference>
      <Reference URI="/xl/worksheets/sheet8.xml?ContentType=application/vnd.openxmlformats-officedocument.spreadsheetml.worksheet+xml">
        <DigestMethod Algorithm="http://www.w3.org/2001/04/xmlenc#sha256"/>
        <DigestValue>/0KCuA8MWJ4Dxa3t5m/tizkEQdvEfKjMpFvH1a4s+B4=</DigestValue>
      </Reference>
      <Reference URI="/xl/worksheets/sheet9.xml?ContentType=application/vnd.openxmlformats-officedocument.spreadsheetml.worksheet+xml">
        <DigestMethod Algorithm="http://www.w3.org/2001/04/xmlenc#sha256"/>
        <DigestValue>4cDqy6/APQSfAJ5AJAUuf7N0TZq3xHpqIAfcS68Kmcc=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2022-05-16T15:26:45Z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2022-05-16T15:26:45Z</xd:SigningTime>
          <xd:SigningCertificate>
            <xd:Cert>
              <xd:CertDigest>
                <DigestMethod Algorithm="http://www.w3.org/2001/04/xmlenc#sha256"/>
                <DigestValue>gvmWZbzG/3P8aIQqfm5HlCnrVH3uumQYKqFaSg/iyfI=</DigestValue>
              </xd:CertDigest>
              <xd:IssuerSerial>
                <X509IssuerName>CN=NBG Class 2 INT Sub CA, DC=nbg, DC=ge</X509IssuerName>
                <X509SerialNumber>537846444930848490903118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2022-05-16T05:43:39Z</dcterms:modified>
</cp:coreProperties>
</file>