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5895" tabRatio="783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8" i="40" l="1"/>
  <c r="B2" i="63"/>
  <c r="B1" i="63"/>
  <c r="B2" i="50"/>
  <c r="B1" i="50"/>
  <c r="B2" i="72"/>
  <c r="B1" i="72"/>
  <c r="D8" i="48"/>
  <c r="B2" i="48" l="1"/>
  <c r="B1" i="48"/>
  <c r="E10" i="40" l="1"/>
  <c r="D10" i="40"/>
  <c r="C10" i="40"/>
  <c r="B2" i="40"/>
  <c r="B1" i="40"/>
  <c r="B2" i="39"/>
  <c r="C5" i="39" s="1"/>
  <c r="B1" i="39"/>
  <c r="B2" i="68"/>
  <c r="B1" i="68"/>
  <c r="C6" i="40" l="1"/>
  <c r="D5" i="39"/>
  <c r="F10" i="40"/>
  <c r="G10" i="40" s="1"/>
  <c r="N19" i="63"/>
  <c r="M19" i="63"/>
  <c r="O19" i="63" s="1"/>
  <c r="E5" i="39" l="1"/>
  <c r="E6" i="40" s="1"/>
  <c r="D6" i="40"/>
  <c r="D15" i="48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E7" i="48"/>
  <c r="D7" i="48"/>
  <c r="D22" i="48" s="1"/>
  <c r="E34" i="67"/>
  <c r="D34" i="67"/>
  <c r="C34" i="67"/>
  <c r="D26" i="67"/>
  <c r="C26" i="67"/>
  <c r="D16" i="67"/>
  <c r="C16" i="67"/>
  <c r="F22" i="48" l="1"/>
  <c r="E22" i="48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<sst xmlns="http://schemas.openxmlformats.org/spreadsheetml/2006/main" count="224" uniqueCount="133">
  <si>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</si>
  <si>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</si>
  <si>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</si>
  <si>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</si>
  <si>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</si>
  <si>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</si>
  <si>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</si>
  <si>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</si>
  <si>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</si>
  <si>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</si>
  <si>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</si>
  <si>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</si>
  <si>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</si>
  <si>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</si>
  <si>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</si>
  <si>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</si>
  <si>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</si>
  <si>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</si>
  <si>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</si>
  <si>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</si>
  <si>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</si>
  <si>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</si>
  <si>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</si>
  <si>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</si>
  <si>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</si>
  <si>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</si>
  <si>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</si>
  <si>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</si>
  <si>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</si>
  <si>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</si>
  <si>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</si>
  <si>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</si>
  <si>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</si>
  <si>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</si>
  <si>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</si>
  <si>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</si>
  <si>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</si>
  <si>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</si>
  <si>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</si>
  <si>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</si>
  <si>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</si>
  <si>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</si>
  <si>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</si>
  <si>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</si>
  <si>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</si>
  <si>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</si>
  <si>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</si>
  <si>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</si>
  <si>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</si>
  <si>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</si>
  <si>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</si>
  <si>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</si>
  <si>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</si>
  <si>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</si>
  <si>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</si>
  <si>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</si>
  <si>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</si>
  <si>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</si>
  <si>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</si>
  <si>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</si>
  <si>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</si>
  <si>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</si>
  <si>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</si>
  <si>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</si>
  <si>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</si>
  <si>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</si>
  <si>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</si>
  <si>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</si>
  <si>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</si>
  <si>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</si>
  <si>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</si>
  <si>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</si>
  <si>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</si>
  <si>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</si>
  <si>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</si>
  <si>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</si>
  <si>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</si>
  <si>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</si>
  <si>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</si>
  <si>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</si>
  <si>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</si>
  <si>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</si>
  <si>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</si>
  <si>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</si>
  <si>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</si>
  <si>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</si>
  <si>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</si>
  <si>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</si>
  <si>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</si>
  <si>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</si>
  <si>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</si>
  <si>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</si>
  <si>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</si>
  <si>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</si>
  <si>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</si>
  <si>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</si>
  <si>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</si>
  <si>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</si>
  <si>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</si>
  <si>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</si>
  <si>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</si>
  <si>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</si>
  <si>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</si>
  <si>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</si>
  <si>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</si>
  <si>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</si>
  <si>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</si>
  <si>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</si>
  <si>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</si>
  <si>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</si>
  <si>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</si>
  <si>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</si>
  <si>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</si>
  <si>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</si>
  <si>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</si>
  <si>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</si>
  <si>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</si>
  <si>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Isbank Georgia</t>
  </si>
  <si>
    <t>Cash and cash equivalents</t>
  </si>
  <si>
    <t>Amounts due from banks</t>
  </si>
  <si>
    <t>Mandatory reserves at the National Bank of Georgia</t>
  </si>
  <si>
    <t>Loans to customers</t>
  </si>
  <si>
    <t>Investment securities</t>
  </si>
  <si>
    <t>Property, equipment, intangible and Right-of-use assets</t>
  </si>
  <si>
    <t>Other assets</t>
  </si>
  <si>
    <t>Amounts due to banks</t>
  </si>
  <si>
    <t>Amounts due to customers</t>
  </si>
  <si>
    <t>Other borrowed funds</t>
  </si>
  <si>
    <t>Deferred tax liabilities</t>
  </si>
  <si>
    <t>Other liabilities</t>
  </si>
  <si>
    <t>Share capital</t>
  </si>
  <si>
    <t>Retained earnings</t>
  </si>
  <si>
    <t>Fair value reserve for investment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</si>
</sst>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Sylfaen"/>
      <family val="1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8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67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7" fontId="38" fillId="0" borderId="7">
      <alignment horizontal="left" vertical="center"/>
    </xf>
    <xf numFmtId="0" fontId="39" fillId="0" borderId="30" applyNumberFormat="0" applyFill="0" applyAlignment="0" applyProtection="0"/>
    <xf numFmtId="168" fontId="39" fillId="0" borderId="30" applyNumberFormat="0" applyFill="0" applyAlignment="0" applyProtection="0"/>
    <xf numFmtId="0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68" fontId="40" fillId="0" borderId="31" applyNumberFormat="0" applyFill="0" applyAlignment="0" applyProtection="0"/>
    <xf numFmtId="0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68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8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53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4"/>
    <xf numFmtId="168" fontId="10" fillId="0" borderId="34"/>
    <xf numFmtId="167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8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8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8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1" xfId="0" applyFont="1" applyFill="1" applyBorder="1" applyAlignment="1">
      <alignment horizontal="center"/>
    </xf>
    <xf numFmtId="192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2" fontId="4" fillId="0" borderId="4" xfId="0" applyNumberFormat="1" applyFont="1" applyBorder="1" applyAlignment="1" applyProtection="1">
      <alignment horizontal="center" vertical="center" wrapText="1"/>
      <protection locked="0"/>
    </xf>
    <xf numFmtId="192" fontId="3" fillId="0" borderId="2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1" xfId="0" applyFont="1" applyBorder="1" applyAlignment="1">
      <alignment horizontal="center"/>
    </xf>
    <xf numFmtId="192" fontId="89" fillId="0" borderId="2" xfId="0" applyNumberFormat="1" applyFont="1" applyBorder="1" applyAlignment="1" applyProtection="1">
      <alignment horizontal="center" vertical="center"/>
      <protection locked="0"/>
    </xf>
    <xf numFmtId="192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5" xfId="8" applyFont="1" applyFill="1" applyBorder="1" applyAlignment="1" applyProtection="1"/>
    <xf numFmtId="0" fontId="89" fillId="0" borderId="16" xfId="0" applyFont="1" applyFill="1" applyBorder="1"/>
    <xf numFmtId="0" fontId="89" fillId="0" borderId="16" xfId="0" applyFont="1" applyBorder="1" applyAlignment="1">
      <alignment horizontal="center"/>
    </xf>
    <xf numFmtId="0" fontId="89" fillId="0" borderId="16" xfId="0" applyFont="1" applyBorder="1"/>
    <xf numFmtId="0" fontId="89" fillId="0" borderId="17" xfId="0" applyFont="1" applyBorder="1" applyAlignment="1"/>
    <xf numFmtId="0" fontId="2" fillId="0" borderId="44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39" xfId="0" applyFont="1" applyBorder="1"/>
    <xf numFmtId="0" fontId="89" fillId="0" borderId="11" xfId="0" applyFont="1" applyBorder="1"/>
    <xf numFmtId="192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2" fontId="89" fillId="0" borderId="16" xfId="0" applyNumberFormat="1" applyFont="1" applyBorder="1" applyProtection="1">
      <protection locked="0"/>
    </xf>
    <xf numFmtId="192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2" fontId="89" fillId="0" borderId="2" xfId="0" applyNumberFormat="1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vertical="center" wrapText="1"/>
      <protection locked="0"/>
    </xf>
    <xf numFmtId="192" fontId="89" fillId="35" borderId="2" xfId="0" applyNumberFormat="1" applyFont="1" applyFill="1" applyBorder="1" applyAlignment="1">
      <alignment vertical="center" wrapText="1"/>
    </xf>
    <xf numFmtId="192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2" fontId="89" fillId="0" borderId="2" xfId="0" applyNumberFormat="1" applyFont="1" applyBorder="1" applyAlignment="1" applyProtection="1">
      <alignment horizontal="center" vertical="center" wrapText="1"/>
      <protection locked="0"/>
    </xf>
    <xf numFmtId="192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0" fontId="89" fillId="0" borderId="15" xfId="0" applyFont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2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2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2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2" fontId="89" fillId="35" borderId="16" xfId="0" applyNumberFormat="1" applyFont="1" applyFill="1" applyBorder="1" applyAlignment="1">
      <alignment vertical="center" wrapText="1"/>
    </xf>
    <xf numFmtId="192" fontId="89" fillId="35" borderId="17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2" fontId="89" fillId="0" borderId="2" xfId="0" applyNumberFormat="1" applyFont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 wrapText="1"/>
    </xf>
    <xf numFmtId="192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2" fontId="89" fillId="35" borderId="2" xfId="0" applyNumberFormat="1" applyFont="1" applyFill="1" applyBorder="1" applyAlignment="1">
      <alignment horizontal="center" vertical="center"/>
    </xf>
    <xf numFmtId="192" fontId="89" fillId="35" borderId="2" xfId="0" applyNumberFormat="1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 applyAlignment="1">
      <alignment horizontal="center" vertical="center"/>
    </xf>
    <xf numFmtId="192" fontId="89" fillId="2" borderId="2" xfId="0" applyNumberFormat="1" applyFont="1" applyFill="1" applyBorder="1" applyAlignment="1" applyProtection="1">
      <alignment horizontal="center" vertical="center"/>
      <protection locked="0"/>
    </xf>
    <xf numFmtId="192" fontId="89" fillId="2" borderId="2" xfId="0" applyNumberFormat="1" applyFont="1" applyFill="1" applyBorder="1" applyAlignment="1">
      <alignment horizontal="center" vertical="center"/>
    </xf>
    <xf numFmtId="192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/>
    <xf numFmtId="192" fontId="89" fillId="0" borderId="16" xfId="0" applyNumberFormat="1" applyFont="1" applyBorder="1" applyAlignment="1" applyProtection="1">
      <alignment horizontal="left" indent="3"/>
      <protection locked="0"/>
    </xf>
    <xf numFmtId="192" fontId="4" fillId="35" borderId="16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4" fillId="0" borderId="0" xfId="0" applyFont="1" applyFill="1"/>
    <xf numFmtId="178" fontId="92" fillId="0" borderId="0" xfId="8" applyNumberFormat="1" applyFont="1" applyFill="1" applyBorder="1" applyAlignment="1" applyProtection="1">
      <alignment horizontal="left"/>
    </xf>
    <xf numFmtId="0" fontId="92" fillId="0" borderId="0" xfId="8" applyFont="1" applyFill="1" applyBorder="1" applyProtection="1"/>
    <xf numFmtId="0" fontId="92" fillId="0" borderId="0" xfId="8" applyFont="1" applyFill="1" applyBorder="1" applyAlignment="1" applyProtection="1"/>
    <xf numFmtId="0" fontId="46" fillId="0" borderId="0" xfId="8" applyFont="1" applyFill="1" applyBorder="1" applyProtection="1"/>
    <xf numFmtId="0" fontId="46" fillId="0" borderId="0" xfId="8" applyFont="1" applyFill="1" applyBorder="1" applyAlignment="1" applyProtection="1"/>
    <xf numFmtId="0" fontId="93" fillId="0" borderId="0" xfId="8" applyFont="1" applyFill="1" applyBorder="1" applyProtection="1"/>
    <xf numFmtId="0" fontId="94" fillId="0" borderId="11" xfId="0" applyFont="1" applyBorder="1" applyAlignment="1">
      <alignment horizontal="center"/>
    </xf>
    <xf numFmtId="0" fontId="94" fillId="0" borderId="12" xfId="0" applyFont="1" applyBorder="1" applyAlignment="1">
      <alignment horizontal="center"/>
    </xf>
    <xf numFmtId="0" fontId="94" fillId="0" borderId="2" xfId="0" applyFont="1" applyBorder="1" applyAlignment="1">
      <alignment horizontal="center" vertical="center"/>
    </xf>
    <xf numFmtId="164" fontId="89" fillId="0" borderId="2" xfId="20956" applyNumberFormat="1" applyFont="1" applyBorder="1"/>
    <xf numFmtId="164" fontId="94" fillId="0" borderId="16" xfId="20956" applyNumberFormat="1" applyFont="1" applyBorder="1"/>
    <xf numFmtId="192" fontId="95" fillId="35" borderId="16" xfId="0" applyNumberFormat="1" applyFont="1" applyFill="1" applyBorder="1"/>
    <xf numFmtId="192" fontId="95" fillId="35" borderId="17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39" xfId="8" applyFont="1" applyFill="1" applyBorder="1" applyAlignment="1" applyProtection="1">
      <alignment horizontal="center"/>
    </xf>
    <xf numFmtId="192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92" fontId="94" fillId="35" borderId="2" xfId="0" applyNumberFormat="1" applyFont="1" applyFill="1" applyBorder="1" applyAlignment="1">
      <alignment vertical="center" wrapText="1"/>
    </xf>
    <xf numFmtId="192" fontId="94" fillId="35" borderId="14" xfId="0" applyNumberFormat="1" applyFont="1" applyFill="1" applyBorder="1" applyAlignment="1">
      <alignment vertical="center" wrapText="1"/>
    </xf>
    <xf numFmtId="192" fontId="89" fillId="0" borderId="14" xfId="0" applyNumberFormat="1" applyFont="1" applyBorder="1" applyAlignment="1" applyProtection="1">
      <alignment horizontal="right" vertical="center" wrapText="1"/>
      <protection locked="0"/>
    </xf>
    <xf numFmtId="192" fontId="89" fillId="0" borderId="2" xfId="0" applyNumberFormat="1" applyFont="1" applyBorder="1" applyAlignment="1" applyProtection="1">
      <alignment horizontal="right" vertical="center" wrapText="1"/>
      <protection locked="0"/>
    </xf>
    <xf numFmtId="192" fontId="94" fillId="35" borderId="2" xfId="0" applyNumberFormat="1" applyFont="1" applyFill="1" applyBorder="1" applyAlignment="1">
      <alignment horizontal="right" vertical="center" wrapText="1"/>
    </xf>
    <xf numFmtId="192" fontId="94" fillId="35" borderId="14" xfId="0" applyNumberFormat="1" applyFont="1" applyFill="1" applyBorder="1" applyAlignment="1">
      <alignment horizontal="right" vertical="center" wrapText="1"/>
    </xf>
    <xf numFmtId="192" fontId="94" fillId="35" borderId="16" xfId="0" applyNumberFormat="1" applyFont="1" applyFill="1" applyBorder="1" applyAlignment="1">
      <alignment horizontal="right" vertical="center" wrapText="1"/>
    </xf>
    <xf numFmtId="192" fontId="94" fillId="35" borderId="17" xfId="0" applyNumberFormat="1" applyFont="1" applyFill="1" applyBorder="1" applyAlignment="1">
      <alignment horizontal="right" vertical="center" wrapText="1"/>
    </xf>
    <xf numFmtId="0" fontId="94" fillId="0" borderId="11" xfId="0" applyFont="1" applyBorder="1" applyAlignment="1">
      <alignment horizontal="center" vertical="center" wrapText="1"/>
    </xf>
    <xf numFmtId="0" fontId="94" fillId="0" borderId="12" xfId="0" applyFont="1" applyBorder="1" applyAlignment="1">
      <alignment horizontal="center" vertical="center" wrapText="1"/>
    </xf>
    <xf numFmtId="164" fontId="89" fillId="0" borderId="0" xfId="0" applyNumberFormat="1" applyFont="1"/>
    <xf numFmtId="192" fontId="89" fillId="0" borderId="0" xfId="0" applyNumberFormat="1" applyFont="1"/>
    <xf numFmtId="0" fontId="3" fillId="0" borderId="0" xfId="0" applyFont="1" applyAlignment="1"/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4" fillId="35" borderId="16" xfId="20956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4" fontId="96" fillId="0" borderId="2" xfId="20956" applyNumberFormat="1" applyFont="1" applyBorder="1" applyAlignment="1" applyProtection="1">
      <alignment horizontal="center" vertical="center" wrapText="1"/>
      <protection locked="0"/>
    </xf>
    <xf numFmtId="164" fontId="3" fillId="0" borderId="2" xfId="20956" applyNumberFormat="1" applyFont="1" applyBorder="1" applyAlignment="1" applyProtection="1">
      <alignment horizontal="center"/>
      <protection locked="0"/>
    </xf>
    <xf numFmtId="164" fontId="96" fillId="0" borderId="4" xfId="20956" applyNumberFormat="1" applyFont="1" applyBorder="1" applyAlignment="1" applyProtection="1">
      <alignment horizontal="center" vertical="center" wrapText="1"/>
      <protection locked="0"/>
    </xf>
    <xf numFmtId="164" fontId="3" fillId="0" borderId="4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Protection="1">
      <protection locked="0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workbookViewId="0"/>
  </sheetViews>
  <sheetFormatPr defaultRowHeight="15"/>
  <cols>
    <col min="1" max="1" width="9.7109375" style="26" bestFit="1" customWidth="1"/>
    <col min="2" max="2" width="128.7109375" style="19" bestFit="1" customWidth="1"/>
    <col min="3" max="3" width="39.42578125" customWidth="1"/>
  </cols>
  <sheetData>
    <row r="1" spans="1:3" s="1" customFormat="1" ht="15.75">
      <c r="A1" s="24" t="s">
        <v>16</v>
      </c>
      <c r="B1" s="40" t="s">
        <v>18</v>
      </c>
      <c r="C1" s="18"/>
    </row>
    <row r="2" spans="1:3" s="20" customFormat="1">
      <c r="A2" s="25">
        <v>20</v>
      </c>
      <c r="B2" s="21" t="s">
        <v>20</v>
      </c>
      <c r="C2" s="9"/>
    </row>
    <row r="3" spans="1:3" s="20" customFormat="1">
      <c r="A3" s="25">
        <v>21</v>
      </c>
      <c r="B3" s="21" t="s">
        <v>17</v>
      </c>
    </row>
    <row r="4" spans="1:3" s="20" customFormat="1">
      <c r="A4" s="25">
        <v>22</v>
      </c>
      <c r="B4" s="21" t="s">
        <v>19</v>
      </c>
    </row>
    <row r="5" spans="1:3" s="20" customFormat="1">
      <c r="A5" s="25">
        <v>23</v>
      </c>
      <c r="B5" s="21" t="s">
        <v>21</v>
      </c>
    </row>
    <row r="6" spans="1:3" s="20" customFormat="1">
      <c r="A6" s="25">
        <v>24</v>
      </c>
      <c r="B6" s="21" t="s">
        <v>22</v>
      </c>
      <c r="C6" s="2"/>
    </row>
    <row r="7" spans="1:3" s="20" customFormat="1">
      <c r="A7" s="25">
        <v>25</v>
      </c>
      <c r="B7" s="21" t="s">
        <v>23</v>
      </c>
    </row>
    <row r="8" spans="1:3" s="20" customFormat="1">
      <c r="A8" s="25">
        <v>26</v>
      </c>
      <c r="B8" s="21" t="s">
        <v>98</v>
      </c>
    </row>
    <row r="9" spans="1:3" s="20" customFormat="1">
      <c r="A9" s="25">
        <v>27</v>
      </c>
      <c r="B9" s="21" t="s">
        <v>24</v>
      </c>
    </row>
    <row r="10" spans="1:3" s="1" customFormat="1">
      <c r="A10" s="27"/>
      <c r="B10" s="19"/>
      <c r="C10" s="18"/>
    </row>
    <row r="11" spans="1:3" s="1" customFormat="1" ht="30">
      <c r="A11" s="27"/>
      <c r="B11" s="160" t="s">
        <v>116</v>
      </c>
      <c r="C11" s="18"/>
    </row>
    <row r="14" spans="1:3">
      <c r="B14" s="8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9"/>
  <sheetViews>
    <sheetView showGridLines="0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4" sqref="B4:C4"/>
    </sheetView>
  </sheetViews>
  <sheetFormatPr defaultColWidth="9.140625"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13.28515625" style="2" customWidth="1"/>
    <col min="6" max="16384" width="9.140625" style="2"/>
  </cols>
  <sheetData>
    <row r="1" spans="1:8" ht="15">
      <c r="A1" s="163" t="s">
        <v>25</v>
      </c>
      <c r="B1" s="161" t="s">
        <v>117</v>
      </c>
    </row>
    <row r="2" spans="1:8" s="3" customFormat="1" ht="15.75" customHeight="1">
      <c r="A2" s="164" t="s">
        <v>26</v>
      </c>
      <c r="B2" s="162">
        <v>45291</v>
      </c>
    </row>
    <row r="3" spans="1:8">
      <c r="A3" s="13"/>
      <c r="B3" s="28"/>
      <c r="C3" s="9"/>
      <c r="D3" s="9"/>
      <c r="E3" s="5"/>
    </row>
    <row r="4" spans="1:8" ht="13.5" thickBot="1">
      <c r="A4" s="29" t="s">
        <v>113</v>
      </c>
      <c r="B4" s="176" t="s">
        <v>20</v>
      </c>
      <c r="C4" s="177"/>
      <c r="D4" s="9"/>
      <c r="E4" s="5"/>
    </row>
    <row r="5" spans="1:8">
      <c r="A5" s="30"/>
      <c r="B5" s="31" t="s">
        <v>0</v>
      </c>
      <c r="C5" s="16" t="s">
        <v>1</v>
      </c>
      <c r="D5" s="17" t="s">
        <v>2</v>
      </c>
      <c r="E5" s="12" t="s">
        <v>3</v>
      </c>
    </row>
    <row r="6" spans="1:8" ht="16.899999999999999" customHeight="1">
      <c r="A6" s="178"/>
      <c r="B6" s="180" t="s">
        <v>62</v>
      </c>
      <c r="C6" s="181" t="s">
        <v>63</v>
      </c>
      <c r="D6" s="181" t="s">
        <v>64</v>
      </c>
      <c r="E6" s="181" t="s">
        <v>65</v>
      </c>
    </row>
    <row r="7" spans="1:8" ht="14.45" customHeight="1">
      <c r="A7" s="178"/>
      <c r="B7" s="180"/>
      <c r="C7" s="182"/>
      <c r="D7" s="182"/>
      <c r="E7" s="182"/>
    </row>
    <row r="8" spans="1:8">
      <c r="A8" s="178"/>
      <c r="B8" s="180"/>
      <c r="C8" s="183"/>
      <c r="D8" s="183"/>
      <c r="E8" s="183"/>
    </row>
    <row r="9" spans="1:8">
      <c r="A9" s="33"/>
      <c r="B9" s="34" t="s">
        <v>118</v>
      </c>
      <c r="C9" s="222">
        <v>77287000</v>
      </c>
      <c r="D9" s="222">
        <v>77287000</v>
      </c>
      <c r="E9" s="38">
        <v>11</v>
      </c>
    </row>
    <row r="10" spans="1:8">
      <c r="A10" s="33"/>
      <c r="B10" s="35" t="s">
        <v>119</v>
      </c>
      <c r="C10" s="222">
        <v>0</v>
      </c>
      <c r="D10" s="222">
        <v>0</v>
      </c>
      <c r="E10" s="38">
        <v>12</v>
      </c>
      <c r="H10" s="221"/>
    </row>
    <row r="11" spans="1:8" ht="25.5">
      <c r="A11" s="33"/>
      <c r="B11" s="34" t="s">
        <v>120</v>
      </c>
      <c r="C11" s="222">
        <v>35988000</v>
      </c>
      <c r="D11" s="222">
        <v>35988000</v>
      </c>
      <c r="E11" s="38">
        <v>13</v>
      </c>
    </row>
    <row r="12" spans="1:8">
      <c r="A12" s="33"/>
      <c r="B12" s="34" t="s">
        <v>121</v>
      </c>
      <c r="C12" s="222">
        <v>328817000</v>
      </c>
      <c r="D12" s="222">
        <v>328817000</v>
      </c>
      <c r="E12" s="38">
        <v>14</v>
      </c>
    </row>
    <row r="13" spans="1:8">
      <c r="A13" s="33"/>
      <c r="B13" s="36" t="s">
        <v>122</v>
      </c>
      <c r="C13" s="222">
        <v>11538000</v>
      </c>
      <c r="D13" s="222">
        <v>11538000</v>
      </c>
      <c r="E13" s="38">
        <v>15</v>
      </c>
    </row>
    <row r="14" spans="1:8" ht="25.5">
      <c r="A14" s="33"/>
      <c r="B14" s="34" t="s">
        <v>123</v>
      </c>
      <c r="C14" s="222">
        <v>7985000</v>
      </c>
      <c r="D14" s="222">
        <v>7985000</v>
      </c>
      <c r="E14" s="38">
        <v>16</v>
      </c>
    </row>
    <row r="15" spans="1:8">
      <c r="A15" s="33"/>
      <c r="B15" s="36" t="s">
        <v>124</v>
      </c>
      <c r="C15" s="222">
        <v>8168000</v>
      </c>
      <c r="D15" s="222">
        <v>8168000</v>
      </c>
      <c r="E15" s="38">
        <v>17</v>
      </c>
    </row>
    <row r="16" spans="1:8" ht="13.5" thickBot="1">
      <c r="A16" s="11"/>
      <c r="B16" s="22" t="s">
        <v>67</v>
      </c>
      <c r="C16" s="223">
        <f>SUM(C9:C15)</f>
        <v>469783000</v>
      </c>
      <c r="D16" s="223">
        <f>SUM(D9:D15)</f>
        <v>469783000</v>
      </c>
      <c r="E16" s="32"/>
    </row>
    <row r="17" spans="1:5">
      <c r="A17" s="10"/>
      <c r="B17" s="12" t="s">
        <v>0</v>
      </c>
      <c r="C17" s="16" t="s">
        <v>1</v>
      </c>
      <c r="D17" s="17" t="s">
        <v>2</v>
      </c>
      <c r="E17" s="12" t="s">
        <v>3</v>
      </c>
    </row>
    <row r="18" spans="1:5" ht="14.45" customHeight="1">
      <c r="A18" s="179"/>
      <c r="B18" s="184" t="s">
        <v>68</v>
      </c>
      <c r="C18" s="175" t="s">
        <v>63</v>
      </c>
      <c r="D18" s="175" t="s">
        <v>64</v>
      </c>
      <c r="E18" s="181" t="s">
        <v>65</v>
      </c>
    </row>
    <row r="19" spans="1:5" ht="14.45" customHeight="1">
      <c r="A19" s="179"/>
      <c r="B19" s="185"/>
      <c r="C19" s="175"/>
      <c r="D19" s="175"/>
      <c r="E19" s="182"/>
    </row>
    <row r="20" spans="1:5" ht="100.15" customHeight="1">
      <c r="A20" s="179"/>
      <c r="B20" s="186"/>
      <c r="C20" s="175"/>
      <c r="D20" s="175"/>
      <c r="E20" s="183"/>
    </row>
    <row r="21" spans="1:5">
      <c r="A21" s="6"/>
      <c r="B21" s="14" t="s">
        <v>125</v>
      </c>
      <c r="C21" s="225">
        <v>109832000</v>
      </c>
      <c r="D21" s="225">
        <v>109832000</v>
      </c>
      <c r="E21" s="37">
        <v>18</v>
      </c>
    </row>
    <row r="22" spans="1:5">
      <c r="A22" s="6"/>
      <c r="B22" s="14" t="s">
        <v>126</v>
      </c>
      <c r="C22" s="226">
        <v>173122000</v>
      </c>
      <c r="D22" s="226">
        <v>173122000</v>
      </c>
      <c r="E22" s="37">
        <v>19</v>
      </c>
    </row>
    <row r="23" spans="1:5">
      <c r="A23" s="6"/>
      <c r="B23" s="14" t="s">
        <v>127</v>
      </c>
      <c r="C23" s="226">
        <v>39604000</v>
      </c>
      <c r="D23" s="226">
        <v>39604000</v>
      </c>
      <c r="E23" s="37">
        <v>20</v>
      </c>
    </row>
    <row r="24" spans="1:5">
      <c r="A24" s="6"/>
      <c r="B24" s="7" t="s">
        <v>128</v>
      </c>
      <c r="C24" s="226">
        <v>641000</v>
      </c>
      <c r="D24" s="226">
        <v>641000</v>
      </c>
      <c r="E24" s="37">
        <v>10</v>
      </c>
    </row>
    <row r="25" spans="1:5">
      <c r="A25" s="6"/>
      <c r="B25" s="7" t="s">
        <v>129</v>
      </c>
      <c r="C25" s="226">
        <v>12645000</v>
      </c>
      <c r="D25" s="226">
        <v>12645000</v>
      </c>
      <c r="E25" s="37">
        <v>17</v>
      </c>
    </row>
    <row r="26" spans="1:5" ht="13.5" thickBot="1">
      <c r="A26" s="11"/>
      <c r="B26" s="23" t="s">
        <v>69</v>
      </c>
      <c r="C26" s="223">
        <f>SUM(C21:C25)</f>
        <v>335844000</v>
      </c>
      <c r="D26" s="223">
        <f>SUM(D21:D25)</f>
        <v>335844000</v>
      </c>
      <c r="E26" s="32"/>
    </row>
    <row r="27" spans="1:5">
      <c r="A27" s="10"/>
      <c r="B27" s="12" t="s">
        <v>0</v>
      </c>
      <c r="C27" s="16" t="s">
        <v>1</v>
      </c>
      <c r="D27" s="17" t="s">
        <v>2</v>
      </c>
      <c r="E27" s="12" t="s">
        <v>3</v>
      </c>
    </row>
    <row r="28" spans="1:5" ht="40.15" customHeight="1">
      <c r="A28" s="179"/>
      <c r="B28" s="184" t="s">
        <v>70</v>
      </c>
      <c r="C28" s="175" t="s">
        <v>63</v>
      </c>
      <c r="D28" s="175" t="s">
        <v>64</v>
      </c>
      <c r="E28" s="175" t="s">
        <v>65</v>
      </c>
    </row>
    <row r="29" spans="1:5" ht="13.9" customHeight="1">
      <c r="A29" s="179"/>
      <c r="B29" s="185"/>
      <c r="C29" s="175"/>
      <c r="D29" s="175"/>
      <c r="E29" s="175"/>
    </row>
    <row r="30" spans="1:5" ht="102" customHeight="1">
      <c r="A30" s="179"/>
      <c r="B30" s="186"/>
      <c r="C30" s="175"/>
      <c r="D30" s="175"/>
      <c r="E30" s="175"/>
    </row>
    <row r="31" spans="1:5">
      <c r="A31" s="6"/>
      <c r="B31" s="15" t="s">
        <v>130</v>
      </c>
      <c r="C31" s="227">
        <v>69162000</v>
      </c>
      <c r="D31" s="227">
        <v>69162000</v>
      </c>
      <c r="E31" s="37">
        <v>21</v>
      </c>
    </row>
    <row r="32" spans="1:5" ht="25.5">
      <c r="A32" s="6"/>
      <c r="B32" s="224" t="s">
        <v>132</v>
      </c>
      <c r="C32" s="228">
        <v>0</v>
      </c>
      <c r="D32" s="229">
        <v>0</v>
      </c>
      <c r="E32" s="39"/>
    </row>
    <row r="33" spans="1:5">
      <c r="A33" s="6"/>
      <c r="B33" s="15" t="s">
        <v>131</v>
      </c>
      <c r="C33" s="228">
        <v>64777000</v>
      </c>
      <c r="D33" s="229">
        <v>64777000</v>
      </c>
      <c r="E33" s="39"/>
    </row>
    <row r="34" spans="1:5" ht="13.5" thickBot="1">
      <c r="A34" s="11"/>
      <c r="B34" s="159" t="s">
        <v>71</v>
      </c>
      <c r="C34" s="223">
        <f>SUM(C31:C33)</f>
        <v>133939000</v>
      </c>
      <c r="D34" s="223">
        <f>SUM(D31:D33)</f>
        <v>133939000</v>
      </c>
      <c r="E34" s="32">
        <f>SUM(E31:E33)</f>
        <v>21</v>
      </c>
    </row>
    <row r="37" spans="1:5" s="4" customFormat="1"/>
    <row r="38" spans="1:5" s="4" customFormat="1"/>
    <row r="39" spans="1:5" s="4" customFormat="1"/>
  </sheetData>
  <mergeCells count="16">
    <mergeCell ref="D28:D30"/>
    <mergeCell ref="E28:E30"/>
    <mergeCell ref="B4:C4"/>
    <mergeCell ref="A6:A8"/>
    <mergeCell ref="A18:A20"/>
    <mergeCell ref="A28:A30"/>
    <mergeCell ref="B6:B8"/>
    <mergeCell ref="C6:C8"/>
    <mergeCell ref="B28:B30"/>
    <mergeCell ref="C28:C30"/>
    <mergeCell ref="D6:D8"/>
    <mergeCell ref="E6:E8"/>
    <mergeCell ref="B18:B20"/>
    <mergeCell ref="C18:C20"/>
    <mergeCell ref="D18:D20"/>
    <mergeCell ref="E18:E20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showGridLines="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43" bestFit="1" customWidth="1"/>
    <col min="2" max="2" width="39" style="43" customWidth="1"/>
    <col min="3" max="3" width="31.28515625" style="43" bestFit="1" customWidth="1"/>
    <col min="4" max="5" width="14.5703125" style="43" bestFit="1" customWidth="1"/>
    <col min="6" max="6" width="21.7109375" style="43" customWidth="1"/>
    <col min="7" max="7" width="12" style="43" bestFit="1" customWidth="1"/>
    <col min="8" max="8" width="14.5703125" style="43" customWidth="1"/>
    <col min="9" max="16384" width="9.140625" style="43"/>
  </cols>
  <sheetData>
    <row r="1" spans="1:8">
      <c r="A1" s="165" t="s">
        <v>25</v>
      </c>
      <c r="B1" s="161" t="str">
        <f>'20. LI3'!B1</f>
        <v>JSC Isbank Georgia</v>
      </c>
    </row>
    <row r="2" spans="1:8" ht="15">
      <c r="A2" s="166" t="s">
        <v>26</v>
      </c>
      <c r="B2" s="162">
        <f>'20. LI3'!B2</f>
        <v>45291</v>
      </c>
      <c r="C2" s="44"/>
      <c r="D2" s="44"/>
      <c r="E2" s="44"/>
      <c r="F2" s="44"/>
      <c r="G2" s="44"/>
      <c r="H2" s="44"/>
    </row>
    <row r="3" spans="1:8">
      <c r="A3" s="44"/>
      <c r="B3" s="44"/>
      <c r="C3" s="44"/>
      <c r="D3" s="44"/>
      <c r="E3" s="44"/>
      <c r="F3" s="44"/>
      <c r="G3" s="44"/>
      <c r="H3" s="44"/>
    </row>
    <row r="4" spans="1:8" ht="13.5" thickBot="1">
      <c r="A4" s="47" t="s">
        <v>27</v>
      </c>
      <c r="B4" s="149" t="s">
        <v>17</v>
      </c>
    </row>
    <row r="5" spans="1:8" ht="14.45" customHeight="1">
      <c r="A5" s="193"/>
      <c r="B5" s="187" t="s">
        <v>28</v>
      </c>
      <c r="C5" s="189" t="s">
        <v>29</v>
      </c>
      <c r="D5" s="187" t="s">
        <v>33</v>
      </c>
      <c r="E5" s="187"/>
      <c r="F5" s="187"/>
      <c r="G5" s="187"/>
      <c r="H5" s="191" t="s">
        <v>34</v>
      </c>
    </row>
    <row r="6" spans="1:8" ht="25.5">
      <c r="A6" s="194"/>
      <c r="B6" s="188"/>
      <c r="C6" s="190"/>
      <c r="D6" s="143" t="s">
        <v>30</v>
      </c>
      <c r="E6" s="143" t="s">
        <v>31</v>
      </c>
      <c r="F6" s="143" t="s">
        <v>35</v>
      </c>
      <c r="G6" s="143" t="s">
        <v>36</v>
      </c>
      <c r="H6" s="192"/>
    </row>
    <row r="7" spans="1:8">
      <c r="A7" s="56">
        <v>1</v>
      </c>
      <c r="B7" s="57" t="s">
        <v>7</v>
      </c>
      <c r="C7" s="143" t="s">
        <v>30</v>
      </c>
      <c r="D7" s="55"/>
      <c r="E7" s="55"/>
      <c r="F7" s="55"/>
      <c r="G7" s="58" t="s">
        <v>8</v>
      </c>
      <c r="H7" s="59"/>
    </row>
    <row r="8" spans="1:8">
      <c r="A8" s="60">
        <v>2</v>
      </c>
      <c r="B8" s="57" t="s">
        <v>7</v>
      </c>
      <c r="C8" s="143" t="s">
        <v>31</v>
      </c>
      <c r="D8" s="55"/>
      <c r="E8" s="55"/>
      <c r="F8" s="58" t="s">
        <v>8</v>
      </c>
      <c r="G8" s="55"/>
      <c r="H8" s="59"/>
    </row>
    <row r="9" spans="1:8">
      <c r="A9" s="56">
        <v>3</v>
      </c>
      <c r="B9" s="57" t="s">
        <v>7</v>
      </c>
      <c r="C9" s="58" t="s">
        <v>32</v>
      </c>
      <c r="D9" s="55"/>
      <c r="E9" s="55"/>
      <c r="F9" s="55"/>
      <c r="G9" s="58" t="s">
        <v>8</v>
      </c>
      <c r="H9" s="59"/>
    </row>
    <row r="10" spans="1:8">
      <c r="A10" s="60"/>
      <c r="B10" s="57"/>
      <c r="C10" s="58"/>
      <c r="D10" s="55"/>
      <c r="E10" s="55"/>
      <c r="F10" s="55"/>
      <c r="G10" s="55"/>
      <c r="H10" s="59"/>
    </row>
    <row r="11" spans="1:8">
      <c r="A11" s="56"/>
      <c r="B11" s="57"/>
      <c r="C11" s="58"/>
      <c r="D11" s="55"/>
      <c r="E11" s="55"/>
      <c r="F11" s="55"/>
      <c r="G11" s="55"/>
      <c r="H11" s="59"/>
    </row>
    <row r="12" spans="1:8" ht="13.5" thickBot="1">
      <c r="A12" s="61"/>
      <c r="B12" s="62"/>
      <c r="C12" s="63"/>
      <c r="D12" s="64"/>
      <c r="E12" s="64"/>
      <c r="F12" s="64"/>
      <c r="G12" s="64"/>
      <c r="H12" s="65"/>
    </row>
    <row r="13" spans="1:8">
      <c r="A13" s="41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showGridLines="0" zoomScaleNormal="100" workbookViewId="0">
      <selection activeCell="A2" sqref="A2"/>
    </sheetView>
  </sheetViews>
  <sheetFormatPr defaultColWidth="9.140625" defaultRowHeight="12.75"/>
  <cols>
    <col min="1" max="1" width="10.5703125" style="43" bestFit="1" customWidth="1"/>
    <col min="2" max="2" width="70.140625" style="43" customWidth="1"/>
    <col min="3" max="5" width="10.7109375" style="43" customWidth="1"/>
    <col min="6" max="16384" width="9.140625" style="43"/>
  </cols>
  <sheetData>
    <row r="1" spans="1:12">
      <c r="A1" s="167" t="s">
        <v>25</v>
      </c>
      <c r="B1" s="161" t="str">
        <f>'20. LI3'!B1</f>
        <v>JSC Isbank Georgia</v>
      </c>
    </row>
    <row r="2" spans="1:12" ht="15">
      <c r="A2" s="167" t="s">
        <v>26</v>
      </c>
      <c r="B2" s="162">
        <f>'20. LI3'!B2</f>
        <v>45291</v>
      </c>
    </row>
    <row r="3" spans="1:12">
      <c r="A3" s="45"/>
      <c r="B3" s="42"/>
    </row>
    <row r="4" spans="1:12" ht="13.5" thickBot="1">
      <c r="A4" s="66" t="s">
        <v>72</v>
      </c>
      <c r="B4" s="150" t="s">
        <v>19</v>
      </c>
      <c r="C4" s="67"/>
      <c r="D4" s="68"/>
      <c r="E4" s="68"/>
      <c r="F4" s="68"/>
      <c r="G4" s="68"/>
      <c r="H4" s="68"/>
      <c r="I4" s="68"/>
      <c r="J4" s="68"/>
      <c r="K4" s="68"/>
      <c r="L4" s="68"/>
    </row>
    <row r="5" spans="1:12">
      <c r="A5" s="69"/>
      <c r="B5" s="70"/>
      <c r="C5" s="168">
        <f>YEAR(B2)</f>
        <v>2023</v>
      </c>
      <c r="D5" s="168">
        <f>C5-1</f>
        <v>2022</v>
      </c>
      <c r="E5" s="169">
        <f>D5-1</f>
        <v>2021</v>
      </c>
      <c r="F5" s="68"/>
    </row>
    <row r="6" spans="1:12">
      <c r="A6" s="53">
        <v>1</v>
      </c>
      <c r="B6" s="55" t="s">
        <v>73</v>
      </c>
      <c r="C6" s="50">
        <v>0</v>
      </c>
      <c r="D6" s="50">
        <v>41.85</v>
      </c>
      <c r="E6" s="71">
        <v>20786.7</v>
      </c>
      <c r="F6" s="68"/>
    </row>
    <row r="7" spans="1:12">
      <c r="A7" s="53">
        <v>2</v>
      </c>
      <c r="B7" s="72" t="s">
        <v>74</v>
      </c>
      <c r="C7" s="50">
        <v>0</v>
      </c>
      <c r="D7" s="50">
        <v>0</v>
      </c>
      <c r="E7" s="71">
        <v>20000</v>
      </c>
      <c r="F7" s="68"/>
    </row>
    <row r="8" spans="1:12">
      <c r="A8" s="53">
        <v>3</v>
      </c>
      <c r="B8" s="55" t="s">
        <v>75</v>
      </c>
      <c r="C8" s="50">
        <v>0</v>
      </c>
      <c r="D8" s="50">
        <v>0</v>
      </c>
      <c r="E8" s="71">
        <v>1</v>
      </c>
    </row>
    <row r="9" spans="1:12" ht="13.5" thickBot="1">
      <c r="A9" s="51">
        <v>4</v>
      </c>
      <c r="B9" s="64" t="s">
        <v>76</v>
      </c>
      <c r="C9" s="73">
        <v>0</v>
      </c>
      <c r="D9" s="73">
        <v>41.85</v>
      </c>
      <c r="E9" s="74">
        <v>20786.7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4"/>
  <sheetViews>
    <sheetView showGridLines="0" zoomScaleNormal="100" workbookViewId="0">
      <selection activeCell="A4" sqref="A4"/>
    </sheetView>
  </sheetViews>
  <sheetFormatPr defaultColWidth="9.140625" defaultRowHeight="12.75"/>
  <cols>
    <col min="1" max="1" width="10.5703125" style="43" bestFit="1" customWidth="1"/>
    <col min="2" max="2" width="52.5703125" style="43" customWidth="1"/>
    <col min="3" max="5" width="14" style="43" bestFit="1" customWidth="1"/>
    <col min="6" max="6" width="24.140625" style="43" customWidth="1"/>
    <col min="7" max="7" width="27.5703125" style="43" customWidth="1"/>
    <col min="8" max="16384" width="9.140625" style="43"/>
  </cols>
  <sheetData>
    <row r="1" spans="1:8">
      <c r="A1" s="167" t="s">
        <v>25</v>
      </c>
      <c r="B1" s="161" t="str">
        <f>'20. LI3'!B1</f>
        <v>JSC Isbank Georgia</v>
      </c>
    </row>
    <row r="2" spans="1:8" ht="15">
      <c r="A2" s="167" t="s">
        <v>26</v>
      </c>
      <c r="B2" s="162">
        <f>'20. LI3'!B2</f>
        <v>45291</v>
      </c>
      <c r="C2" s="68"/>
      <c r="D2" s="68"/>
      <c r="E2" s="68"/>
      <c r="F2" s="68"/>
      <c r="G2" s="68"/>
      <c r="H2" s="68"/>
    </row>
    <row r="3" spans="1:8">
      <c r="A3" s="68"/>
      <c r="B3" s="68"/>
      <c r="C3" s="68"/>
      <c r="D3" s="68"/>
      <c r="E3" s="68"/>
      <c r="F3" s="68"/>
      <c r="G3" s="68"/>
      <c r="H3" s="68"/>
    </row>
    <row r="4" spans="1:8" ht="13.5" thickBot="1">
      <c r="A4" s="66" t="s">
        <v>37</v>
      </c>
      <c r="B4" s="151" t="s">
        <v>21</v>
      </c>
      <c r="F4" s="68"/>
      <c r="G4" s="68"/>
      <c r="H4" s="68"/>
    </row>
    <row r="5" spans="1:8">
      <c r="A5" s="75"/>
      <c r="B5" s="70"/>
      <c r="C5" s="70" t="s">
        <v>0</v>
      </c>
      <c r="D5" s="70" t="s">
        <v>1</v>
      </c>
      <c r="E5" s="70" t="s">
        <v>2</v>
      </c>
      <c r="F5" s="70" t="s">
        <v>3</v>
      </c>
      <c r="G5" s="76" t="s">
        <v>4</v>
      </c>
      <c r="H5" s="68"/>
    </row>
    <row r="6" spans="1:8" s="46" customFormat="1" ht="51">
      <c r="A6" s="77"/>
      <c r="B6" s="55"/>
      <c r="C6" s="170">
        <f>'22. OR1'!C5</f>
        <v>2023</v>
      </c>
      <c r="D6" s="170">
        <f>'22. OR1'!D5</f>
        <v>2022</v>
      </c>
      <c r="E6" s="170">
        <f>'22. OR1'!E5</f>
        <v>2021</v>
      </c>
      <c r="F6" s="78" t="s">
        <v>99</v>
      </c>
      <c r="G6" s="147" t="s">
        <v>100</v>
      </c>
    </row>
    <row r="7" spans="1:8">
      <c r="A7" s="79">
        <v>1</v>
      </c>
      <c r="B7" s="55" t="s">
        <v>38</v>
      </c>
      <c r="C7" s="171">
        <v>24884000</v>
      </c>
      <c r="D7" s="171">
        <v>22595000</v>
      </c>
      <c r="E7" s="171">
        <v>17713000</v>
      </c>
      <c r="F7" s="195"/>
      <c r="G7" s="195"/>
      <c r="H7" s="68"/>
    </row>
    <row r="8" spans="1:8">
      <c r="A8" s="79">
        <v>2</v>
      </c>
      <c r="B8" s="80" t="s">
        <v>39</v>
      </c>
      <c r="C8" s="171">
        <f>3388000+3237000</f>
        <v>6625000</v>
      </c>
      <c r="D8" s="171">
        <v>5137000</v>
      </c>
      <c r="E8" s="171">
        <v>4937000</v>
      </c>
      <c r="F8" s="195"/>
      <c r="G8" s="195"/>
    </row>
    <row r="9" spans="1:8">
      <c r="A9" s="79">
        <v>3</v>
      </c>
      <c r="B9" s="81" t="s">
        <v>105</v>
      </c>
      <c r="C9" s="171"/>
      <c r="D9" s="171"/>
      <c r="E9" s="171"/>
      <c r="F9" s="195"/>
      <c r="G9" s="195"/>
    </row>
    <row r="10" spans="1:8" ht="13.5" thickBot="1">
      <c r="A10" s="82">
        <v>4</v>
      </c>
      <c r="B10" s="83" t="s">
        <v>40</v>
      </c>
      <c r="C10" s="172">
        <f>C7+C8-C9</f>
        <v>31509000</v>
      </c>
      <c r="D10" s="172">
        <f t="shared" ref="D10:E10" si="0">D7+D8-D9</f>
        <v>27732000</v>
      </c>
      <c r="E10" s="172">
        <f t="shared" si="0"/>
        <v>22650000</v>
      </c>
      <c r="F10" s="173">
        <f>SUMIF(C10:E10, "&gt;=0",C10:E10)/3</f>
        <v>27297000</v>
      </c>
      <c r="G10" s="174">
        <f>F10*15%/8%</f>
        <v>51181875</v>
      </c>
    </row>
    <row r="11" spans="1:8">
      <c r="A11" s="84"/>
      <c r="B11" s="68"/>
      <c r="C11" s="68"/>
      <c r="D11" s="68"/>
      <c r="E11" s="68"/>
    </row>
    <row r="13" spans="1:8">
      <c r="D13" s="219"/>
      <c r="G13" s="220"/>
    </row>
    <row r="14" spans="1:8">
      <c r="D14" s="219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showGridLines="0" zoomScaleNormal="100" workbookViewId="0"/>
  </sheetViews>
  <sheetFormatPr defaultColWidth="9.140625" defaultRowHeight="12.75"/>
  <cols>
    <col min="1" max="1" width="10.5703125" style="102" bestFit="1" customWidth="1"/>
    <col min="2" max="2" width="16.28515625" style="43" customWidth="1"/>
    <col min="3" max="3" width="42.85546875" style="43" customWidth="1"/>
    <col min="4" max="5" width="33.42578125" style="43" customWidth="1"/>
    <col min="6" max="6" width="38.85546875" style="43" customWidth="1"/>
    <col min="7" max="16384" width="9.140625" style="43"/>
  </cols>
  <sheetData>
    <row r="1" spans="1:9">
      <c r="A1" s="167" t="s">
        <v>25</v>
      </c>
      <c r="B1" s="161" t="str">
        <f>'20. LI3'!B1</f>
        <v>JSC Isbank Georgia</v>
      </c>
    </row>
    <row r="2" spans="1:9" ht="15">
      <c r="A2" s="167" t="s">
        <v>26</v>
      </c>
      <c r="B2" s="162">
        <f>'20. LI3'!B2</f>
        <v>45291</v>
      </c>
    </row>
    <row r="3" spans="1:9">
      <c r="A3" s="85"/>
    </row>
    <row r="4" spans="1:9" ht="13.5" thickBot="1">
      <c r="A4" s="66" t="s">
        <v>77</v>
      </c>
      <c r="B4" s="200" t="s">
        <v>22</v>
      </c>
      <c r="C4" s="200"/>
      <c r="D4" s="86"/>
      <c r="E4" s="86"/>
      <c r="F4" s="86"/>
    </row>
    <row r="5" spans="1:9" s="89" customFormat="1" ht="16.5" customHeight="1">
      <c r="A5" s="87"/>
      <c r="B5" s="88"/>
      <c r="C5" s="88"/>
      <c r="D5" s="217" t="s">
        <v>106</v>
      </c>
      <c r="E5" s="217" t="s">
        <v>78</v>
      </c>
      <c r="F5" s="218" t="s">
        <v>46</v>
      </c>
    </row>
    <row r="6" spans="1:9" ht="15" customHeight="1">
      <c r="A6" s="90">
        <v>1</v>
      </c>
      <c r="B6" s="190" t="s">
        <v>79</v>
      </c>
      <c r="C6" s="91" t="s">
        <v>47</v>
      </c>
      <c r="D6" s="92">
        <v>5</v>
      </c>
      <c r="E6" s="92">
        <v>6</v>
      </c>
      <c r="F6" s="93">
        <v>6</v>
      </c>
    </row>
    <row r="7" spans="1:9" ht="15" customHeight="1">
      <c r="A7" s="90">
        <v>2</v>
      </c>
      <c r="B7" s="196"/>
      <c r="C7" s="91" t="s">
        <v>80</v>
      </c>
      <c r="D7" s="209">
        <f>D8+D10+D12</f>
        <v>1445082.8939837581</v>
      </c>
      <c r="E7" s="209">
        <f>E8+E10+E12</f>
        <v>178550.83867346941</v>
      </c>
      <c r="F7" s="210">
        <f>F8+F10+F12</f>
        <v>395738.3236703772</v>
      </c>
    </row>
    <row r="8" spans="1:9" ht="15" customHeight="1">
      <c r="A8" s="90">
        <v>3</v>
      </c>
      <c r="B8" s="196"/>
      <c r="C8" s="96" t="s">
        <v>48</v>
      </c>
      <c r="D8" s="92">
        <f>1311394.67547069+133688.218513068</f>
        <v>1445082.8939837581</v>
      </c>
      <c r="E8" s="92">
        <v>178550.83867346941</v>
      </c>
      <c r="F8" s="93">
        <v>395738.3236703772</v>
      </c>
      <c r="G8" s="68"/>
      <c r="H8" s="68"/>
    </row>
    <row r="9" spans="1:9" ht="15" customHeight="1">
      <c r="A9" s="90">
        <v>4</v>
      </c>
      <c r="B9" s="196"/>
      <c r="C9" s="97" t="s">
        <v>81</v>
      </c>
      <c r="D9" s="92"/>
      <c r="E9" s="92"/>
      <c r="F9" s="93"/>
      <c r="G9" s="68"/>
      <c r="H9" s="68"/>
    </row>
    <row r="10" spans="1:9" ht="30" customHeight="1">
      <c r="A10" s="90">
        <v>5</v>
      </c>
      <c r="B10" s="196"/>
      <c r="C10" s="96" t="s">
        <v>82</v>
      </c>
      <c r="D10" s="92"/>
      <c r="E10" s="92"/>
      <c r="F10" s="93"/>
    </row>
    <row r="11" spans="1:9" ht="15" customHeight="1">
      <c r="A11" s="90">
        <v>6</v>
      </c>
      <c r="B11" s="196"/>
      <c r="C11" s="97" t="s">
        <v>83</v>
      </c>
      <c r="D11" s="92"/>
      <c r="E11" s="92"/>
      <c r="F11" s="93"/>
    </row>
    <row r="12" spans="1:9" ht="15" customHeight="1">
      <c r="A12" s="90">
        <v>7</v>
      </c>
      <c r="B12" s="196"/>
      <c r="C12" s="96" t="s">
        <v>84</v>
      </c>
      <c r="D12" s="92"/>
      <c r="E12" s="92"/>
      <c r="F12" s="93"/>
    </row>
    <row r="13" spans="1:9" ht="15" customHeight="1">
      <c r="A13" s="90">
        <v>8</v>
      </c>
      <c r="B13" s="197"/>
      <c r="C13" s="97" t="s">
        <v>83</v>
      </c>
      <c r="D13" s="92"/>
      <c r="E13" s="92"/>
      <c r="F13" s="93"/>
    </row>
    <row r="14" spans="1:9" ht="15" customHeight="1">
      <c r="A14" s="90">
        <v>9</v>
      </c>
      <c r="B14" s="190" t="s">
        <v>85</v>
      </c>
      <c r="C14" s="91" t="s">
        <v>47</v>
      </c>
      <c r="D14" s="212">
        <v>2</v>
      </c>
      <c r="E14" s="98"/>
      <c r="F14" s="93">
        <v>6</v>
      </c>
      <c r="I14" s="100"/>
    </row>
    <row r="15" spans="1:9" ht="15" customHeight="1">
      <c r="A15" s="90">
        <v>10</v>
      </c>
      <c r="B15" s="196"/>
      <c r="C15" s="91" t="s">
        <v>86</v>
      </c>
      <c r="D15" s="213">
        <f>D16+D18+D20</f>
        <v>106108.75</v>
      </c>
      <c r="E15" s="213">
        <f>E16+E18+E20</f>
        <v>0</v>
      </c>
      <c r="F15" s="214">
        <f>F16+F18+F20</f>
        <v>24133.75</v>
      </c>
    </row>
    <row r="16" spans="1:9" ht="15" customHeight="1">
      <c r="A16" s="90">
        <v>11</v>
      </c>
      <c r="B16" s="196"/>
      <c r="C16" s="96" t="s">
        <v>48</v>
      </c>
      <c r="D16" s="212">
        <v>106108.75</v>
      </c>
      <c r="E16" s="98"/>
      <c r="F16" s="211">
        <v>24133.75</v>
      </c>
    </row>
    <row r="17" spans="1:6" ht="15" customHeight="1">
      <c r="A17" s="90">
        <v>12</v>
      </c>
      <c r="B17" s="196"/>
      <c r="C17" s="97" t="s">
        <v>81</v>
      </c>
      <c r="D17" s="92"/>
      <c r="E17" s="92"/>
      <c r="F17" s="93"/>
    </row>
    <row r="18" spans="1:6" ht="30" customHeight="1">
      <c r="A18" s="90">
        <v>13</v>
      </c>
      <c r="B18" s="196"/>
      <c r="C18" s="96" t="s">
        <v>87</v>
      </c>
      <c r="D18" s="98"/>
      <c r="E18" s="98"/>
      <c r="F18" s="99"/>
    </row>
    <row r="19" spans="1:6" ht="15" customHeight="1">
      <c r="A19" s="90">
        <v>14</v>
      </c>
      <c r="B19" s="196"/>
      <c r="C19" s="97" t="s">
        <v>83</v>
      </c>
      <c r="D19" s="98"/>
      <c r="E19" s="98"/>
      <c r="F19" s="99"/>
    </row>
    <row r="20" spans="1:6" ht="15" customHeight="1">
      <c r="A20" s="90">
        <v>15</v>
      </c>
      <c r="B20" s="196"/>
      <c r="C20" s="96" t="s">
        <v>84</v>
      </c>
      <c r="D20" s="98"/>
      <c r="E20" s="98"/>
      <c r="F20" s="99"/>
    </row>
    <row r="21" spans="1:6" ht="15" customHeight="1">
      <c r="A21" s="90">
        <v>16</v>
      </c>
      <c r="B21" s="197"/>
      <c r="C21" s="97" t="s">
        <v>83</v>
      </c>
      <c r="D21" s="98"/>
      <c r="E21" s="98"/>
      <c r="F21" s="99"/>
    </row>
    <row r="22" spans="1:6" ht="15" customHeight="1" thickBot="1">
      <c r="A22" s="101">
        <v>17</v>
      </c>
      <c r="B22" s="198" t="s">
        <v>88</v>
      </c>
      <c r="C22" s="199"/>
      <c r="D22" s="215">
        <f>D7+D15</f>
        <v>1551191.6439837581</v>
      </c>
      <c r="E22" s="215">
        <f>E7+E15</f>
        <v>178550.83867346941</v>
      </c>
      <c r="F22" s="216">
        <f>F7+F15</f>
        <v>419872.0736703772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showGridLines="0" zoomScaleNormal="100" workbookViewId="0"/>
  </sheetViews>
  <sheetFormatPr defaultColWidth="9.140625" defaultRowHeight="12.75"/>
  <cols>
    <col min="1" max="1" width="35.140625" style="43" customWidth="1"/>
    <col min="2" max="2" width="45.85546875" style="43" customWidth="1"/>
    <col min="3" max="4" width="29.42578125" style="43" customWidth="1"/>
    <col min="5" max="5" width="28.42578125" style="43" customWidth="1"/>
    <col min="6" max="6" width="14" style="43" bestFit="1" customWidth="1"/>
    <col min="7" max="7" width="14.7109375" style="43" customWidth="1"/>
    <col min="8" max="8" width="26.42578125" style="43" customWidth="1"/>
    <col min="9" max="9" width="16.140625" style="43" bestFit="1" customWidth="1"/>
    <col min="10" max="10" width="14" style="43" bestFit="1" customWidth="1"/>
    <col min="11" max="11" width="14.7109375" style="43" customWidth="1"/>
    <col min="12" max="12" width="26.85546875" style="43" customWidth="1"/>
    <col min="13" max="16384" width="9.140625" style="43"/>
  </cols>
  <sheetData>
    <row r="1" spans="1:12">
      <c r="A1" s="167" t="s">
        <v>25</v>
      </c>
      <c r="B1" s="161" t="str">
        <f>'20. LI3'!B1</f>
        <v>JSC Isbank Georgia</v>
      </c>
    </row>
    <row r="2" spans="1:12" ht="15">
      <c r="A2" s="167" t="s">
        <v>26</v>
      </c>
      <c r="B2" s="162">
        <f>'20. LI3'!B2</f>
        <v>45291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3.5" thickBot="1">
      <c r="A4" s="155" t="s">
        <v>41</v>
      </c>
      <c r="B4" s="152" t="s">
        <v>23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>
      <c r="A5" s="105"/>
      <c r="B5" s="70"/>
      <c r="C5" s="156" t="s">
        <v>106</v>
      </c>
      <c r="D5" s="156" t="s">
        <v>78</v>
      </c>
      <c r="E5" s="144" t="s">
        <v>46</v>
      </c>
      <c r="F5" s="104"/>
      <c r="G5" s="104"/>
      <c r="H5" s="104"/>
      <c r="I5" s="104"/>
      <c r="J5" s="104"/>
      <c r="K5" s="104"/>
      <c r="L5" s="104"/>
    </row>
    <row r="6" spans="1:12">
      <c r="A6" s="201" t="s">
        <v>42</v>
      </c>
      <c r="B6" s="106" t="s">
        <v>47</v>
      </c>
      <c r="C6" s="50"/>
      <c r="D6" s="50"/>
      <c r="E6" s="71"/>
      <c r="F6" s="104"/>
      <c r="G6" s="104"/>
      <c r="H6" s="104"/>
      <c r="I6" s="104"/>
      <c r="J6" s="104"/>
      <c r="K6" s="104"/>
      <c r="L6" s="104"/>
    </row>
    <row r="7" spans="1:12">
      <c r="A7" s="202"/>
      <c r="B7" s="107" t="s">
        <v>115</v>
      </c>
      <c r="C7" s="50"/>
      <c r="D7" s="50"/>
      <c r="E7" s="71"/>
      <c r="F7" s="104"/>
      <c r="G7" s="104"/>
      <c r="H7" s="104"/>
      <c r="I7" s="104"/>
      <c r="J7" s="104"/>
      <c r="K7" s="104"/>
      <c r="L7" s="104"/>
    </row>
    <row r="8" spans="1:12">
      <c r="A8" s="203" t="s">
        <v>43</v>
      </c>
      <c r="B8" s="106" t="s">
        <v>47</v>
      </c>
      <c r="C8" s="50"/>
      <c r="D8" s="50"/>
      <c r="E8" s="71"/>
      <c r="F8" s="104"/>
      <c r="G8" s="104"/>
      <c r="H8" s="104"/>
      <c r="I8" s="104"/>
      <c r="J8" s="104"/>
      <c r="K8" s="104"/>
      <c r="L8" s="104"/>
    </row>
    <row r="9" spans="1:12">
      <c r="A9" s="203"/>
      <c r="B9" s="107" t="s">
        <v>52</v>
      </c>
      <c r="C9" s="108">
        <f>C10+C11+C12+C13</f>
        <v>0</v>
      </c>
      <c r="D9" s="108">
        <f>D10+D11+D12+D13</f>
        <v>0</v>
      </c>
      <c r="E9" s="157">
        <f>E10+E11+E12+E13</f>
        <v>0</v>
      </c>
      <c r="F9" s="104"/>
      <c r="G9" s="104"/>
      <c r="H9" s="104"/>
      <c r="I9" s="104"/>
      <c r="J9" s="104"/>
      <c r="K9" s="104"/>
      <c r="L9" s="104"/>
    </row>
    <row r="10" spans="1:12">
      <c r="A10" s="203"/>
      <c r="B10" s="109" t="s">
        <v>48</v>
      </c>
      <c r="C10" s="50"/>
      <c r="D10" s="50"/>
      <c r="E10" s="71"/>
      <c r="F10" s="104"/>
      <c r="G10" s="104"/>
      <c r="H10" s="104"/>
      <c r="I10" s="104"/>
      <c r="J10" s="104"/>
      <c r="K10" s="104"/>
      <c r="L10" s="104"/>
    </row>
    <row r="11" spans="1:12">
      <c r="A11" s="203"/>
      <c r="B11" s="109" t="s">
        <v>49</v>
      </c>
      <c r="C11" s="50"/>
      <c r="D11" s="50"/>
      <c r="E11" s="71"/>
      <c r="F11" s="104"/>
      <c r="G11" s="104"/>
      <c r="H11" s="104"/>
      <c r="I11" s="104"/>
      <c r="J11" s="104"/>
      <c r="K11" s="104"/>
      <c r="L11" s="104"/>
    </row>
    <row r="12" spans="1:12">
      <c r="A12" s="203"/>
      <c r="B12" s="109" t="s">
        <v>50</v>
      </c>
      <c r="C12" s="50"/>
      <c r="D12" s="50"/>
      <c r="E12" s="71"/>
      <c r="F12" s="104"/>
      <c r="G12" s="104"/>
      <c r="H12" s="104"/>
      <c r="I12" s="104"/>
      <c r="J12" s="104"/>
      <c r="K12" s="104"/>
      <c r="L12" s="104"/>
    </row>
    <row r="13" spans="1:12">
      <c r="A13" s="203"/>
      <c r="B13" s="109" t="s">
        <v>101</v>
      </c>
      <c r="C13" s="50"/>
      <c r="D13" s="50"/>
      <c r="E13" s="71"/>
      <c r="F13" s="104"/>
      <c r="G13" s="104"/>
      <c r="H13" s="104"/>
      <c r="I13" s="104"/>
      <c r="J13" s="104"/>
      <c r="K13" s="104"/>
      <c r="L13" s="104"/>
    </row>
    <row r="14" spans="1:12">
      <c r="A14" s="203" t="s">
        <v>44</v>
      </c>
      <c r="B14" s="106" t="s">
        <v>47</v>
      </c>
      <c r="C14" s="50"/>
      <c r="D14" s="50"/>
      <c r="E14" s="71"/>
      <c r="F14" s="104"/>
      <c r="G14" s="104"/>
      <c r="H14" s="104"/>
      <c r="I14" s="104"/>
      <c r="J14" s="104"/>
      <c r="K14" s="104"/>
      <c r="L14" s="104"/>
    </row>
    <row r="15" spans="1:12">
      <c r="A15" s="203"/>
      <c r="B15" s="107" t="s">
        <v>52</v>
      </c>
      <c r="C15" s="108">
        <f>C16+C17+C18+C19</f>
        <v>0</v>
      </c>
      <c r="D15" s="108">
        <f>D16+D17+D18+D19</f>
        <v>0</v>
      </c>
      <c r="E15" s="157">
        <f>E16+E17+E18+E19</f>
        <v>0</v>
      </c>
      <c r="F15" s="104"/>
      <c r="G15" s="104"/>
      <c r="H15" s="104"/>
      <c r="I15" s="104"/>
      <c r="J15" s="104"/>
      <c r="K15" s="104"/>
      <c r="L15" s="104"/>
    </row>
    <row r="16" spans="1:12">
      <c r="A16" s="203"/>
      <c r="B16" s="109" t="s">
        <v>48</v>
      </c>
      <c r="C16" s="50"/>
      <c r="D16" s="50"/>
      <c r="E16" s="71"/>
      <c r="F16" s="104"/>
      <c r="G16" s="104"/>
      <c r="H16" s="104"/>
      <c r="I16" s="104"/>
      <c r="J16" s="104"/>
      <c r="K16" s="104"/>
      <c r="L16" s="104"/>
    </row>
    <row r="17" spans="1:12">
      <c r="A17" s="201"/>
      <c r="B17" s="109" t="s">
        <v>49</v>
      </c>
      <c r="C17" s="50"/>
      <c r="D17" s="50"/>
      <c r="E17" s="71"/>
      <c r="F17" s="104"/>
      <c r="G17" s="104"/>
      <c r="H17" s="104"/>
      <c r="I17" s="104"/>
      <c r="J17" s="104"/>
      <c r="K17" s="104"/>
      <c r="L17" s="104"/>
    </row>
    <row r="18" spans="1:12">
      <c r="A18" s="201"/>
      <c r="B18" s="109" t="s">
        <v>50</v>
      </c>
      <c r="C18" s="50"/>
      <c r="D18" s="50"/>
      <c r="E18" s="71"/>
      <c r="F18" s="104"/>
      <c r="G18" s="104"/>
      <c r="H18" s="104"/>
      <c r="I18" s="104"/>
      <c r="J18" s="104"/>
      <c r="K18" s="104"/>
      <c r="L18" s="104"/>
    </row>
    <row r="19" spans="1:12" ht="13.5" thickBot="1">
      <c r="A19" s="204"/>
      <c r="B19" s="158" t="s">
        <v>101</v>
      </c>
      <c r="C19" s="73"/>
      <c r="D19" s="73"/>
      <c r="E19" s="74"/>
      <c r="F19" s="104"/>
      <c r="G19" s="104"/>
      <c r="H19" s="104"/>
      <c r="I19" s="104"/>
      <c r="J19" s="104"/>
      <c r="K19" s="104"/>
      <c r="L19" s="104"/>
    </row>
    <row r="20" spans="1:1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showGridLines="0"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43" bestFit="1" customWidth="1"/>
    <col min="2" max="2" width="54.7109375" style="43" customWidth="1"/>
    <col min="3" max="3" width="26.7109375" style="43" customWidth="1"/>
    <col min="4" max="4" width="34.85546875" style="43" customWidth="1"/>
    <col min="5" max="5" width="26.7109375" style="43" customWidth="1"/>
    <col min="6" max="6" width="25.5703125" style="43" customWidth="1"/>
    <col min="7" max="7" width="25" style="43" customWidth="1"/>
    <col min="8" max="16384" width="9.140625" style="43"/>
  </cols>
  <sheetData>
    <row r="1" spans="1:7">
      <c r="A1" s="167" t="s">
        <v>25</v>
      </c>
      <c r="B1" s="161" t="str">
        <f>'20. LI3'!B1</f>
        <v>JSC Isbank Georgia</v>
      </c>
    </row>
    <row r="2" spans="1:7" ht="15">
      <c r="A2" s="167" t="s">
        <v>26</v>
      </c>
      <c r="B2" s="162">
        <f>'20. LI3'!B2</f>
        <v>45291</v>
      </c>
    </row>
    <row r="3" spans="1:7">
      <c r="B3" s="110"/>
    </row>
    <row r="4" spans="1:7" ht="13.5" thickBot="1">
      <c r="A4" s="66" t="s">
        <v>89</v>
      </c>
      <c r="B4" s="153" t="s">
        <v>98</v>
      </c>
    </row>
    <row r="5" spans="1:7" s="110" customFormat="1">
      <c r="A5" s="111"/>
      <c r="B5" s="48"/>
      <c r="C5" s="112" t="s">
        <v>0</v>
      </c>
      <c r="D5" s="142" t="s">
        <v>1</v>
      </c>
      <c r="E5" s="142" t="s">
        <v>2</v>
      </c>
      <c r="F5" s="142" t="s">
        <v>3</v>
      </c>
      <c r="G5" s="144" t="s">
        <v>4</v>
      </c>
    </row>
    <row r="6" spans="1:7" ht="51">
      <c r="A6" s="113"/>
      <c r="B6" s="114"/>
      <c r="C6" s="115" t="s">
        <v>90</v>
      </c>
      <c r="D6" s="114" t="s">
        <v>91</v>
      </c>
      <c r="E6" s="146" t="s">
        <v>92</v>
      </c>
      <c r="F6" s="146" t="s">
        <v>104</v>
      </c>
      <c r="G6" s="145" t="s">
        <v>93</v>
      </c>
    </row>
    <row r="7" spans="1:7">
      <c r="A7" s="113">
        <v>1</v>
      </c>
      <c r="B7" s="116" t="s">
        <v>106</v>
      </c>
      <c r="C7" s="117">
        <f>SUM(C8:C11)</f>
        <v>0</v>
      </c>
      <c r="D7" s="117">
        <f t="shared" ref="D7:G7" si="0">SUM(D8:D11)</f>
        <v>0</v>
      </c>
      <c r="E7" s="117">
        <f t="shared" si="0"/>
        <v>0</v>
      </c>
      <c r="F7" s="117">
        <f t="shared" si="0"/>
        <v>0</v>
      </c>
      <c r="G7" s="117">
        <f t="shared" si="0"/>
        <v>0</v>
      </c>
    </row>
    <row r="8" spans="1:7">
      <c r="A8" s="113">
        <v>2</v>
      </c>
      <c r="B8" s="118" t="s">
        <v>66</v>
      </c>
      <c r="C8" s="119"/>
      <c r="D8" s="98"/>
      <c r="E8" s="98"/>
      <c r="F8" s="98"/>
      <c r="G8" s="99"/>
    </row>
    <row r="9" spans="1:7">
      <c r="A9" s="113">
        <v>3</v>
      </c>
      <c r="B9" s="118" t="s">
        <v>94</v>
      </c>
      <c r="C9" s="119"/>
      <c r="D9" s="98"/>
      <c r="E9" s="98"/>
      <c r="F9" s="98"/>
      <c r="G9" s="99"/>
    </row>
    <row r="10" spans="1:7">
      <c r="A10" s="113">
        <v>4</v>
      </c>
      <c r="B10" s="120" t="s">
        <v>95</v>
      </c>
      <c r="C10" s="119"/>
      <c r="D10" s="98"/>
      <c r="E10" s="98"/>
      <c r="F10" s="98"/>
      <c r="G10" s="99"/>
    </row>
    <row r="11" spans="1:7">
      <c r="A11" s="113">
        <v>5</v>
      </c>
      <c r="B11" s="118" t="s">
        <v>96</v>
      </c>
      <c r="C11" s="119"/>
      <c r="D11" s="98"/>
      <c r="E11" s="98"/>
      <c r="F11" s="98"/>
      <c r="G11" s="99"/>
    </row>
    <row r="12" spans="1:7">
      <c r="A12" s="113">
        <v>6</v>
      </c>
      <c r="B12" s="91" t="s">
        <v>78</v>
      </c>
      <c r="C12" s="94">
        <f>SUM(C13:C16)</f>
        <v>0</v>
      </c>
      <c r="D12" s="94">
        <f>SUM(D13:D16)</f>
        <v>0</v>
      </c>
      <c r="E12" s="94">
        <f>SUM(E13:E16)</f>
        <v>0</v>
      </c>
      <c r="F12" s="94">
        <f>SUM(F13:F16)</f>
        <v>0</v>
      </c>
      <c r="G12" s="95">
        <f>SUM(G13:G16)</f>
        <v>0</v>
      </c>
    </row>
    <row r="13" spans="1:7">
      <c r="A13" s="113">
        <v>7</v>
      </c>
      <c r="B13" s="118" t="s">
        <v>66</v>
      </c>
      <c r="C13" s="92"/>
      <c r="D13" s="92"/>
      <c r="E13" s="92"/>
      <c r="F13" s="92"/>
      <c r="G13" s="93"/>
    </row>
    <row r="14" spans="1:7">
      <c r="A14" s="113">
        <v>8</v>
      </c>
      <c r="B14" s="118" t="s">
        <v>94</v>
      </c>
      <c r="C14" s="92"/>
      <c r="D14" s="92"/>
      <c r="E14" s="92"/>
      <c r="F14" s="92"/>
      <c r="G14" s="93"/>
    </row>
    <row r="15" spans="1:7">
      <c r="A15" s="113">
        <v>9</v>
      </c>
      <c r="B15" s="120" t="s">
        <v>95</v>
      </c>
      <c r="C15" s="92"/>
      <c r="D15" s="92"/>
      <c r="E15" s="92"/>
      <c r="F15" s="92"/>
      <c r="G15" s="93"/>
    </row>
    <row r="16" spans="1:7">
      <c r="A16" s="113">
        <v>10</v>
      </c>
      <c r="B16" s="118" t="s">
        <v>96</v>
      </c>
      <c r="C16" s="92"/>
      <c r="D16" s="92"/>
      <c r="E16" s="92"/>
      <c r="F16" s="92"/>
      <c r="G16" s="93"/>
    </row>
    <row r="17" spans="1:7">
      <c r="A17" s="113">
        <v>11</v>
      </c>
      <c r="B17" s="91" t="s">
        <v>46</v>
      </c>
      <c r="C17" s="94">
        <f>SUM(C18:C21)</f>
        <v>0</v>
      </c>
      <c r="D17" s="94">
        <f>SUM(D18:D21)</f>
        <v>0</v>
      </c>
      <c r="E17" s="94">
        <f>SUM(E18:E21)</f>
        <v>0</v>
      </c>
      <c r="F17" s="94">
        <f>SUM(F18:F21)</f>
        <v>0</v>
      </c>
      <c r="G17" s="95">
        <f>SUM(G18:G21)</f>
        <v>0</v>
      </c>
    </row>
    <row r="18" spans="1:7">
      <c r="A18" s="113">
        <v>12</v>
      </c>
      <c r="B18" s="118" t="s">
        <v>66</v>
      </c>
      <c r="C18" s="92"/>
      <c r="D18" s="92"/>
      <c r="E18" s="92" t="s">
        <v>6</v>
      </c>
      <c r="F18" s="92"/>
      <c r="G18" s="93"/>
    </row>
    <row r="19" spans="1:7">
      <c r="A19" s="113">
        <v>13</v>
      </c>
      <c r="B19" s="118" t="s">
        <v>94</v>
      </c>
      <c r="C19" s="92"/>
      <c r="D19" s="92"/>
      <c r="E19" s="92"/>
      <c r="F19" s="92"/>
      <c r="G19" s="93"/>
    </row>
    <row r="20" spans="1:7">
      <c r="A20" s="113">
        <v>14</v>
      </c>
      <c r="B20" s="120" t="s">
        <v>95</v>
      </c>
      <c r="C20" s="92"/>
      <c r="D20" s="92"/>
      <c r="E20" s="92"/>
      <c r="F20" s="92"/>
      <c r="G20" s="93"/>
    </row>
    <row r="21" spans="1:7">
      <c r="A21" s="113">
        <v>15</v>
      </c>
      <c r="B21" s="118" t="s">
        <v>96</v>
      </c>
      <c r="C21" s="92"/>
      <c r="D21" s="92"/>
      <c r="E21" s="92"/>
      <c r="F21" s="92"/>
      <c r="G21" s="93"/>
    </row>
    <row r="22" spans="1:7" ht="13.5" thickBot="1">
      <c r="A22" s="113">
        <v>16</v>
      </c>
      <c r="B22" s="121" t="s">
        <v>97</v>
      </c>
      <c r="C22" s="122">
        <f>C12+C17</f>
        <v>0</v>
      </c>
      <c r="D22" s="122">
        <f>D12+D17</f>
        <v>0</v>
      </c>
      <c r="E22" s="122">
        <f>E12+E17</f>
        <v>0</v>
      </c>
      <c r="F22" s="122">
        <f>F12+F17</f>
        <v>0</v>
      </c>
      <c r="G22" s="123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showGridLines="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43" bestFit="1" customWidth="1"/>
    <col min="2" max="2" width="89.140625" style="43" bestFit="1" customWidth="1"/>
    <col min="3" max="3" width="15.140625" style="124" customWidth="1"/>
    <col min="4" max="5" width="13.7109375" style="124" customWidth="1"/>
    <col min="6" max="6" width="16.28515625" style="124" customWidth="1"/>
    <col min="7" max="8" width="13.7109375" style="124" customWidth="1"/>
    <col min="9" max="9" width="17.5703125" style="124" customWidth="1"/>
    <col min="10" max="10" width="14.5703125" style="124" customWidth="1"/>
    <col min="11" max="12" width="13.7109375" style="124" customWidth="1"/>
    <col min="13" max="13" width="15" style="124" customWidth="1"/>
    <col min="14" max="15" width="13.7109375" style="124" customWidth="1"/>
    <col min="16" max="17" width="15.7109375" style="124" customWidth="1"/>
    <col min="18" max="18" width="9.140625" style="124"/>
    <col min="19" max="16384" width="9.140625" style="43"/>
  </cols>
  <sheetData>
    <row r="1" spans="1:15">
      <c r="A1" s="167" t="s">
        <v>25</v>
      </c>
      <c r="B1" s="161" t="str">
        <f>'20. LI3'!B1</f>
        <v>JSC Isbank Georgia</v>
      </c>
    </row>
    <row r="2" spans="1:15" ht="15">
      <c r="A2" s="167" t="s">
        <v>26</v>
      </c>
      <c r="B2" s="162">
        <f>'20. LI3'!B2</f>
        <v>45291</v>
      </c>
    </row>
    <row r="4" spans="1:15" ht="13.5" thickBot="1">
      <c r="A4" s="66" t="s">
        <v>51</v>
      </c>
      <c r="B4" s="154" t="s">
        <v>24</v>
      </c>
    </row>
    <row r="5" spans="1:15">
      <c r="A5" s="52"/>
      <c r="B5" s="125"/>
      <c r="C5" s="141" t="s">
        <v>0</v>
      </c>
      <c r="D5" s="141" t="s">
        <v>1</v>
      </c>
      <c r="E5" s="141" t="s">
        <v>2</v>
      </c>
      <c r="F5" s="141" t="s">
        <v>3</v>
      </c>
      <c r="G5" s="141" t="s">
        <v>4</v>
      </c>
      <c r="H5" s="141" t="s">
        <v>5</v>
      </c>
      <c r="I5" s="141" t="s">
        <v>10</v>
      </c>
      <c r="J5" s="141" t="s">
        <v>11</v>
      </c>
      <c r="K5" s="141" t="s">
        <v>102</v>
      </c>
      <c r="L5" s="141" t="s">
        <v>12</v>
      </c>
      <c r="M5" s="141" t="s">
        <v>13</v>
      </c>
      <c r="N5" s="141" t="s">
        <v>14</v>
      </c>
      <c r="O5" s="126" t="s">
        <v>15</v>
      </c>
    </row>
    <row r="6" spans="1:15" ht="12.75" customHeight="1">
      <c r="A6" s="53"/>
      <c r="B6" s="55"/>
      <c r="C6" s="205" t="s">
        <v>103</v>
      </c>
      <c r="D6" s="205"/>
      <c r="E6" s="205"/>
      <c r="F6" s="207" t="s">
        <v>54</v>
      </c>
      <c r="G6" s="207"/>
      <c r="H6" s="207"/>
      <c r="I6" s="207"/>
      <c r="J6" s="207"/>
      <c r="K6" s="207"/>
      <c r="L6" s="207"/>
      <c r="M6" s="207" t="s">
        <v>60</v>
      </c>
      <c r="N6" s="207"/>
      <c r="O6" s="206"/>
    </row>
    <row r="7" spans="1:15" ht="15" customHeight="1">
      <c r="A7" s="53"/>
      <c r="B7" s="55"/>
      <c r="C7" s="207" t="s">
        <v>107</v>
      </c>
      <c r="D7" s="207" t="s">
        <v>108</v>
      </c>
      <c r="E7" s="207" t="s">
        <v>53</v>
      </c>
      <c r="F7" s="207" t="s">
        <v>55</v>
      </c>
      <c r="G7" s="207"/>
      <c r="H7" s="207" t="s">
        <v>56</v>
      </c>
      <c r="I7" s="207" t="s">
        <v>57</v>
      </c>
      <c r="J7" s="207"/>
      <c r="K7" s="208" t="s">
        <v>58</v>
      </c>
      <c r="L7" s="208"/>
      <c r="M7" s="205" t="s">
        <v>111</v>
      </c>
      <c r="N7" s="205" t="s">
        <v>112</v>
      </c>
      <c r="O7" s="206" t="s">
        <v>61</v>
      </c>
    </row>
    <row r="8" spans="1:15" ht="25.5">
      <c r="A8" s="53"/>
      <c r="B8" s="55"/>
      <c r="C8" s="207"/>
      <c r="D8" s="207"/>
      <c r="E8" s="207"/>
      <c r="F8" s="146" t="s">
        <v>109</v>
      </c>
      <c r="G8" s="146" t="s">
        <v>110</v>
      </c>
      <c r="H8" s="207"/>
      <c r="I8" s="146" t="s">
        <v>107</v>
      </c>
      <c r="J8" s="146" t="s">
        <v>108</v>
      </c>
      <c r="K8" s="148" t="s">
        <v>114</v>
      </c>
      <c r="L8" s="148" t="s">
        <v>59</v>
      </c>
      <c r="M8" s="205"/>
      <c r="N8" s="205"/>
      <c r="O8" s="206"/>
    </row>
    <row r="9" spans="1:15">
      <c r="A9" s="127"/>
      <c r="B9" s="128" t="s">
        <v>45</v>
      </c>
      <c r="C9" s="129"/>
      <c r="D9" s="129"/>
      <c r="E9" s="130"/>
      <c r="F9" s="131"/>
      <c r="G9" s="131"/>
      <c r="H9" s="54"/>
      <c r="I9" s="54"/>
      <c r="J9" s="54"/>
      <c r="K9" s="54"/>
      <c r="L9" s="54"/>
      <c r="M9" s="131"/>
      <c r="N9" s="131"/>
      <c r="O9" s="132"/>
    </row>
    <row r="10" spans="1:15">
      <c r="A10" s="53">
        <v>1</v>
      </c>
      <c r="B10" s="133" t="s">
        <v>52</v>
      </c>
      <c r="C10" s="134">
        <f>SUM(C11:C17)</f>
        <v>0</v>
      </c>
      <c r="D10" s="134">
        <f>SUM(D11:D17)</f>
        <v>0</v>
      </c>
      <c r="E10" s="134">
        <f>SUM(E11:E17)</f>
        <v>0</v>
      </c>
      <c r="F10" s="135">
        <f t="shared" ref="F10:O10" si="0">SUM(F11:F17)</f>
        <v>0</v>
      </c>
      <c r="G10" s="135">
        <f t="shared" si="0"/>
        <v>0</v>
      </c>
      <c r="H10" s="134">
        <f t="shared" si="0"/>
        <v>0</v>
      </c>
      <c r="I10" s="134">
        <f t="shared" si="0"/>
        <v>0</v>
      </c>
      <c r="J10" s="134">
        <f t="shared" si="0"/>
        <v>0</v>
      </c>
      <c r="K10" s="134">
        <f t="shared" si="0"/>
        <v>0</v>
      </c>
      <c r="L10" s="134">
        <f t="shared" si="0"/>
        <v>0</v>
      </c>
      <c r="M10" s="135">
        <f>SUM(M11:M17)</f>
        <v>0</v>
      </c>
      <c r="N10" s="135">
        <f t="shared" si="0"/>
        <v>0</v>
      </c>
      <c r="O10" s="136">
        <f t="shared" si="0"/>
        <v>0</v>
      </c>
    </row>
    <row r="11" spans="1:15">
      <c r="A11" s="53">
        <v>1.1000000000000001</v>
      </c>
      <c r="B11" s="55"/>
      <c r="C11" s="49"/>
      <c r="D11" s="49"/>
      <c r="E11" s="134">
        <f t="shared" ref="E11:E17" si="1">C11+D11</f>
        <v>0</v>
      </c>
      <c r="F11" s="49"/>
      <c r="G11" s="49"/>
      <c r="H11" s="49"/>
      <c r="I11" s="49"/>
      <c r="J11" s="49"/>
      <c r="K11" s="137"/>
      <c r="L11" s="137"/>
      <c r="M11" s="134">
        <f>C11+F11-H11-I11</f>
        <v>0</v>
      </c>
      <c r="N11" s="134">
        <f>D11+G11+H11-J11+K11-L11</f>
        <v>0</v>
      </c>
      <c r="O11" s="136">
        <f t="shared" ref="O11:O17" si="2">M11+N11</f>
        <v>0</v>
      </c>
    </row>
    <row r="12" spans="1:15">
      <c r="A12" s="53">
        <v>1.2</v>
      </c>
      <c r="B12" s="55"/>
      <c r="C12" s="49"/>
      <c r="D12" s="49"/>
      <c r="E12" s="134">
        <f t="shared" si="1"/>
        <v>0</v>
      </c>
      <c r="F12" s="49"/>
      <c r="G12" s="49"/>
      <c r="H12" s="49"/>
      <c r="I12" s="49"/>
      <c r="J12" s="49"/>
      <c r="K12" s="137"/>
      <c r="L12" s="137"/>
      <c r="M12" s="134">
        <f t="shared" ref="M12:M17" si="3">C12+F12-H12-I12</f>
        <v>0</v>
      </c>
      <c r="N12" s="134">
        <f t="shared" ref="N12:N17" si="4">D12+G12+H12-J12+K12-L12</f>
        <v>0</v>
      </c>
      <c r="O12" s="136">
        <f t="shared" si="2"/>
        <v>0</v>
      </c>
    </row>
    <row r="13" spans="1:15">
      <c r="A13" s="53">
        <v>1.3</v>
      </c>
      <c r="B13" s="55"/>
      <c r="C13" s="49"/>
      <c r="D13" s="49"/>
      <c r="E13" s="134">
        <f t="shared" si="1"/>
        <v>0</v>
      </c>
      <c r="F13" s="49"/>
      <c r="G13" s="49"/>
      <c r="H13" s="49"/>
      <c r="I13" s="49"/>
      <c r="J13" s="49"/>
      <c r="K13" s="137"/>
      <c r="L13" s="137"/>
      <c r="M13" s="134">
        <f t="shared" si="3"/>
        <v>0</v>
      </c>
      <c r="N13" s="134">
        <f t="shared" si="4"/>
        <v>0</v>
      </c>
      <c r="O13" s="136">
        <f t="shared" si="2"/>
        <v>0</v>
      </c>
    </row>
    <row r="14" spans="1:15">
      <c r="A14" s="53">
        <v>1.4</v>
      </c>
      <c r="B14" s="55"/>
      <c r="C14" s="49"/>
      <c r="D14" s="49"/>
      <c r="E14" s="134">
        <f t="shared" si="1"/>
        <v>0</v>
      </c>
      <c r="F14" s="49"/>
      <c r="G14" s="49"/>
      <c r="H14" s="49"/>
      <c r="I14" s="49"/>
      <c r="J14" s="49"/>
      <c r="K14" s="137"/>
      <c r="L14" s="137"/>
      <c r="M14" s="134">
        <f t="shared" si="3"/>
        <v>0</v>
      </c>
      <c r="N14" s="134">
        <f t="shared" si="4"/>
        <v>0</v>
      </c>
      <c r="O14" s="136">
        <f t="shared" si="2"/>
        <v>0</v>
      </c>
    </row>
    <row r="15" spans="1:15">
      <c r="A15" s="53">
        <v>1.5</v>
      </c>
      <c r="B15" s="55"/>
      <c r="C15" s="49"/>
      <c r="D15" s="49"/>
      <c r="E15" s="134">
        <f t="shared" si="1"/>
        <v>0</v>
      </c>
      <c r="F15" s="49"/>
      <c r="G15" s="49"/>
      <c r="H15" s="49"/>
      <c r="I15" s="49"/>
      <c r="J15" s="49"/>
      <c r="K15" s="137"/>
      <c r="L15" s="137"/>
      <c r="M15" s="134">
        <f t="shared" si="3"/>
        <v>0</v>
      </c>
      <c r="N15" s="134">
        <f t="shared" si="4"/>
        <v>0</v>
      </c>
      <c r="O15" s="136">
        <f t="shared" si="2"/>
        <v>0</v>
      </c>
    </row>
    <row r="16" spans="1:15">
      <c r="A16" s="53">
        <v>1.6</v>
      </c>
      <c r="B16" s="55"/>
      <c r="C16" s="49"/>
      <c r="D16" s="49"/>
      <c r="E16" s="134">
        <f t="shared" si="1"/>
        <v>0</v>
      </c>
      <c r="F16" s="49"/>
      <c r="G16" s="49"/>
      <c r="H16" s="49"/>
      <c r="I16" s="49"/>
      <c r="J16" s="49"/>
      <c r="K16" s="137"/>
      <c r="L16" s="137"/>
      <c r="M16" s="134">
        <f>C16+F16-H16-I16</f>
        <v>0</v>
      </c>
      <c r="N16" s="134">
        <f t="shared" si="4"/>
        <v>0</v>
      </c>
      <c r="O16" s="136">
        <f t="shared" si="2"/>
        <v>0</v>
      </c>
    </row>
    <row r="17" spans="1:15">
      <c r="A17" s="53" t="s">
        <v>9</v>
      </c>
      <c r="B17" s="55"/>
      <c r="C17" s="49"/>
      <c r="D17" s="49"/>
      <c r="E17" s="134">
        <f t="shared" si="1"/>
        <v>0</v>
      </c>
      <c r="F17" s="49"/>
      <c r="G17" s="49"/>
      <c r="H17" s="49"/>
      <c r="I17" s="49"/>
      <c r="J17" s="49"/>
      <c r="K17" s="137"/>
      <c r="L17" s="137"/>
      <c r="M17" s="134">
        <f t="shared" si="3"/>
        <v>0</v>
      </c>
      <c r="N17" s="134">
        <f t="shared" si="4"/>
        <v>0</v>
      </c>
      <c r="O17" s="136">
        <f t="shared" si="2"/>
        <v>0</v>
      </c>
    </row>
    <row r="18" spans="1:15">
      <c r="A18" s="127"/>
      <c r="B18" s="68" t="s">
        <v>46</v>
      </c>
      <c r="C18" s="129"/>
      <c r="D18" s="129"/>
      <c r="E18" s="129"/>
      <c r="F18" s="129"/>
      <c r="G18" s="129"/>
      <c r="H18" s="129"/>
      <c r="I18" s="129"/>
      <c r="J18" s="129"/>
      <c r="K18" s="138"/>
      <c r="L18" s="138"/>
      <c r="M18" s="129"/>
      <c r="N18" s="129"/>
      <c r="O18" s="139"/>
    </row>
    <row r="19" spans="1:15">
      <c r="A19" s="53">
        <v>2</v>
      </c>
      <c r="B19" s="140" t="s">
        <v>52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>
        <f t="shared" ref="M19" si="5">C19+F19-H19-I19</f>
        <v>0</v>
      </c>
      <c r="N19" s="134">
        <f t="shared" ref="N19" si="6">D19+G19+H19-J19+K19-L19</f>
        <v>0</v>
      </c>
      <c r="O19" s="136">
        <f t="shared" ref="O19" si="7">M19+N19</f>
        <v>0</v>
      </c>
    </row>
    <row r="20" spans="1:15">
      <c r="A20" s="68"/>
      <c r="B20" s="68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2024-06-03T11:56:09Z</dcterms:modified>
</cp:coreProperties>
</file>