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904" tabRatio="919" activeTab="8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63" l="1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C22" i="50" l="1"/>
  <c r="B30" i="40" l="1"/>
  <c r="B31" i="40"/>
  <c r="E10" i="40" l="1"/>
  <c r="D10" i="40"/>
  <c r="C10" i="40"/>
  <c r="D30" i="67" l="1"/>
  <c r="D21" i="67" l="1"/>
  <c r="C21" i="67" l="1"/>
  <c r="C15" i="72" l="1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F12" i="50"/>
  <c r="E12" i="50"/>
  <c r="D12" i="50"/>
  <c r="C12" i="50"/>
  <c r="G7" i="50"/>
  <c r="F7" i="50"/>
  <c r="E7" i="50"/>
  <c r="E22" i="50" s="1"/>
  <c r="D7" i="50"/>
  <c r="C7" i="50"/>
  <c r="F15" i="48"/>
  <c r="E15" i="48"/>
  <c r="F7" i="48"/>
  <c r="F22" i="48" s="1"/>
  <c r="E7" i="48"/>
  <c r="D7" i="48"/>
  <c r="D22" i="48" s="1"/>
  <c r="E49" i="67"/>
  <c r="D49" i="67"/>
  <c r="C49" i="67"/>
  <c r="E36" i="67"/>
  <c r="D36" i="67"/>
  <c r="C36" i="67"/>
  <c r="E21" i="67"/>
  <c r="D22" i="50" l="1"/>
  <c r="F22" i="50"/>
  <c r="G22" i="50"/>
  <c r="E22" i="48"/>
  <c r="E15" i="72"/>
  <c r="D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<sst xmlns="http://schemas.openxmlformats.org/spreadsheetml/2006/main" count="241" uniqueCount="147">
  <si>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</si>
  <si>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</si>
  <si>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</si>
  <si>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</si>
  <si>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</si>
  <si>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</si>
  <si>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</si>
  <si>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</si>
  <si>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</si>
  <si>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</si>
  <si>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</si>
  <si>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</si>
  <si>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</si>
  <si>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</si>
  <si>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</si>
  <si>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</si>
  <si>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</si>
  <si>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</si>
  <si>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</si>
  <si>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</si>
  <si>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</si>
  <si>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</si>
  <si>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</si>
  <si>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</si>
  <si>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</si>
  <si>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</si>
  <si>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</si>
  <si>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</si>
  <si>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</si>
  <si>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</si>
  <si>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</si>
  <si>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</si>
  <si>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</si>
  <si>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</si>
  <si>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</si>
  <si>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</si>
  <si>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</si>
  <si>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</si>
  <si>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</si>
  <si>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</si>
  <si>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</si>
  <si>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</si>
  <si>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</si>
  <si>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</si>
  <si>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</si>
  <si>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</si>
  <si>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</si>
  <si>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</si>
  <si>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</si>
  <si>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</si>
  <si>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</si>
  <si>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</si>
  <si>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</si>
  <si>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</si>
  <si>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</si>
  <si>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</si>
  <si>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</si>
  <si>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</si>
  <si>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</si>
  <si>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</si>
  <si>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</si>
  <si>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</si>
  <si>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</si>
  <si>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</si>
  <si>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</si>
  <si>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</si>
  <si>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</si>
  <si>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</si>
  <si>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</si>
  <si>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</si>
  <si>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</si>
  <si>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</si>
  <si>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</si>
  <si>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</si>
  <si>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</si>
  <si>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</si>
  <si>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</si>
  <si>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</si>
  <si>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</si>
  <si>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</si>
  <si>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</si>
  <si>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</si>
  <si>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</si>
  <si>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</si>
  <si>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</si>
  <si>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</si>
  <si>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</si>
  <si>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</si>
  <si>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</si>
  <si>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</si>
  <si>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</si>
  <si>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</si>
  <si>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</si>
  <si>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</si>
  <si>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</si>
  <si>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</si>
  <si>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</si>
  <si>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</si>
  <si>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</si>
  <si>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</si>
  <si>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</si>
  <si>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</si>
  <si>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</si>
  <si>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</si>
  <si>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</si>
  <si>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</si>
  <si>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</si>
  <si>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</si>
  <si>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</si>
  <si>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</si>
  <si>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</si>
  <si>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</si>
  <si>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</si>
  <si>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</si>
  <si>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</si>
  <si>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</si>
  <si>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</si>
  <si>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</si>
  <si>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</si>
  <si>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</si>
  <si>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44 085.43</t>
  </si>
  <si>
    <t>40 000.00</t>
  </si>
  <si>
    <t> 44 085.43</t>
  </si>
  <si>
    <t>Cash and cash equivalents</t>
  </si>
  <si>
    <t>Mandatory cash balance with the NBG</t>
  </si>
  <si>
    <t>Due from financial institutions</t>
  </si>
  <si>
    <t>Loans to customers</t>
  </si>
  <si>
    <t>Investments in equity instruments measured at fair value through other comprehensive income</t>
  </si>
  <si>
    <t>Investments in debt instruments measured at amortised cost</t>
  </si>
  <si>
    <t>Assets classified as held for sale</t>
  </si>
  <si>
    <t>Property and equipment*</t>
  </si>
  <si>
    <t>Intangible assets</t>
  </si>
  <si>
    <t>Current income tax asset</t>
  </si>
  <si>
    <t>Other assets</t>
  </si>
  <si>
    <t>Due to financial institutions</t>
  </si>
  <si>
    <t>Deposits by customers</t>
  </si>
  <si>
    <t>Debt securities issued</t>
  </si>
  <si>
    <t>Lease liability*</t>
  </si>
  <si>
    <t>Provisions</t>
  </si>
  <si>
    <t>Current Income Tax Liability</t>
  </si>
  <si>
    <t>Deferred income tax liabilities</t>
  </si>
  <si>
    <t>Subordinated debt</t>
  </si>
  <si>
    <t>Other liabilities</t>
  </si>
  <si>
    <t>Share capital</t>
  </si>
  <si>
    <t>Revaluation reserve</t>
  </si>
  <si>
    <t>Retained earnings</t>
  </si>
  <si>
    <t>JSC "Halyk Bank Georgia"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</si>
</sst>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  <numFmt numFmtId="193" formatCode="#,##0.0_ ;[Red]\-#,##0.0\ "/>
    <numFmt numFmtId="194" formatCode="#,##0.00_ ;[Red]\-#,##0.0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10" fillId="36" borderId="0"/>
    <xf numFmtId="168" fontId="10" fillId="36" borderId="0"/>
    <xf numFmtId="167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0" fontId="16" fillId="38" borderId="0" applyNumberFormat="0" applyBorder="0" applyAlignment="0" applyProtection="0"/>
    <xf numFmtId="169" fontId="19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1" fontId="21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8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5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0" applyNumberFormat="0" applyAlignment="0" applyProtection="0">
      <alignment horizontal="left" vertical="center"/>
    </xf>
    <xf numFmtId="0" fontId="38" fillId="0" borderId="20" applyNumberFormat="0" applyAlignment="0" applyProtection="0">
      <alignment horizontal="left" vertical="center"/>
    </xf>
    <xf numFmtId="167" fontId="38" fillId="0" borderId="20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7" fontId="38" fillId="0" borderId="7">
      <alignment horizontal="left" vertical="center"/>
    </xf>
    <xf numFmtId="0" fontId="39" fillId="0" borderId="30" applyNumberFormat="0" applyFill="0" applyAlignment="0" applyProtection="0"/>
    <xf numFmtId="168" fontId="39" fillId="0" borderId="30" applyNumberFormat="0" applyFill="0" applyAlignment="0" applyProtection="0"/>
    <xf numFmtId="0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168" fontId="40" fillId="0" borderId="31" applyNumberFormat="0" applyFill="0" applyAlignment="0" applyProtection="0"/>
    <xf numFmtId="0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168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7" fontId="43" fillId="0" borderId="0"/>
    <xf numFmtId="0" fontId="43" fillId="0" borderId="0"/>
    <xf numFmtId="167" fontId="43" fillId="0" borderId="0"/>
    <xf numFmtId="167" fontId="38" fillId="0" borderId="0"/>
    <xf numFmtId="0" fontId="38" fillId="0" borderId="0"/>
    <xf numFmtId="167" fontId="38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167" fontId="46" fillId="0" borderId="0"/>
    <xf numFmtId="0" fontId="46" fillId="0" borderId="0"/>
    <xf numFmtId="167" fontId="46" fillId="0" borderId="0"/>
    <xf numFmtId="167" fontId="47" fillId="0" borderId="0"/>
    <xf numFmtId="0" fontId="47" fillId="0" borderId="0"/>
    <xf numFmtId="167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8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0" fontId="53" fillId="0" borderId="3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7" fontId="10" fillId="0" borderId="34"/>
    <xf numFmtId="168" fontId="10" fillId="0" borderId="34"/>
    <xf numFmtId="167" fontId="10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0" fontId="2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1" fillId="0" borderId="0"/>
    <xf numFmtId="0" fontId="61" fillId="0" borderId="0"/>
    <xf numFmtId="0" fontId="60" fillId="0" borderId="0"/>
    <xf numFmtId="178" fontId="1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178" fontId="12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78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2" fillId="0" borderId="0"/>
    <xf numFmtId="0" fontId="2" fillId="0" borderId="0"/>
    <xf numFmtId="0" fontId="11" fillId="0" borderId="0"/>
    <xf numFmtId="167" fontId="9" fillId="0" borderId="0"/>
    <xf numFmtId="0" fontId="2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2" fillId="0" borderId="0"/>
    <xf numFmtId="0" fontId="12" fillId="0" borderId="0"/>
    <xf numFmtId="167" fontId="9" fillId="0" borderId="0"/>
    <xf numFmtId="0" fontId="49" fillId="0" borderId="0"/>
    <xf numFmtId="0" fontId="2" fillId="0" borderId="0"/>
    <xf numFmtId="167" fontId="9" fillId="0" borderId="0"/>
    <xf numFmtId="0" fontId="1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178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78" fontId="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10" fillId="0" borderId="0"/>
    <xf numFmtId="0" fontId="5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5" fillId="0" borderId="0"/>
    <xf numFmtId="0" fontId="10" fillId="0" borderId="0"/>
    <xf numFmtId="178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0" fillId="0" borderId="0"/>
    <xf numFmtId="178" fontId="5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7" fontId="10" fillId="0" borderId="0"/>
    <xf numFmtId="0" fontId="6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7" fontId="5" fillId="0" borderId="0"/>
    <xf numFmtId="0" fontId="60" fillId="0" borderId="0"/>
    <xf numFmtId="167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8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8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10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8" fillId="0" borderId="0"/>
    <xf numFmtId="0" fontId="2" fillId="0" borderId="0"/>
    <xf numFmtId="0" fontId="60" fillId="0" borderId="0"/>
    <xf numFmtId="167" fontId="28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7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4" fillId="0" borderId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8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6" fillId="0" borderId="0"/>
    <xf numFmtId="0" fontId="66" fillId="0" borderId="0"/>
    <xf numFmtId="167" fontId="66" fillId="0" borderId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8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9" fillId="0" borderId="0"/>
    <xf numFmtId="17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7" fontId="9" fillId="0" borderId="0"/>
    <xf numFmtId="167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8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9" fillId="0" borderId="38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87" fillId="0" borderId="4" xfId="20955" applyFont="1" applyFill="1" applyBorder="1" applyAlignment="1" applyProtection="1"/>
    <xf numFmtId="0" fontId="88" fillId="0" borderId="2" xfId="20955" applyFont="1" applyFill="1" applyBorder="1" applyAlignment="1" applyProtection="1">
      <alignment horizontal="center" vertic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1" xfId="0" applyFont="1" applyBorder="1" applyAlignment="1">
      <alignment horizontal="center"/>
    </xf>
    <xf numFmtId="192" fontId="89" fillId="0" borderId="2" xfId="0" applyNumberFormat="1" applyFont="1" applyBorder="1" applyAlignment="1" applyProtection="1">
      <alignment horizontal="center" vertical="center"/>
      <protection locked="0"/>
    </xf>
    <xf numFmtId="192" fontId="89" fillId="0" borderId="2" xfId="0" applyNumberFormat="1" applyFont="1" applyBorder="1" applyProtection="1">
      <protection locked="0"/>
    </xf>
    <xf numFmtId="0" fontId="89" fillId="0" borderId="15" xfId="0" applyFont="1" applyBorder="1"/>
    <xf numFmtId="0" fontId="89" fillId="0" borderId="40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5" xfId="8" applyFont="1" applyFill="1" applyBorder="1" applyAlignment="1" applyProtection="1"/>
    <xf numFmtId="0" fontId="89" fillId="0" borderId="16" xfId="0" applyFont="1" applyFill="1" applyBorder="1"/>
    <xf numFmtId="0" fontId="89" fillId="0" borderId="16" xfId="0" applyFont="1" applyBorder="1" applyAlignment="1">
      <alignment horizontal="center"/>
    </xf>
    <xf numFmtId="0" fontId="89" fillId="0" borderId="16" xfId="0" applyFont="1" applyBorder="1"/>
    <xf numFmtId="0" fontId="89" fillId="0" borderId="17" xfId="0" applyFont="1" applyBorder="1" applyAlignment="1"/>
    <xf numFmtId="0" fontId="2" fillId="0" borderId="44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39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2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2" fontId="89" fillId="0" borderId="16" xfId="0" applyNumberFormat="1" applyFont="1" applyBorder="1" applyProtection="1">
      <protection locked="0"/>
    </xf>
    <xf numFmtId="192" fontId="89" fillId="0" borderId="17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5" xfId="0" applyFont="1" applyBorder="1" applyAlignment="1">
      <alignment horizontal="right" vertical="center"/>
    </xf>
    <xf numFmtId="0" fontId="90" fillId="0" borderId="16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2" fontId="89" fillId="0" borderId="2" xfId="0" applyNumberFormat="1" applyFont="1" applyBorder="1" applyAlignment="1" applyProtection="1">
      <alignment vertical="center" wrapText="1"/>
      <protection locked="0"/>
    </xf>
    <xf numFmtId="192" fontId="89" fillId="0" borderId="14" xfId="0" applyNumberFormat="1" applyFont="1" applyBorder="1" applyAlignment="1" applyProtection="1">
      <alignment vertical="center" wrapText="1"/>
      <protection locked="0"/>
    </xf>
    <xf numFmtId="192" fontId="89" fillId="35" borderId="2" xfId="0" applyNumberFormat="1" applyFont="1" applyFill="1" applyBorder="1" applyAlignment="1">
      <alignment vertical="center" wrapText="1"/>
    </xf>
    <xf numFmtId="192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2" fontId="89" fillId="0" borderId="2" xfId="0" applyNumberFormat="1" applyFont="1" applyBorder="1" applyAlignment="1" applyProtection="1">
      <alignment horizontal="center" vertical="center" wrapText="1"/>
      <protection locked="0"/>
    </xf>
    <xf numFmtId="192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2" fontId="89" fillId="35" borderId="2" xfId="0" applyNumberFormat="1" applyFont="1" applyFill="1" applyBorder="1" applyAlignment="1">
      <alignment horizontal="right" vertical="center" wrapText="1"/>
    </xf>
    <xf numFmtId="192" fontId="89" fillId="35" borderId="14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right" vertical="center" wrapText="1"/>
    </xf>
    <xf numFmtId="192" fontId="89" fillId="35" borderId="16" xfId="0" applyNumberFormat="1" applyFont="1" applyFill="1" applyBorder="1" applyAlignment="1">
      <alignment horizontal="right" vertical="center" wrapText="1"/>
    </xf>
    <xf numFmtId="192" fontId="89" fillId="35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2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2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2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6" xfId="0" applyFont="1" applyBorder="1" applyAlignment="1">
      <alignment vertical="center" wrapText="1"/>
    </xf>
    <xf numFmtId="192" fontId="89" fillId="35" borderId="17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1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2" xfId="0" applyFont="1" applyBorder="1"/>
    <xf numFmtId="0" fontId="89" fillId="0" borderId="6" xfId="0" applyFont="1" applyBorder="1" applyAlignment="1">
      <alignment vertical="center"/>
    </xf>
    <xf numFmtId="192" fontId="89" fillId="0" borderId="2" xfId="0" applyNumberFormat="1" applyFont="1" applyBorder="1" applyAlignment="1">
      <alignment horizontal="center" vertical="center"/>
    </xf>
    <xf numFmtId="192" fontId="89" fillId="0" borderId="2" xfId="0" applyNumberFormat="1" applyFont="1" applyFill="1" applyBorder="1" applyAlignment="1">
      <alignment horizontal="center" vertical="center"/>
    </xf>
    <xf numFmtId="192" fontId="89" fillId="0" borderId="2" xfId="0" applyNumberFormat="1" applyFont="1" applyFill="1" applyBorder="1" applyAlignment="1">
      <alignment horizontal="center" vertical="center" wrapText="1"/>
    </xf>
    <xf numFmtId="192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2" fontId="89" fillId="35" borderId="2" xfId="0" applyNumberFormat="1" applyFont="1" applyFill="1" applyBorder="1" applyAlignment="1">
      <alignment horizontal="center" vertical="center"/>
    </xf>
    <xf numFmtId="192" fontId="89" fillId="35" borderId="2" xfId="0" applyNumberFormat="1" applyFont="1" applyFill="1" applyBorder="1" applyAlignment="1">
      <alignment horizontal="center" vertical="center" wrapText="1"/>
    </xf>
    <xf numFmtId="192" fontId="89" fillId="35" borderId="14" xfId="0" applyNumberFormat="1" applyFont="1" applyFill="1" applyBorder="1" applyAlignment="1">
      <alignment horizontal="center" vertical="center"/>
    </xf>
    <xf numFmtId="192" fontId="89" fillId="2" borderId="2" xfId="0" applyNumberFormat="1" applyFont="1" applyFill="1" applyBorder="1" applyAlignment="1" applyProtection="1">
      <alignment horizontal="center" vertical="center"/>
      <protection locked="0"/>
    </xf>
    <xf numFmtId="192" fontId="89" fillId="2" borderId="2" xfId="0" applyNumberFormat="1" applyFont="1" applyFill="1" applyBorder="1" applyAlignment="1">
      <alignment horizontal="center" vertical="center"/>
    </xf>
    <xf numFmtId="192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2" fontId="89" fillId="35" borderId="14" xfId="0" applyNumberFormat="1" applyFont="1" applyFill="1" applyBorder="1"/>
    <xf numFmtId="192" fontId="89" fillId="0" borderId="16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2" fontId="3" fillId="35" borderId="16" xfId="0" applyNumberFormat="1" applyFont="1" applyFill="1" applyBorder="1"/>
    <xf numFmtId="192" fontId="3" fillId="35" borderId="17" xfId="0" applyNumberFormat="1" applyFont="1" applyFill="1" applyBorder="1"/>
    <xf numFmtId="164" fontId="89" fillId="0" borderId="2" xfId="20956" applyNumberFormat="1" applyFont="1" applyBorder="1" applyProtection="1">
      <protection locked="0"/>
    </xf>
    <xf numFmtId="164" fontId="89" fillId="0" borderId="16" xfId="20956" applyNumberFormat="1" applyFont="1" applyBorder="1" applyProtection="1">
      <protection locked="0"/>
    </xf>
    <xf numFmtId="164" fontId="89" fillId="0" borderId="2" xfId="20956" applyNumberFormat="1" applyFont="1" applyBorder="1"/>
    <xf numFmtId="164" fontId="3" fillId="0" borderId="16" xfId="20956" applyNumberFormat="1" applyFont="1" applyBorder="1" applyProtection="1">
      <protection locked="0"/>
    </xf>
    <xf numFmtId="0" fontId="87" fillId="0" borderId="0" xfId="0" applyFont="1" applyFill="1"/>
    <xf numFmtId="0" fontId="87" fillId="0" borderId="0" xfId="0" applyFont="1"/>
    <xf numFmtId="0" fontId="87" fillId="0" borderId="0" xfId="0" applyFont="1" applyFill="1" applyBorder="1"/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87" fillId="0" borderId="10" xfId="0" applyFont="1" applyFill="1" applyBorder="1"/>
    <xf numFmtId="0" fontId="87" fillId="0" borderId="41" xfId="0" applyFont="1" applyFill="1" applyBorder="1" applyAlignment="1">
      <alignment horizontal="center"/>
    </xf>
    <xf numFmtId="0" fontId="87" fillId="0" borderId="41" xfId="0" applyFont="1" applyBorder="1" applyAlignment="1">
      <alignment horizont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1" xfId="0" applyFont="1" applyBorder="1" applyAlignment="1">
      <alignment horizontal="center"/>
    </xf>
    <xf numFmtId="0" fontId="87" fillId="0" borderId="13" xfId="0" applyFont="1" applyBorder="1" applyProtection="1">
      <protection locked="0"/>
    </xf>
    <xf numFmtId="0" fontId="87" fillId="0" borderId="8" xfId="0" applyFont="1" applyBorder="1" applyAlignment="1" applyProtection="1">
      <alignment wrapText="1"/>
      <protection locked="0"/>
    </xf>
    <xf numFmtId="192" fontId="87" fillId="0" borderId="2" xfId="0" applyNumberFormat="1" applyFont="1" applyBorder="1" applyAlignment="1" applyProtection="1">
      <alignment horizontal="center" vertical="center"/>
      <protection locked="0"/>
    </xf>
    <xf numFmtId="192" fontId="87" fillId="0" borderId="2" xfId="0" applyNumberFormat="1" applyFont="1" applyBorder="1" applyProtection="1">
      <protection locked="0"/>
    </xf>
    <xf numFmtId="164" fontId="87" fillId="0" borderId="0" xfId="20956" applyNumberFormat="1" applyFont="1"/>
    <xf numFmtId="0" fontId="87" fillId="0" borderId="43" xfId="0" applyFont="1" applyBorder="1" applyProtection="1">
      <protection locked="0"/>
    </xf>
    <xf numFmtId="192" fontId="87" fillId="0" borderId="1" xfId="0" applyNumberFormat="1" applyFont="1" applyBorder="1" applyAlignment="1" applyProtection="1">
      <alignment horizontal="center" vertical="center"/>
      <protection locked="0"/>
    </xf>
    <xf numFmtId="192" fontId="87" fillId="0" borderId="1" xfId="0" applyNumberFormat="1" applyFont="1" applyBorder="1" applyProtection="1">
      <protection locked="0"/>
    </xf>
    <xf numFmtId="0" fontId="87" fillId="0" borderId="15" xfId="0" applyFont="1" applyBorder="1"/>
    <xf numFmtId="0" fontId="92" fillId="35" borderId="18" xfId="0" applyFont="1" applyFill="1" applyBorder="1"/>
    <xf numFmtId="192" fontId="92" fillId="35" borderId="16" xfId="0" applyNumberFormat="1" applyFont="1" applyFill="1" applyBorder="1" applyAlignment="1">
      <alignment horizontal="center" vertical="center"/>
    </xf>
    <xf numFmtId="194" fontId="87" fillId="0" borderId="0" xfId="0" applyNumberFormat="1" applyFont="1"/>
    <xf numFmtId="0" fontId="87" fillId="0" borderId="40" xfId="0" applyFont="1" applyBorder="1"/>
    <xf numFmtId="0" fontId="87" fillId="0" borderId="13" xfId="0" applyFont="1" applyBorder="1"/>
    <xf numFmtId="0" fontId="87" fillId="0" borderId="4" xfId="0" applyFont="1" applyBorder="1" applyAlignment="1">
      <alignment horizontal="left" vertical="center"/>
    </xf>
    <xf numFmtId="192" fontId="92" fillId="0" borderId="2" xfId="0" applyNumberFormat="1" applyFont="1" applyBorder="1" applyAlignment="1" applyProtection="1">
      <alignment horizontal="center" vertical="center" wrapText="1"/>
      <protection locked="0"/>
    </xf>
    <xf numFmtId="192" fontId="92" fillId="0" borderId="4" xfId="0" applyNumberFormat="1" applyFont="1" applyBorder="1" applyAlignment="1" applyProtection="1">
      <alignment horizontal="center" vertical="center" wrapText="1"/>
      <protection locked="0"/>
    </xf>
    <xf numFmtId="193" fontId="87" fillId="0" borderId="0" xfId="0" applyNumberFormat="1" applyFont="1"/>
    <xf numFmtId="192" fontId="87" fillId="0" borderId="2" xfId="0" applyNumberFormat="1" applyFont="1" applyBorder="1" applyAlignment="1" applyProtection="1">
      <alignment horizontal="center"/>
      <protection locked="0"/>
    </xf>
    <xf numFmtId="192" fontId="87" fillId="0" borderId="0" xfId="0" applyNumberFormat="1" applyFont="1"/>
    <xf numFmtId="0" fontId="92" fillId="35" borderId="16" xfId="0" applyFont="1" applyFill="1" applyBorder="1"/>
    <xf numFmtId="43" fontId="87" fillId="0" borderId="4" xfId="0" applyNumberFormat="1" applyFont="1" applyFill="1" applyBorder="1" applyAlignment="1">
      <alignment horizontal="left" vertical="center"/>
    </xf>
    <xf numFmtId="192" fontId="87" fillId="0" borderId="4" xfId="0" applyNumberFormat="1" applyFont="1" applyBorder="1" applyProtection="1">
      <protection locked="0"/>
    </xf>
    <xf numFmtId="0" fontId="87" fillId="0" borderId="2" xfId="0" applyFont="1" applyBorder="1"/>
    <xf numFmtId="192" fontId="92" fillId="35" borderId="16" xfId="0" applyNumberFormat="1" applyFont="1" applyFill="1" applyBorder="1" applyAlignment="1">
      <alignment horizontal="left" vertical="center"/>
    </xf>
    <xf numFmtId="0" fontId="87" fillId="0" borderId="0" xfId="0" applyFont="1" applyAlignment="1">
      <alignment wrapText="1"/>
    </xf>
    <xf numFmtId="0" fontId="92" fillId="0" borderId="2" xfId="0" applyFont="1" applyBorder="1" applyAlignment="1">
      <alignment horizontal="center" vertical="center" wrapText="1"/>
    </xf>
    <xf numFmtId="0" fontId="92" fillId="0" borderId="45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87" fillId="0" borderId="13" xfId="0" applyFont="1" applyFill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92" fillId="0" borderId="8" xfId="0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92" fillId="0" borderId="5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2" fillId="0" borderId="5" xfId="0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39" xfId="8" applyFont="1" applyFill="1" applyBorder="1" applyAlignment="1" applyProtection="1">
      <alignment horizontal="center"/>
    </xf>
    <xf numFmtId="192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4" fontId="6" fillId="0" borderId="0" xfId="8" applyNumberFormat="1" applyFont="1" applyFill="1" applyBorder="1" applyAlignment="1" applyProtection="1"/>
    <xf numFmtId="14" fontId="89" fillId="0" borderId="0" xfId="0" applyNumberFormat="1" applyFont="1"/>
    <xf numFmtId="14" fontId="89" fillId="0" borderId="0" xfId="0" applyNumberFormat="1" applyFont="1" applyFill="1"/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8" sqref="B28"/>
    </sheetView>
  </sheetViews>
  <sheetFormatPr defaultRowHeight="14.4"/>
  <cols>
    <col min="1" max="1" width="9.6640625" style="13" bestFit="1" customWidth="1"/>
    <col min="2" max="2" width="128.6640625" style="8" bestFit="1" customWidth="1"/>
    <col min="3" max="3" width="39.44140625" customWidth="1"/>
  </cols>
  <sheetData>
    <row r="1" spans="1:3" s="1" customFormat="1" ht="15.6">
      <c r="A1" s="11" t="s">
        <v>19</v>
      </c>
      <c r="B1" s="16" t="s">
        <v>21</v>
      </c>
      <c r="C1" s="7"/>
    </row>
    <row r="2" spans="1:3" s="9" customFormat="1">
      <c r="A2" s="12">
        <v>20</v>
      </c>
      <c r="B2" s="10" t="s">
        <v>23</v>
      </c>
      <c r="C2" s="6"/>
    </row>
    <row r="3" spans="1:3" s="9" customFormat="1">
      <c r="A3" s="12">
        <v>21</v>
      </c>
      <c r="B3" s="10" t="s">
        <v>20</v>
      </c>
    </row>
    <row r="4" spans="1:3" s="9" customFormat="1">
      <c r="A4" s="12">
        <v>22</v>
      </c>
      <c r="B4" s="10" t="s">
        <v>22</v>
      </c>
    </row>
    <row r="5" spans="1:3" s="9" customFormat="1">
      <c r="A5" s="12">
        <v>23</v>
      </c>
      <c r="B5" s="10" t="s">
        <v>24</v>
      </c>
    </row>
    <row r="6" spans="1:3" s="9" customFormat="1">
      <c r="A6" s="12">
        <v>24</v>
      </c>
      <c r="B6" s="10" t="s">
        <v>25</v>
      </c>
      <c r="C6" s="2"/>
    </row>
    <row r="7" spans="1:3" s="9" customFormat="1">
      <c r="A7" s="12">
        <v>25</v>
      </c>
      <c r="B7" s="10" t="s">
        <v>26</v>
      </c>
    </row>
    <row r="8" spans="1:3" s="9" customFormat="1">
      <c r="A8" s="12">
        <v>26</v>
      </c>
      <c r="B8" s="10" t="s">
        <v>101</v>
      </c>
    </row>
    <row r="9" spans="1:3" s="9" customFormat="1">
      <c r="A9" s="12">
        <v>27</v>
      </c>
      <c r="B9" s="10" t="s">
        <v>27</v>
      </c>
    </row>
    <row r="10" spans="1:3" s="1" customFormat="1">
      <c r="A10" s="14"/>
      <c r="B10" s="8"/>
      <c r="C10" s="7"/>
    </row>
    <row r="11" spans="1:3" s="1" customFormat="1" ht="28.8">
      <c r="A11" s="14"/>
      <c r="B11" s="142" t="s">
        <v>119</v>
      </c>
      <c r="C11" s="7"/>
    </row>
    <row r="14" spans="1:3">
      <c r="B14" s="5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54"/>
  <sheetViews>
    <sheetView zoomScaleNormal="100" workbookViewId="0">
      <pane xSplit="1" ySplit="4" topLeftCell="B39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33203125" defaultRowHeight="13.8"/>
  <cols>
    <col min="1" max="1" width="10.5546875" style="150" bestFit="1" customWidth="1"/>
    <col min="2" max="2" width="35.109375" style="150" customWidth="1"/>
    <col min="3" max="3" width="28.109375" style="150" customWidth="1"/>
    <col min="4" max="4" width="16.88671875" style="150" customWidth="1"/>
    <col min="5" max="5" width="12.33203125" style="150" customWidth="1"/>
    <col min="6" max="6" width="10.109375" style="150" customWidth="1"/>
    <col min="7" max="16384" width="9.33203125" style="150"/>
  </cols>
  <sheetData>
    <row r="1" spans="1:6">
      <c r="A1" s="3" t="s">
        <v>28</v>
      </c>
      <c r="B1" s="149" t="s">
        <v>146</v>
      </c>
    </row>
    <row r="2" spans="1:6" s="4" customFormat="1" ht="15.75" customHeight="1">
      <c r="A2" s="4" t="s">
        <v>29</v>
      </c>
      <c r="B2" s="219">
        <v>45291</v>
      </c>
    </row>
    <row r="3" spans="1:6">
      <c r="A3" s="151"/>
      <c r="B3" s="149"/>
      <c r="C3" s="152"/>
      <c r="D3" s="152"/>
      <c r="E3" s="153"/>
    </row>
    <row r="4" spans="1:6" ht="14.4" thickBot="1">
      <c r="A4" s="15" t="s">
        <v>116</v>
      </c>
      <c r="B4" s="186" t="s">
        <v>23</v>
      </c>
      <c r="C4" s="187"/>
      <c r="D4" s="152"/>
      <c r="E4" s="153"/>
    </row>
    <row r="5" spans="1:6">
      <c r="A5" s="154"/>
      <c r="B5" s="155" t="s">
        <v>0</v>
      </c>
      <c r="C5" s="156" t="s">
        <v>1</v>
      </c>
      <c r="D5" s="157" t="s">
        <v>2</v>
      </c>
      <c r="E5" s="158" t="s">
        <v>3</v>
      </c>
    </row>
    <row r="6" spans="1:6" ht="18.75" customHeight="1">
      <c r="A6" s="188"/>
      <c r="B6" s="190" t="s">
        <v>65</v>
      </c>
      <c r="C6" s="191" t="s">
        <v>66</v>
      </c>
      <c r="D6" s="191" t="s">
        <v>67</v>
      </c>
      <c r="E6" s="191" t="s">
        <v>68</v>
      </c>
    </row>
    <row r="7" spans="1:6" ht="14.7" customHeight="1">
      <c r="A7" s="188"/>
      <c r="B7" s="190"/>
      <c r="C7" s="192"/>
      <c r="D7" s="192"/>
      <c r="E7" s="192"/>
    </row>
    <row r="8" spans="1:6" ht="13.5" customHeight="1">
      <c r="A8" s="188"/>
      <c r="B8" s="190"/>
      <c r="C8" s="193"/>
      <c r="D8" s="193"/>
      <c r="E8" s="193"/>
    </row>
    <row r="9" spans="1:6">
      <c r="A9" s="159"/>
      <c r="B9" s="160" t="s">
        <v>123</v>
      </c>
      <c r="C9" s="161">
        <v>33941000</v>
      </c>
      <c r="D9" s="161">
        <v>33941000.361181028</v>
      </c>
      <c r="E9" s="162"/>
      <c r="F9" s="163"/>
    </row>
    <row r="10" spans="1:6">
      <c r="A10" s="159"/>
      <c r="B10" s="160" t="s">
        <v>124</v>
      </c>
      <c r="C10" s="161">
        <v>63338000</v>
      </c>
      <c r="D10" s="161">
        <v>63337999.870000005</v>
      </c>
      <c r="E10" s="162"/>
      <c r="F10" s="163"/>
    </row>
    <row r="11" spans="1:6">
      <c r="A11" s="159"/>
      <c r="B11" s="160" t="s">
        <v>125</v>
      </c>
      <c r="C11" s="161">
        <v>14805000</v>
      </c>
      <c r="D11" s="161">
        <v>14804999.914841034</v>
      </c>
      <c r="E11" s="162"/>
      <c r="F11" s="163"/>
    </row>
    <row r="12" spans="1:6">
      <c r="A12" s="159"/>
      <c r="B12" s="160" t="s">
        <v>126</v>
      </c>
      <c r="C12" s="161">
        <v>704274000</v>
      </c>
      <c r="D12" s="161">
        <v>704274000.26165628</v>
      </c>
      <c r="E12" s="162"/>
      <c r="F12" s="163"/>
    </row>
    <row r="13" spans="1:6" ht="41.4">
      <c r="A13" s="159"/>
      <c r="B13" s="160" t="s">
        <v>127</v>
      </c>
      <c r="C13" s="161">
        <v>54000</v>
      </c>
      <c r="D13" s="161">
        <v>54000</v>
      </c>
      <c r="E13" s="162"/>
      <c r="F13" s="163"/>
    </row>
    <row r="14" spans="1:6" ht="27.6">
      <c r="A14" s="159"/>
      <c r="B14" s="160" t="s">
        <v>128</v>
      </c>
      <c r="C14" s="161">
        <v>17338000</v>
      </c>
      <c r="D14" s="161">
        <v>17337999.969999999</v>
      </c>
      <c r="E14" s="162"/>
      <c r="F14" s="163"/>
    </row>
    <row r="15" spans="1:6">
      <c r="A15" s="159"/>
      <c r="B15" s="160" t="s">
        <v>129</v>
      </c>
      <c r="C15" s="161">
        <v>0</v>
      </c>
      <c r="D15" s="161">
        <v>0</v>
      </c>
      <c r="E15" s="162"/>
      <c r="F15" s="163"/>
    </row>
    <row r="16" spans="1:6">
      <c r="A16" s="159"/>
      <c r="B16" s="160" t="s">
        <v>130</v>
      </c>
      <c r="C16" s="161">
        <v>16277000</v>
      </c>
      <c r="D16" s="161">
        <v>16276999.839999996</v>
      </c>
      <c r="E16" s="162"/>
      <c r="F16" s="163"/>
    </row>
    <row r="17" spans="1:7">
      <c r="A17" s="159"/>
      <c r="B17" s="160" t="s">
        <v>131</v>
      </c>
      <c r="C17" s="161">
        <v>5442000</v>
      </c>
      <c r="D17" s="161">
        <v>5442000.2399999993</v>
      </c>
      <c r="E17" s="162"/>
      <c r="F17" s="163"/>
    </row>
    <row r="18" spans="1:7">
      <c r="A18" s="164"/>
      <c r="B18" s="160" t="s">
        <v>132</v>
      </c>
      <c r="C18" s="161">
        <v>0</v>
      </c>
      <c r="D18" s="165">
        <v>0</v>
      </c>
      <c r="E18" s="166"/>
      <c r="F18" s="163"/>
    </row>
    <row r="19" spans="1:7">
      <c r="A19" s="164"/>
      <c r="B19" s="160" t="s">
        <v>133</v>
      </c>
      <c r="C19" s="161">
        <v>47860000</v>
      </c>
      <c r="D19" s="165">
        <v>47859999.548818968</v>
      </c>
      <c r="E19" s="166"/>
      <c r="F19" s="163"/>
    </row>
    <row r="20" spans="1:7">
      <c r="A20" s="164"/>
      <c r="B20" s="160"/>
      <c r="C20" s="161"/>
      <c r="D20" s="165"/>
      <c r="E20" s="166"/>
      <c r="F20" s="163"/>
    </row>
    <row r="21" spans="1:7" ht="14.4" thickBot="1">
      <c r="A21" s="167"/>
      <c r="B21" s="168" t="s">
        <v>70</v>
      </c>
      <c r="C21" s="169">
        <f>SUM(C9:C20)</f>
        <v>903329000</v>
      </c>
      <c r="D21" s="169">
        <f>SUM(D9:D20)</f>
        <v>903329000.00649738</v>
      </c>
      <c r="E21" s="169">
        <f t="shared" ref="E21" si="0">SUM(E9:E17)</f>
        <v>0</v>
      </c>
      <c r="F21" s="170"/>
    </row>
    <row r="22" spans="1:7">
      <c r="A22" s="171"/>
      <c r="B22" s="158" t="s">
        <v>0</v>
      </c>
      <c r="C22" s="156" t="s">
        <v>1</v>
      </c>
      <c r="D22" s="157" t="s">
        <v>2</v>
      </c>
      <c r="E22" s="158" t="s">
        <v>3</v>
      </c>
    </row>
    <row r="23" spans="1:7" ht="14.7" customHeight="1">
      <c r="A23" s="189"/>
      <c r="B23" s="194" t="s">
        <v>71</v>
      </c>
      <c r="C23" s="185" t="s">
        <v>66</v>
      </c>
      <c r="D23" s="185" t="s">
        <v>67</v>
      </c>
      <c r="E23" s="191" t="s">
        <v>68</v>
      </c>
    </row>
    <row r="24" spans="1:7" ht="14.7" customHeight="1">
      <c r="A24" s="189"/>
      <c r="B24" s="195"/>
      <c r="C24" s="185"/>
      <c r="D24" s="185"/>
      <c r="E24" s="192"/>
    </row>
    <row r="25" spans="1:7" ht="100.2" customHeight="1">
      <c r="A25" s="189"/>
      <c r="B25" s="196"/>
      <c r="C25" s="185"/>
      <c r="D25" s="185"/>
      <c r="E25" s="193"/>
    </row>
    <row r="26" spans="1:7">
      <c r="A26" s="172"/>
      <c r="B26" s="173" t="s">
        <v>134</v>
      </c>
      <c r="C26" s="174">
        <v>430768000</v>
      </c>
      <c r="D26" s="174">
        <v>430768000.01999992</v>
      </c>
      <c r="E26" s="175"/>
      <c r="F26" s="176"/>
      <c r="G26" s="163"/>
    </row>
    <row r="27" spans="1:7">
      <c r="A27" s="172"/>
      <c r="B27" s="173" t="s">
        <v>135</v>
      </c>
      <c r="C27" s="174">
        <v>193055000</v>
      </c>
      <c r="D27" s="174">
        <v>193055000.3499999</v>
      </c>
      <c r="E27" s="162"/>
      <c r="F27" s="176"/>
      <c r="G27" s="163"/>
    </row>
    <row r="28" spans="1:7">
      <c r="A28" s="172"/>
      <c r="B28" s="173" t="s">
        <v>136</v>
      </c>
      <c r="C28" s="174">
        <v>5062000</v>
      </c>
      <c r="D28" s="174">
        <v>5061999.92</v>
      </c>
      <c r="E28" s="162"/>
      <c r="F28" s="176"/>
      <c r="G28" s="163"/>
    </row>
    <row r="29" spans="1:7">
      <c r="A29" s="172"/>
      <c r="B29" s="173" t="s">
        <v>137</v>
      </c>
      <c r="C29" s="174">
        <v>1473000</v>
      </c>
      <c r="D29" s="174">
        <v>1473000</v>
      </c>
      <c r="E29" s="162"/>
      <c r="F29" s="176"/>
      <c r="G29" s="163"/>
    </row>
    <row r="30" spans="1:7">
      <c r="A30" s="172"/>
      <c r="B30" s="173" t="s">
        <v>138</v>
      </c>
      <c r="C30" s="174">
        <v>354000</v>
      </c>
      <c r="D30" s="174">
        <f>C30</f>
        <v>354000</v>
      </c>
      <c r="E30" s="162"/>
      <c r="F30" s="176"/>
      <c r="G30" s="163"/>
    </row>
    <row r="31" spans="1:7">
      <c r="A31" s="172"/>
      <c r="B31" s="173" t="s">
        <v>139</v>
      </c>
      <c r="C31" s="174">
        <v>4951000</v>
      </c>
      <c r="D31" s="174">
        <v>4950999.87</v>
      </c>
      <c r="E31" s="162"/>
      <c r="F31" s="176"/>
      <c r="G31" s="163"/>
    </row>
    <row r="32" spans="1:7">
      <c r="A32" s="172"/>
      <c r="B32" s="173" t="s">
        <v>140</v>
      </c>
      <c r="C32" s="174">
        <v>330000</v>
      </c>
      <c r="D32" s="174">
        <v>330000.27</v>
      </c>
      <c r="E32" s="162"/>
      <c r="F32" s="176"/>
      <c r="G32" s="163"/>
    </row>
    <row r="33" spans="1:7">
      <c r="A33" s="172"/>
      <c r="B33" s="173" t="s">
        <v>141</v>
      </c>
      <c r="C33" s="174">
        <v>26965000</v>
      </c>
      <c r="D33" s="174">
        <v>26964999.75</v>
      </c>
      <c r="E33" s="162"/>
      <c r="F33" s="176"/>
      <c r="G33" s="163"/>
    </row>
    <row r="34" spans="1:7">
      <c r="A34" s="172"/>
      <c r="B34" s="173" t="s">
        <v>142</v>
      </c>
      <c r="C34" s="174">
        <v>4561000</v>
      </c>
      <c r="D34" s="174">
        <v>4561000</v>
      </c>
      <c r="E34" s="162"/>
      <c r="F34" s="176"/>
    </row>
    <row r="35" spans="1:7">
      <c r="A35" s="172"/>
      <c r="B35" s="173"/>
      <c r="C35" s="177"/>
      <c r="D35" s="162"/>
      <c r="E35" s="162"/>
      <c r="F35" s="178"/>
    </row>
    <row r="36" spans="1:7" ht="14.4" thickBot="1">
      <c r="A36" s="167"/>
      <c r="B36" s="179" t="s">
        <v>72</v>
      </c>
      <c r="C36" s="169">
        <f>SUM(C26:C35)</f>
        <v>667519000</v>
      </c>
      <c r="D36" s="169">
        <f t="shared" ref="D36:E36" si="1">SUM(D26:D35)</f>
        <v>667519000.17999983</v>
      </c>
      <c r="E36" s="169">
        <f t="shared" si="1"/>
        <v>0</v>
      </c>
      <c r="F36" s="178"/>
    </row>
    <row r="37" spans="1:7">
      <c r="A37" s="171"/>
      <c r="B37" s="158" t="s">
        <v>0</v>
      </c>
      <c r="C37" s="156" t="s">
        <v>1</v>
      </c>
      <c r="D37" s="157" t="s">
        <v>2</v>
      </c>
      <c r="E37" s="158" t="s">
        <v>3</v>
      </c>
    </row>
    <row r="38" spans="1:7" ht="40.200000000000003" customHeight="1">
      <c r="A38" s="189"/>
      <c r="B38" s="194" t="s">
        <v>73</v>
      </c>
      <c r="C38" s="185" t="s">
        <v>66</v>
      </c>
      <c r="D38" s="185" t="s">
        <v>67</v>
      </c>
      <c r="E38" s="185" t="s">
        <v>68</v>
      </c>
    </row>
    <row r="39" spans="1:7" ht="13.95" customHeight="1">
      <c r="A39" s="189"/>
      <c r="B39" s="195"/>
      <c r="C39" s="185"/>
      <c r="D39" s="185"/>
      <c r="E39" s="185"/>
    </row>
    <row r="40" spans="1:7" ht="102" customHeight="1">
      <c r="A40" s="189"/>
      <c r="B40" s="196"/>
      <c r="C40" s="185"/>
      <c r="D40" s="185"/>
      <c r="E40" s="185"/>
    </row>
    <row r="41" spans="1:7">
      <c r="A41" s="172"/>
      <c r="B41" s="180" t="s">
        <v>143</v>
      </c>
      <c r="C41" s="175">
        <v>136000000</v>
      </c>
      <c r="D41" s="175">
        <v>136000000</v>
      </c>
      <c r="E41" s="175"/>
      <c r="F41" s="178"/>
    </row>
    <row r="42" spans="1:7">
      <c r="A42" s="172"/>
      <c r="B42" s="180" t="s">
        <v>144</v>
      </c>
      <c r="C42" s="175">
        <v>1841000</v>
      </c>
      <c r="D42" s="175">
        <v>1841000.0799999998</v>
      </c>
      <c r="E42" s="181"/>
      <c r="F42" s="178"/>
    </row>
    <row r="43" spans="1:7">
      <c r="A43" s="172"/>
      <c r="B43" s="180" t="s">
        <v>145</v>
      </c>
      <c r="C43" s="175">
        <v>97969000</v>
      </c>
      <c r="D43" s="175">
        <v>97968999.780000001</v>
      </c>
      <c r="E43" s="181"/>
      <c r="F43" s="178"/>
    </row>
    <row r="44" spans="1:7">
      <c r="A44" s="172"/>
      <c r="B44" s="182"/>
      <c r="C44" s="177"/>
      <c r="D44" s="162"/>
      <c r="E44" s="162"/>
      <c r="F44" s="178"/>
    </row>
    <row r="45" spans="1:7">
      <c r="A45" s="172"/>
      <c r="B45" s="182"/>
      <c r="C45" s="177"/>
      <c r="D45" s="162"/>
      <c r="E45" s="162"/>
    </row>
    <row r="46" spans="1:7">
      <c r="A46" s="172"/>
      <c r="B46" s="182"/>
      <c r="C46" s="177"/>
      <c r="D46" s="162"/>
      <c r="E46" s="162"/>
    </row>
    <row r="47" spans="1:7">
      <c r="A47" s="172"/>
      <c r="B47" s="182"/>
      <c r="C47" s="177"/>
      <c r="D47" s="162"/>
      <c r="E47" s="162"/>
    </row>
    <row r="48" spans="1:7">
      <c r="A48" s="172"/>
      <c r="B48" s="182"/>
      <c r="C48" s="177"/>
      <c r="D48" s="162"/>
      <c r="E48" s="162"/>
    </row>
    <row r="49" spans="1:6" ht="14.4" thickBot="1">
      <c r="A49" s="167"/>
      <c r="B49" s="183" t="s">
        <v>74</v>
      </c>
      <c r="C49" s="169">
        <f t="shared" ref="C49:E49" si="2">SUM(C41:C48)</f>
        <v>235810000</v>
      </c>
      <c r="D49" s="169">
        <f t="shared" si="2"/>
        <v>235809999.86000001</v>
      </c>
      <c r="E49" s="169">
        <f t="shared" si="2"/>
        <v>0</v>
      </c>
      <c r="F49" s="178"/>
    </row>
    <row r="52" spans="1:6" s="184" customFormat="1"/>
    <row r="53" spans="1:6" s="184" customFormat="1"/>
    <row r="54" spans="1:6" s="184" customFormat="1"/>
  </sheetData>
  <mergeCells count="16">
    <mergeCell ref="D38:D40"/>
    <mergeCell ref="E38:E40"/>
    <mergeCell ref="B4:C4"/>
    <mergeCell ref="A6:A8"/>
    <mergeCell ref="A23:A25"/>
    <mergeCell ref="A38:A40"/>
    <mergeCell ref="B6:B8"/>
    <mergeCell ref="C6:C8"/>
    <mergeCell ref="B38:B40"/>
    <mergeCell ref="C38:C40"/>
    <mergeCell ref="D6:D8"/>
    <mergeCell ref="E6:E8"/>
    <mergeCell ref="B23:B25"/>
    <mergeCell ref="C23:C25"/>
    <mergeCell ref="D23:D25"/>
    <mergeCell ref="E23:E2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33203125" defaultRowHeight="13.2"/>
  <cols>
    <col min="1" max="1" width="10.5546875" style="19" bestFit="1" customWidth="1"/>
    <col min="2" max="2" width="39" style="19" customWidth="1"/>
    <col min="3" max="3" width="31.33203125" style="19" bestFit="1" customWidth="1"/>
    <col min="4" max="5" width="14.5546875" style="19" bestFit="1" customWidth="1"/>
    <col min="6" max="6" width="21.6640625" style="19" customWidth="1"/>
    <col min="7" max="7" width="12" style="19" bestFit="1" customWidth="1"/>
    <col min="8" max="8" width="14.5546875" style="19" customWidth="1"/>
    <col min="9" max="16384" width="9.33203125" style="19"/>
  </cols>
  <sheetData>
    <row r="1" spans="1:8">
      <c r="A1" s="17" t="s">
        <v>28</v>
      </c>
      <c r="B1" s="19" t="str">
        <f>'20. LI3'!B1</f>
        <v>JSC "Halyk Bank Georgia"</v>
      </c>
    </row>
    <row r="2" spans="1:8">
      <c r="A2" s="20" t="s">
        <v>29</v>
      </c>
      <c r="B2" s="220">
        <f>'20. LI3'!B2</f>
        <v>45291</v>
      </c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 ht="13.8" thickBot="1">
      <c r="A4" s="23" t="s">
        <v>30</v>
      </c>
      <c r="B4" s="132" t="s">
        <v>20</v>
      </c>
    </row>
    <row r="5" spans="1:8" ht="14.7" customHeight="1">
      <c r="A5" s="203"/>
      <c r="B5" s="197" t="s">
        <v>31</v>
      </c>
      <c r="C5" s="199" t="s">
        <v>32</v>
      </c>
      <c r="D5" s="197" t="s">
        <v>36</v>
      </c>
      <c r="E5" s="197"/>
      <c r="F5" s="197"/>
      <c r="G5" s="197"/>
      <c r="H5" s="201" t="s">
        <v>37</v>
      </c>
    </row>
    <row r="6" spans="1:8" ht="26.4">
      <c r="A6" s="204"/>
      <c r="B6" s="198"/>
      <c r="C6" s="200"/>
      <c r="D6" s="126" t="s">
        <v>33</v>
      </c>
      <c r="E6" s="126" t="s">
        <v>34</v>
      </c>
      <c r="F6" s="126" t="s">
        <v>38</v>
      </c>
      <c r="G6" s="126" t="s">
        <v>39</v>
      </c>
      <c r="H6" s="202"/>
    </row>
    <row r="7" spans="1:8">
      <c r="A7" s="32">
        <v>1</v>
      </c>
      <c r="B7" s="33" t="s">
        <v>10</v>
      </c>
      <c r="C7" s="126" t="s">
        <v>33</v>
      </c>
      <c r="D7" s="31"/>
      <c r="E7" s="31"/>
      <c r="F7" s="31"/>
      <c r="G7" s="34" t="s">
        <v>11</v>
      </c>
      <c r="H7" s="35"/>
    </row>
    <row r="8" spans="1:8">
      <c r="A8" s="36">
        <v>2</v>
      </c>
      <c r="B8" s="33" t="s">
        <v>10</v>
      </c>
      <c r="C8" s="126" t="s">
        <v>34</v>
      </c>
      <c r="D8" s="31"/>
      <c r="E8" s="31"/>
      <c r="F8" s="34" t="s">
        <v>11</v>
      </c>
      <c r="G8" s="31"/>
      <c r="H8" s="35"/>
    </row>
    <row r="9" spans="1:8">
      <c r="A9" s="32">
        <v>3</v>
      </c>
      <c r="B9" s="33" t="s">
        <v>10</v>
      </c>
      <c r="C9" s="34" t="s">
        <v>35</v>
      </c>
      <c r="D9" s="31"/>
      <c r="E9" s="31"/>
      <c r="F9" s="31"/>
      <c r="G9" s="34" t="s">
        <v>11</v>
      </c>
      <c r="H9" s="35"/>
    </row>
    <row r="10" spans="1:8">
      <c r="A10" s="36"/>
      <c r="B10" s="33"/>
      <c r="C10" s="34"/>
      <c r="D10" s="31"/>
      <c r="E10" s="31"/>
      <c r="F10" s="31"/>
      <c r="G10" s="31"/>
      <c r="H10" s="35"/>
    </row>
    <row r="11" spans="1:8">
      <c r="A11" s="32"/>
      <c r="B11" s="33"/>
      <c r="C11" s="34"/>
      <c r="D11" s="31"/>
      <c r="E11" s="31"/>
      <c r="F11" s="31"/>
      <c r="G11" s="31"/>
      <c r="H11" s="35"/>
    </row>
    <row r="12" spans="1:8" ht="13.8" thickBot="1">
      <c r="A12" s="37"/>
      <c r="B12" s="38"/>
      <c r="C12" s="39"/>
      <c r="D12" s="40"/>
      <c r="E12" s="40"/>
      <c r="F12" s="40"/>
      <c r="G12" s="40"/>
      <c r="H12" s="41"/>
    </row>
    <row r="13" spans="1:8">
      <c r="A13" s="1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2" sqref="B2"/>
    </sheetView>
  </sheetViews>
  <sheetFormatPr defaultColWidth="9.33203125" defaultRowHeight="13.2"/>
  <cols>
    <col min="1" max="1" width="10.5546875" style="19" bestFit="1" customWidth="1"/>
    <col min="2" max="2" width="70.33203125" style="19" customWidth="1"/>
    <col min="3" max="5" width="10.6640625" style="19" customWidth="1"/>
    <col min="6" max="16384" width="9.33203125" style="19"/>
  </cols>
  <sheetData>
    <row r="1" spans="1:12">
      <c r="A1" s="17" t="s">
        <v>28</v>
      </c>
      <c r="B1" s="18" t="str">
        <f>'20. LI3'!B1</f>
        <v>JSC "Halyk Bank Georgia"</v>
      </c>
    </row>
    <row r="2" spans="1:12">
      <c r="A2" s="17" t="s">
        <v>29</v>
      </c>
      <c r="B2" s="221">
        <f>'20. LI3'!B2</f>
        <v>45291</v>
      </c>
    </row>
    <row r="3" spans="1:12">
      <c r="A3" s="21"/>
      <c r="B3" s="18"/>
    </row>
    <row r="4" spans="1:12" ht="13.8" thickBot="1">
      <c r="A4" s="42" t="s">
        <v>75</v>
      </c>
      <c r="B4" s="133" t="s">
        <v>22</v>
      </c>
      <c r="C4" s="43"/>
      <c r="D4" s="44"/>
      <c r="E4" s="44"/>
      <c r="F4" s="44"/>
      <c r="G4" s="44"/>
      <c r="H4" s="44"/>
      <c r="I4" s="44"/>
      <c r="J4" s="44"/>
      <c r="K4" s="44"/>
      <c r="L4" s="44"/>
    </row>
    <row r="5" spans="1:12">
      <c r="A5" s="45"/>
      <c r="B5" s="46"/>
      <c r="C5" s="47" t="s">
        <v>5</v>
      </c>
      <c r="D5" s="47" t="s">
        <v>6</v>
      </c>
      <c r="E5" s="48" t="s">
        <v>7</v>
      </c>
      <c r="F5" s="44"/>
    </row>
    <row r="6" spans="1:12">
      <c r="A6" s="29">
        <v>1</v>
      </c>
      <c r="B6" s="31" t="s">
        <v>76</v>
      </c>
      <c r="C6" s="26">
        <v>94746.45</v>
      </c>
      <c r="D6" s="145" t="s">
        <v>120</v>
      </c>
      <c r="E6" s="49"/>
      <c r="F6" s="44"/>
    </row>
    <row r="7" spans="1:12">
      <c r="A7" s="29">
        <v>2</v>
      </c>
      <c r="B7" s="50" t="s">
        <v>77</v>
      </c>
      <c r="C7" s="26">
        <v>90000</v>
      </c>
      <c r="D7" s="145" t="s">
        <v>121</v>
      </c>
      <c r="E7" s="49"/>
      <c r="F7" s="44"/>
    </row>
    <row r="8" spans="1:12">
      <c r="A8" s="29">
        <v>3</v>
      </c>
      <c r="B8" s="31" t="s">
        <v>78</v>
      </c>
      <c r="C8" s="26">
        <v>1</v>
      </c>
      <c r="D8" s="145">
        <v>1</v>
      </c>
      <c r="E8" s="49"/>
    </row>
    <row r="9" spans="1:12" ht="13.8" thickBot="1">
      <c r="A9" s="27">
        <v>4</v>
      </c>
      <c r="B9" s="40" t="s">
        <v>79</v>
      </c>
      <c r="C9" s="51">
        <v>94726.45</v>
      </c>
      <c r="D9" s="146" t="s">
        <v>122</v>
      </c>
      <c r="E9" s="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31"/>
  <sheetViews>
    <sheetView zoomScale="130" zoomScaleNormal="130" workbookViewId="0">
      <selection activeCell="B2" sqref="B2"/>
    </sheetView>
  </sheetViews>
  <sheetFormatPr defaultColWidth="9.33203125" defaultRowHeight="13.2"/>
  <cols>
    <col min="1" max="1" width="10.5546875" style="19" bestFit="1" customWidth="1"/>
    <col min="2" max="2" width="41.6640625" style="19" customWidth="1"/>
    <col min="3" max="3" width="14.5546875" style="19" customWidth="1"/>
    <col min="4" max="4" width="11.88671875" style="19" customWidth="1"/>
    <col min="5" max="5" width="11.33203125" style="19" customWidth="1"/>
    <col min="6" max="6" width="22.109375" style="19" customWidth="1"/>
    <col min="7" max="7" width="22.88671875" style="19" customWidth="1"/>
    <col min="8" max="16384" width="9.33203125" style="19"/>
  </cols>
  <sheetData>
    <row r="1" spans="1:8">
      <c r="A1" s="19" t="s">
        <v>28</v>
      </c>
      <c r="B1" s="19" t="str">
        <f>'20. LI3'!B1</f>
        <v>JSC "Halyk Bank Georgia"</v>
      </c>
    </row>
    <row r="2" spans="1:8">
      <c r="A2" s="44" t="s">
        <v>29</v>
      </c>
      <c r="B2" s="220">
        <f>'20. LI3'!B2</f>
        <v>45291</v>
      </c>
      <c r="C2" s="44"/>
      <c r="D2" s="44"/>
      <c r="E2" s="44"/>
      <c r="F2" s="44"/>
      <c r="G2" s="44"/>
      <c r="H2" s="44"/>
    </row>
    <row r="3" spans="1:8">
      <c r="A3" s="44"/>
      <c r="B3" s="44"/>
      <c r="C3" s="44"/>
      <c r="D3" s="44"/>
      <c r="E3" s="44"/>
      <c r="F3" s="44"/>
      <c r="G3" s="44"/>
      <c r="H3" s="44"/>
    </row>
    <row r="4" spans="1:8" ht="13.8" thickBot="1">
      <c r="A4" s="42" t="s">
        <v>40</v>
      </c>
      <c r="B4" s="134" t="s">
        <v>24</v>
      </c>
      <c r="F4" s="44"/>
      <c r="G4" s="44"/>
      <c r="H4" s="44"/>
    </row>
    <row r="5" spans="1:8">
      <c r="A5" s="53"/>
      <c r="B5" s="46"/>
      <c r="C5" s="46" t="s">
        <v>0</v>
      </c>
      <c r="D5" s="46" t="s">
        <v>1</v>
      </c>
      <c r="E5" s="46" t="s">
        <v>2</v>
      </c>
      <c r="F5" s="46" t="s">
        <v>3</v>
      </c>
      <c r="G5" s="54" t="s">
        <v>4</v>
      </c>
      <c r="H5" s="44"/>
    </row>
    <row r="6" spans="1:8" s="22" customFormat="1" ht="52.8">
      <c r="A6" s="55"/>
      <c r="B6" s="31"/>
      <c r="C6" s="31" t="s">
        <v>5</v>
      </c>
      <c r="D6" s="31" t="s">
        <v>6</v>
      </c>
      <c r="E6" s="31" t="s">
        <v>7</v>
      </c>
      <c r="F6" s="56" t="s">
        <v>102</v>
      </c>
      <c r="G6" s="130" t="s">
        <v>103</v>
      </c>
    </row>
    <row r="7" spans="1:8">
      <c r="A7" s="57">
        <v>1</v>
      </c>
      <c r="B7" s="31" t="s">
        <v>41</v>
      </c>
      <c r="C7" s="147">
        <v>39243514.479999997</v>
      </c>
      <c r="D7" s="147">
        <v>35054000</v>
      </c>
      <c r="E7" s="147">
        <v>32022386.77999999</v>
      </c>
      <c r="F7" s="205"/>
      <c r="G7" s="205"/>
      <c r="H7" s="44"/>
    </row>
    <row r="8" spans="1:8">
      <c r="A8" s="57">
        <v>2</v>
      </c>
      <c r="B8" s="58" t="s">
        <v>42</v>
      </c>
      <c r="C8" s="147">
        <v>8434192.7699999996</v>
      </c>
      <c r="D8" s="147">
        <v>4873239.8</v>
      </c>
      <c r="E8" s="147">
        <v>4082996.3700000034</v>
      </c>
      <c r="F8" s="205"/>
      <c r="G8" s="205"/>
    </row>
    <row r="9" spans="1:8">
      <c r="A9" s="57">
        <v>3</v>
      </c>
      <c r="B9" s="59" t="s">
        <v>108</v>
      </c>
      <c r="C9" s="147">
        <v>433432.83</v>
      </c>
      <c r="D9" s="147">
        <v>23239.8</v>
      </c>
      <c r="E9" s="147">
        <v>21364.73</v>
      </c>
      <c r="F9" s="205"/>
      <c r="G9" s="205"/>
    </row>
    <row r="10" spans="1:8" ht="14.4" thickBot="1">
      <c r="A10" s="60">
        <v>4</v>
      </c>
      <c r="B10" s="61" t="s">
        <v>43</v>
      </c>
      <c r="C10" s="148">
        <f>C7+C8-C9</f>
        <v>47244274.420000002</v>
      </c>
      <c r="D10" s="148">
        <f>D7+D8-D9</f>
        <v>39904000</v>
      </c>
      <c r="E10" s="148">
        <f>E7+E8-E9</f>
        <v>36084018.419999994</v>
      </c>
      <c r="F10" s="143">
        <f>SUMIF(C10:E10, "&gt;=0",C10:E10)/3</f>
        <v>41077430.946666665</v>
      </c>
      <c r="G10" s="144">
        <f>F10*15%/8%</f>
        <v>77020183.024999991</v>
      </c>
    </row>
    <row r="11" spans="1:8">
      <c r="A11" s="62"/>
      <c r="B11" s="44"/>
      <c r="C11" s="44"/>
      <c r="D11" s="44"/>
      <c r="E11" s="44"/>
    </row>
    <row r="30" spans="2:2">
      <c r="B30" s="19">
        <f>72000*2.7</f>
        <v>194400</v>
      </c>
    </row>
    <row r="31" spans="2:2">
      <c r="B31" s="19">
        <f>104400-10800-10800-10800</f>
        <v>72000</v>
      </c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B2" sqref="B2"/>
    </sheetView>
  </sheetViews>
  <sheetFormatPr defaultColWidth="9.33203125" defaultRowHeight="13.2"/>
  <cols>
    <col min="1" max="1" width="10.5546875" style="86" bestFit="1" customWidth="1"/>
    <col min="2" max="2" width="16.33203125" style="19" customWidth="1"/>
    <col min="3" max="3" width="42.6640625" style="19" customWidth="1"/>
    <col min="4" max="5" width="33.44140625" style="19" customWidth="1"/>
    <col min="6" max="6" width="38.6640625" style="19" customWidth="1"/>
    <col min="7" max="16384" width="9.33203125" style="19"/>
  </cols>
  <sheetData>
    <row r="1" spans="1:9">
      <c r="A1" s="17" t="s">
        <v>28</v>
      </c>
      <c r="B1" s="19" t="str">
        <f>'20. LI3'!B1</f>
        <v>JSC "Halyk Bank Georgia"</v>
      </c>
    </row>
    <row r="2" spans="1:9">
      <c r="A2" s="17" t="s">
        <v>29</v>
      </c>
      <c r="B2" s="220">
        <f>'20. LI3'!B2</f>
        <v>45291</v>
      </c>
    </row>
    <row r="3" spans="1:9">
      <c r="A3" s="63"/>
    </row>
    <row r="4" spans="1:9" ht="13.8" thickBot="1">
      <c r="A4" s="42" t="s">
        <v>80</v>
      </c>
      <c r="B4" s="210" t="s">
        <v>25</v>
      </c>
      <c r="C4" s="210"/>
      <c r="D4" s="64"/>
      <c r="E4" s="64"/>
      <c r="F4" s="64"/>
    </row>
    <row r="5" spans="1:9" s="69" customFormat="1" ht="16.5" customHeight="1">
      <c r="A5" s="65"/>
      <c r="B5" s="66"/>
      <c r="C5" s="66"/>
      <c r="D5" s="67" t="s">
        <v>109</v>
      </c>
      <c r="E5" s="67" t="s">
        <v>81</v>
      </c>
      <c r="F5" s="68" t="s">
        <v>49</v>
      </c>
    </row>
    <row r="6" spans="1:9" ht="15" customHeight="1">
      <c r="A6" s="70">
        <v>1</v>
      </c>
      <c r="B6" s="200" t="s">
        <v>82</v>
      </c>
      <c r="C6" s="71" t="s">
        <v>50</v>
      </c>
      <c r="D6" s="72">
        <v>5</v>
      </c>
      <c r="E6" s="72">
        <v>3</v>
      </c>
      <c r="F6" s="73">
        <v>10</v>
      </c>
    </row>
    <row r="7" spans="1:9" ht="15" customHeight="1">
      <c r="A7" s="70">
        <v>2</v>
      </c>
      <c r="B7" s="206"/>
      <c r="C7" s="71" t="s">
        <v>83</v>
      </c>
      <c r="D7" s="74">
        <f>D8+D10+D12</f>
        <v>862215.80999999994</v>
      </c>
      <c r="E7" s="74">
        <f>E8+E10+E12</f>
        <v>94155.199999999997</v>
      </c>
      <c r="F7" s="75">
        <f>F8+F10+F12</f>
        <v>729363.5</v>
      </c>
    </row>
    <row r="8" spans="1:9" ht="15" customHeight="1">
      <c r="A8" s="70">
        <v>3</v>
      </c>
      <c r="B8" s="206"/>
      <c r="C8" s="76" t="s">
        <v>51</v>
      </c>
      <c r="D8" s="72">
        <v>862215.80999999994</v>
      </c>
      <c r="E8" s="72">
        <v>94155.199999999997</v>
      </c>
      <c r="F8" s="73">
        <v>729363.5</v>
      </c>
      <c r="G8" s="44"/>
      <c r="H8" s="44"/>
    </row>
    <row r="9" spans="1:9" ht="15" customHeight="1">
      <c r="A9" s="70">
        <v>4</v>
      </c>
      <c r="B9" s="206"/>
      <c r="C9" s="77" t="s">
        <v>84</v>
      </c>
      <c r="D9" s="72">
        <v>69901.240000000005</v>
      </c>
      <c r="E9" s="72"/>
      <c r="F9" s="73">
        <v>68747.990000000005</v>
      </c>
      <c r="G9" s="44"/>
      <c r="H9" s="44"/>
    </row>
    <row r="10" spans="1:9" ht="30" customHeight="1">
      <c r="A10" s="70">
        <v>5</v>
      </c>
      <c r="B10" s="206"/>
      <c r="C10" s="76" t="s">
        <v>85</v>
      </c>
      <c r="D10" s="72"/>
      <c r="E10" s="72"/>
      <c r="F10" s="73"/>
    </row>
    <row r="11" spans="1:9" ht="15" customHeight="1">
      <c r="A11" s="70">
        <v>6</v>
      </c>
      <c r="B11" s="206"/>
      <c r="C11" s="77" t="s">
        <v>86</v>
      </c>
      <c r="D11" s="72"/>
      <c r="E11" s="72"/>
      <c r="F11" s="73"/>
    </row>
    <row r="12" spans="1:9" ht="15" customHeight="1">
      <c r="A12" s="70">
        <v>7</v>
      </c>
      <c r="B12" s="206"/>
      <c r="C12" s="76" t="s">
        <v>87</v>
      </c>
      <c r="D12" s="72"/>
      <c r="E12" s="72"/>
      <c r="F12" s="73"/>
    </row>
    <row r="13" spans="1:9" ht="15" customHeight="1">
      <c r="A13" s="70">
        <v>8</v>
      </c>
      <c r="B13" s="207"/>
      <c r="C13" s="77" t="s">
        <v>86</v>
      </c>
      <c r="D13" s="72"/>
      <c r="E13" s="72"/>
      <c r="F13" s="73"/>
    </row>
    <row r="14" spans="1:9" ht="15" customHeight="1">
      <c r="A14" s="70">
        <v>9</v>
      </c>
      <c r="B14" s="200" t="s">
        <v>88</v>
      </c>
      <c r="C14" s="71" t="s">
        <v>50</v>
      </c>
      <c r="D14" s="78">
        <v>5</v>
      </c>
      <c r="E14" s="78"/>
      <c r="F14" s="79">
        <v>10</v>
      </c>
      <c r="I14" s="80"/>
    </row>
    <row r="15" spans="1:9" ht="15" customHeight="1">
      <c r="A15" s="70">
        <v>10</v>
      </c>
      <c r="B15" s="206"/>
      <c r="C15" s="71" t="s">
        <v>89</v>
      </c>
      <c r="D15" s="81">
        <f>D16+D18+D20</f>
        <v>380783.5</v>
      </c>
      <c r="E15" s="81">
        <f>E16+E18+E20</f>
        <v>0</v>
      </c>
      <c r="F15" s="82">
        <f>F16+F18+F20</f>
        <v>53489.66</v>
      </c>
    </row>
    <row r="16" spans="1:9" ht="15" customHeight="1">
      <c r="A16" s="70">
        <v>11</v>
      </c>
      <c r="B16" s="206"/>
      <c r="C16" s="76" t="s">
        <v>51</v>
      </c>
      <c r="D16" s="72">
        <v>380783.5</v>
      </c>
      <c r="E16" s="72"/>
      <c r="F16" s="73">
        <v>53489.66</v>
      </c>
    </row>
    <row r="17" spans="1:6" ht="15" customHeight="1">
      <c r="A17" s="70">
        <v>12</v>
      </c>
      <c r="B17" s="206"/>
      <c r="C17" s="77" t="s">
        <v>84</v>
      </c>
      <c r="D17" s="72">
        <v>448189.2</v>
      </c>
      <c r="E17" s="72"/>
      <c r="F17" s="73"/>
    </row>
    <row r="18" spans="1:6" ht="30" customHeight="1">
      <c r="A18" s="70">
        <v>13</v>
      </c>
      <c r="B18" s="206"/>
      <c r="C18" s="76" t="s">
        <v>90</v>
      </c>
      <c r="D18" s="78"/>
      <c r="E18" s="78"/>
      <c r="F18" s="79"/>
    </row>
    <row r="19" spans="1:6" ht="15" customHeight="1">
      <c r="A19" s="70">
        <v>14</v>
      </c>
      <c r="B19" s="206"/>
      <c r="C19" s="77" t="s">
        <v>86</v>
      </c>
      <c r="D19" s="78"/>
      <c r="E19" s="78"/>
      <c r="F19" s="79"/>
    </row>
    <row r="20" spans="1:6" ht="15" customHeight="1">
      <c r="A20" s="70">
        <v>15</v>
      </c>
      <c r="B20" s="206"/>
      <c r="C20" s="76" t="s">
        <v>87</v>
      </c>
      <c r="D20" s="78"/>
      <c r="E20" s="78"/>
      <c r="F20" s="79"/>
    </row>
    <row r="21" spans="1:6" ht="15" customHeight="1">
      <c r="A21" s="70">
        <v>16</v>
      </c>
      <c r="B21" s="207"/>
      <c r="C21" s="77" t="s">
        <v>86</v>
      </c>
      <c r="D21" s="78"/>
      <c r="E21" s="78"/>
      <c r="F21" s="79"/>
    </row>
    <row r="22" spans="1:6" ht="15" customHeight="1" thickBot="1">
      <c r="A22" s="83">
        <v>17</v>
      </c>
      <c r="B22" s="208" t="s">
        <v>91</v>
      </c>
      <c r="C22" s="209"/>
      <c r="D22" s="84">
        <f>D7+D15</f>
        <v>1242999.31</v>
      </c>
      <c r="E22" s="84">
        <f>E7+E15</f>
        <v>94155.199999999997</v>
      </c>
      <c r="F22" s="85">
        <f>F7+F15</f>
        <v>782853.16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31" sqref="B31"/>
    </sheetView>
  </sheetViews>
  <sheetFormatPr defaultColWidth="9.33203125" defaultRowHeight="13.2"/>
  <cols>
    <col min="1" max="1" width="35.33203125" style="19" customWidth="1"/>
    <col min="2" max="2" width="45.6640625" style="19" customWidth="1"/>
    <col min="3" max="4" width="29.44140625" style="19" customWidth="1"/>
    <col min="5" max="5" width="28.44140625" style="19" customWidth="1"/>
    <col min="6" max="6" width="14" style="19" bestFit="1" customWidth="1"/>
    <col min="7" max="7" width="14.6640625" style="19" customWidth="1"/>
    <col min="8" max="8" width="26.44140625" style="19" customWidth="1"/>
    <col min="9" max="9" width="16.33203125" style="19" bestFit="1" customWidth="1"/>
    <col min="10" max="10" width="14" style="19" bestFit="1" customWidth="1"/>
    <col min="11" max="11" width="14.6640625" style="19" customWidth="1"/>
    <col min="12" max="12" width="26.6640625" style="19" customWidth="1"/>
    <col min="13" max="16384" width="9.33203125" style="19"/>
  </cols>
  <sheetData>
    <row r="1" spans="1:12">
      <c r="A1" s="19" t="s">
        <v>28</v>
      </c>
      <c r="B1" s="19" t="str">
        <f>'20. LI3'!B1</f>
        <v>JSC "Halyk Bank Georgia"</v>
      </c>
    </row>
    <row r="2" spans="1:12">
      <c r="A2" s="19" t="s">
        <v>29</v>
      </c>
      <c r="B2" s="220">
        <f>'20. LI3'!B2</f>
        <v>45291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3.8" thickBot="1">
      <c r="A4" s="138" t="s">
        <v>44</v>
      </c>
      <c r="B4" s="13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>
      <c r="A5" s="89"/>
      <c r="B5" s="46"/>
      <c r="C5" s="139" t="s">
        <v>109</v>
      </c>
      <c r="D5" s="139" t="s">
        <v>81</v>
      </c>
      <c r="E5" s="127" t="s">
        <v>49</v>
      </c>
      <c r="F5" s="88"/>
      <c r="G5" s="88"/>
      <c r="H5" s="88"/>
      <c r="I5" s="88"/>
      <c r="J5" s="88"/>
      <c r="K5" s="88"/>
      <c r="L5" s="88"/>
    </row>
    <row r="6" spans="1:12">
      <c r="A6" s="211" t="s">
        <v>45</v>
      </c>
      <c r="B6" s="90" t="s">
        <v>50</v>
      </c>
      <c r="C6" s="26"/>
      <c r="D6" s="26"/>
      <c r="E6" s="49"/>
      <c r="F6" s="88"/>
      <c r="G6" s="88"/>
      <c r="H6" s="88"/>
      <c r="I6" s="88"/>
      <c r="J6" s="88"/>
      <c r="K6" s="88"/>
      <c r="L6" s="88"/>
    </row>
    <row r="7" spans="1:12">
      <c r="A7" s="212"/>
      <c r="B7" s="91" t="s">
        <v>118</v>
      </c>
      <c r="C7" s="26"/>
      <c r="D7" s="26"/>
      <c r="E7" s="49"/>
      <c r="F7" s="88"/>
      <c r="G7" s="88"/>
      <c r="H7" s="88"/>
      <c r="I7" s="88"/>
      <c r="J7" s="88"/>
      <c r="K7" s="88"/>
      <c r="L7" s="88"/>
    </row>
    <row r="8" spans="1:12">
      <c r="A8" s="213" t="s">
        <v>46</v>
      </c>
      <c r="B8" s="90" t="s">
        <v>50</v>
      </c>
      <c r="C8" s="26"/>
      <c r="D8" s="26"/>
      <c r="E8" s="49"/>
      <c r="F8" s="88"/>
      <c r="G8" s="88"/>
      <c r="H8" s="88"/>
      <c r="I8" s="88"/>
      <c r="J8" s="88"/>
      <c r="K8" s="88"/>
      <c r="L8" s="88"/>
    </row>
    <row r="9" spans="1:12">
      <c r="A9" s="213"/>
      <c r="B9" s="91" t="s">
        <v>55</v>
      </c>
      <c r="C9" s="92">
        <f>C10+C11+C12+C13</f>
        <v>0</v>
      </c>
      <c r="D9" s="92">
        <f>D10+D11+D12+D13</f>
        <v>0</v>
      </c>
      <c r="E9" s="140">
        <f>E10+E11+E12+E13</f>
        <v>0</v>
      </c>
      <c r="F9" s="88"/>
      <c r="G9" s="88"/>
      <c r="H9" s="88"/>
      <c r="I9" s="88"/>
      <c r="J9" s="88"/>
      <c r="K9" s="88"/>
      <c r="L9" s="88"/>
    </row>
    <row r="10" spans="1:12">
      <c r="A10" s="213"/>
      <c r="B10" s="93" t="s">
        <v>51</v>
      </c>
      <c r="C10" s="26"/>
      <c r="D10" s="26"/>
      <c r="E10" s="49"/>
      <c r="F10" s="88"/>
      <c r="G10" s="88"/>
      <c r="H10" s="88"/>
      <c r="I10" s="88"/>
      <c r="J10" s="88"/>
      <c r="K10" s="88"/>
      <c r="L10" s="88"/>
    </row>
    <row r="11" spans="1:12">
      <c r="A11" s="213"/>
      <c r="B11" s="93" t="s">
        <v>52</v>
      </c>
      <c r="C11" s="26"/>
      <c r="D11" s="26"/>
      <c r="E11" s="49"/>
      <c r="F11" s="88"/>
      <c r="G11" s="88"/>
      <c r="H11" s="88"/>
      <c r="I11" s="88"/>
      <c r="J11" s="88"/>
      <c r="K11" s="88"/>
      <c r="L11" s="88"/>
    </row>
    <row r="12" spans="1:12">
      <c r="A12" s="213"/>
      <c r="B12" s="93" t="s">
        <v>53</v>
      </c>
      <c r="C12" s="26"/>
      <c r="D12" s="26"/>
      <c r="E12" s="49"/>
      <c r="F12" s="88"/>
      <c r="G12" s="88"/>
      <c r="H12" s="88"/>
      <c r="I12" s="88"/>
      <c r="J12" s="88"/>
      <c r="K12" s="88"/>
      <c r="L12" s="88"/>
    </row>
    <row r="13" spans="1:12">
      <c r="A13" s="213"/>
      <c r="B13" s="93" t="s">
        <v>104</v>
      </c>
      <c r="C13" s="26"/>
      <c r="D13" s="26"/>
      <c r="E13" s="49"/>
      <c r="F13" s="88"/>
      <c r="G13" s="88"/>
      <c r="H13" s="88"/>
      <c r="I13" s="88"/>
      <c r="J13" s="88"/>
      <c r="K13" s="88"/>
      <c r="L13" s="88"/>
    </row>
    <row r="14" spans="1:12">
      <c r="A14" s="213" t="s">
        <v>47</v>
      </c>
      <c r="B14" s="90" t="s">
        <v>50</v>
      </c>
      <c r="C14" s="26"/>
      <c r="D14" s="26"/>
      <c r="E14" s="49"/>
      <c r="F14" s="88"/>
      <c r="G14" s="88"/>
      <c r="H14" s="88"/>
      <c r="I14" s="88"/>
      <c r="J14" s="88"/>
      <c r="K14" s="88"/>
      <c r="L14" s="88"/>
    </row>
    <row r="15" spans="1:12">
      <c r="A15" s="213"/>
      <c r="B15" s="91" t="s">
        <v>55</v>
      </c>
      <c r="C15" s="92">
        <f>C16+C17+C18+C19</f>
        <v>0</v>
      </c>
      <c r="D15" s="92">
        <f>D16+D17+D18+D19</f>
        <v>0</v>
      </c>
      <c r="E15" s="140">
        <f>E16+E17+E18+E19</f>
        <v>0</v>
      </c>
      <c r="F15" s="88"/>
      <c r="G15" s="88"/>
      <c r="H15" s="88"/>
      <c r="I15" s="88"/>
      <c r="J15" s="88"/>
      <c r="K15" s="88"/>
      <c r="L15" s="88"/>
    </row>
    <row r="16" spans="1:12">
      <c r="A16" s="213"/>
      <c r="B16" s="93" t="s">
        <v>51</v>
      </c>
      <c r="C16" s="26"/>
      <c r="D16" s="26"/>
      <c r="E16" s="49"/>
      <c r="F16" s="88"/>
      <c r="G16" s="88"/>
      <c r="H16" s="88"/>
      <c r="I16" s="88"/>
      <c r="J16" s="88"/>
      <c r="K16" s="88"/>
      <c r="L16" s="88"/>
    </row>
    <row r="17" spans="1:12">
      <c r="A17" s="211"/>
      <c r="B17" s="93" t="s">
        <v>52</v>
      </c>
      <c r="C17" s="26"/>
      <c r="D17" s="26"/>
      <c r="E17" s="49"/>
      <c r="F17" s="88"/>
      <c r="G17" s="88"/>
      <c r="H17" s="88"/>
      <c r="I17" s="88"/>
      <c r="J17" s="88"/>
      <c r="K17" s="88"/>
      <c r="L17" s="88"/>
    </row>
    <row r="18" spans="1:12">
      <c r="A18" s="211"/>
      <c r="B18" s="93" t="s">
        <v>53</v>
      </c>
      <c r="C18" s="26"/>
      <c r="D18" s="26"/>
      <c r="E18" s="49"/>
      <c r="F18" s="88"/>
      <c r="G18" s="88"/>
      <c r="H18" s="88"/>
      <c r="I18" s="88"/>
      <c r="J18" s="88"/>
      <c r="K18" s="88"/>
      <c r="L18" s="88"/>
    </row>
    <row r="19" spans="1:12" ht="13.8" thickBot="1">
      <c r="A19" s="214"/>
      <c r="B19" s="141" t="s">
        <v>104</v>
      </c>
      <c r="C19" s="51"/>
      <c r="D19" s="51"/>
      <c r="E19" s="52"/>
      <c r="F19" s="88"/>
      <c r="G19" s="88"/>
      <c r="H19" s="88"/>
      <c r="I19" s="88"/>
      <c r="J19" s="88"/>
      <c r="K19" s="88"/>
      <c r="L19" s="88"/>
    </row>
    <row r="20" spans="1:12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33203125" defaultRowHeight="13.2"/>
  <cols>
    <col min="1" max="1" width="10.5546875" style="19" bestFit="1" customWidth="1"/>
    <col min="2" max="2" width="54.6640625" style="19" customWidth="1"/>
    <col min="3" max="3" width="26.6640625" style="19" customWidth="1"/>
    <col min="4" max="4" width="34.6640625" style="19" customWidth="1"/>
    <col min="5" max="5" width="26.6640625" style="19" customWidth="1"/>
    <col min="6" max="6" width="25.5546875" style="19" customWidth="1"/>
    <col min="7" max="7" width="25" style="19" customWidth="1"/>
    <col min="8" max="16384" width="9.33203125" style="19"/>
  </cols>
  <sheetData>
    <row r="1" spans="1:7">
      <c r="A1" s="17" t="s">
        <v>28</v>
      </c>
      <c r="B1" s="19" t="str">
        <f>'20. LI3'!B1</f>
        <v>JSC "Halyk Bank Georgia"</v>
      </c>
    </row>
    <row r="2" spans="1:7">
      <c r="A2" s="17" t="s">
        <v>29</v>
      </c>
      <c r="B2" s="220">
        <f>'20. LI3'!B2</f>
        <v>45291</v>
      </c>
    </row>
    <row r="3" spans="1:7">
      <c r="B3" s="94"/>
    </row>
    <row r="4" spans="1:7" ht="13.8" thickBot="1">
      <c r="A4" s="42" t="s">
        <v>92</v>
      </c>
      <c r="B4" s="136" t="s">
        <v>101</v>
      </c>
    </row>
    <row r="5" spans="1:7" s="94" customFormat="1">
      <c r="A5" s="95"/>
      <c r="B5" s="24"/>
      <c r="C5" s="96" t="s">
        <v>0</v>
      </c>
      <c r="D5" s="125" t="s">
        <v>1</v>
      </c>
      <c r="E5" s="125" t="s">
        <v>2</v>
      </c>
      <c r="F5" s="125" t="s">
        <v>3</v>
      </c>
      <c r="G5" s="127" t="s">
        <v>4</v>
      </c>
    </row>
    <row r="6" spans="1:7" ht="52.8">
      <c r="A6" s="97"/>
      <c r="B6" s="98"/>
      <c r="C6" s="99" t="s">
        <v>93</v>
      </c>
      <c r="D6" s="98" t="s">
        <v>94</v>
      </c>
      <c r="E6" s="129" t="s">
        <v>95</v>
      </c>
      <c r="F6" s="129" t="s">
        <v>107</v>
      </c>
      <c r="G6" s="128" t="s">
        <v>96</v>
      </c>
    </row>
    <row r="7" spans="1:7">
      <c r="A7" s="97">
        <v>1</v>
      </c>
      <c r="B7" s="100" t="s">
        <v>109</v>
      </c>
      <c r="C7" s="101">
        <f>SUM(C8:C11)</f>
        <v>524497.54</v>
      </c>
      <c r="D7" s="101">
        <f t="shared" ref="D7:G7" si="0">SUM(D8:D11)</f>
        <v>524497.54</v>
      </c>
      <c r="E7" s="101">
        <f t="shared" si="0"/>
        <v>0</v>
      </c>
      <c r="F7" s="101">
        <f t="shared" si="0"/>
        <v>0</v>
      </c>
      <c r="G7" s="101">
        <f t="shared" si="0"/>
        <v>69036.66</v>
      </c>
    </row>
    <row r="8" spans="1:7">
      <c r="A8" s="97">
        <v>2</v>
      </c>
      <c r="B8" s="102" t="s">
        <v>69</v>
      </c>
      <c r="C8" s="103">
        <v>524497.54</v>
      </c>
      <c r="D8" s="78">
        <v>524497.54</v>
      </c>
      <c r="E8" s="78"/>
      <c r="F8" s="78"/>
      <c r="G8" s="79">
        <v>69036.66</v>
      </c>
    </row>
    <row r="9" spans="1:7">
      <c r="A9" s="97">
        <v>3</v>
      </c>
      <c r="B9" s="102" t="s">
        <v>97</v>
      </c>
      <c r="C9" s="103"/>
      <c r="D9" s="78"/>
      <c r="E9" s="78"/>
      <c r="F9" s="78"/>
      <c r="G9" s="79"/>
    </row>
    <row r="10" spans="1:7">
      <c r="A10" s="97">
        <v>4</v>
      </c>
      <c r="B10" s="104" t="s">
        <v>98</v>
      </c>
      <c r="C10" s="103"/>
      <c r="D10" s="78"/>
      <c r="E10" s="78"/>
      <c r="F10" s="78"/>
      <c r="G10" s="79"/>
    </row>
    <row r="11" spans="1:7">
      <c r="A11" s="97">
        <v>5</v>
      </c>
      <c r="B11" s="102" t="s">
        <v>99</v>
      </c>
      <c r="C11" s="103"/>
      <c r="D11" s="78"/>
      <c r="E11" s="78"/>
      <c r="F11" s="78"/>
      <c r="G11" s="79"/>
    </row>
    <row r="12" spans="1:7">
      <c r="A12" s="97">
        <v>6</v>
      </c>
      <c r="B12" s="71" t="s">
        <v>81</v>
      </c>
      <c r="C12" s="74">
        <f>SUM(C13:C16)</f>
        <v>0</v>
      </c>
      <c r="D12" s="74">
        <f>SUM(D13:D16)</f>
        <v>0</v>
      </c>
      <c r="E12" s="74">
        <f>SUM(E13:E16)</f>
        <v>0</v>
      </c>
      <c r="F12" s="74">
        <f>SUM(F13:F16)</f>
        <v>0</v>
      </c>
      <c r="G12" s="75">
        <f>SUM(G13:G16)</f>
        <v>0</v>
      </c>
    </row>
    <row r="13" spans="1:7">
      <c r="A13" s="97">
        <v>7</v>
      </c>
      <c r="B13" s="102" t="s">
        <v>69</v>
      </c>
      <c r="C13" s="72"/>
      <c r="D13" s="72"/>
      <c r="E13" s="72"/>
      <c r="F13" s="72"/>
      <c r="G13" s="73"/>
    </row>
    <row r="14" spans="1:7">
      <c r="A14" s="97">
        <v>8</v>
      </c>
      <c r="B14" s="102" t="s">
        <v>97</v>
      </c>
      <c r="C14" s="72"/>
      <c r="D14" s="72"/>
      <c r="E14" s="72"/>
      <c r="F14" s="72"/>
      <c r="G14" s="73"/>
    </row>
    <row r="15" spans="1:7">
      <c r="A15" s="97">
        <v>9</v>
      </c>
      <c r="B15" s="104" t="s">
        <v>98</v>
      </c>
      <c r="C15" s="72"/>
      <c r="D15" s="72"/>
      <c r="E15" s="72"/>
      <c r="F15" s="72"/>
      <c r="G15" s="73"/>
    </row>
    <row r="16" spans="1:7">
      <c r="A16" s="97">
        <v>10</v>
      </c>
      <c r="B16" s="102" t="s">
        <v>99</v>
      </c>
      <c r="C16" s="72"/>
      <c r="D16" s="72"/>
      <c r="E16" s="72"/>
      <c r="F16" s="72"/>
      <c r="G16" s="73"/>
    </row>
    <row r="17" spans="1:7">
      <c r="A17" s="97">
        <v>11</v>
      </c>
      <c r="B17" s="71" t="s">
        <v>49</v>
      </c>
      <c r="C17" s="74">
        <f>SUM(C18:C21)</f>
        <v>82730.710000000006</v>
      </c>
      <c r="D17" s="74">
        <f>SUM(D18:D21)</f>
        <v>82730.710000000006</v>
      </c>
      <c r="E17" s="74">
        <f>SUM(E18:E21)</f>
        <v>0</v>
      </c>
      <c r="F17" s="74">
        <f>SUM(F18:F21)</f>
        <v>0</v>
      </c>
      <c r="G17" s="75">
        <f>SUM(G18:G21)</f>
        <v>180830.72</v>
      </c>
    </row>
    <row r="18" spans="1:7">
      <c r="A18" s="97">
        <v>12</v>
      </c>
      <c r="B18" s="102" t="s">
        <v>69</v>
      </c>
      <c r="C18" s="72">
        <v>82730.710000000006</v>
      </c>
      <c r="D18" s="72">
        <v>82730.710000000006</v>
      </c>
      <c r="E18" s="72" t="s">
        <v>9</v>
      </c>
      <c r="F18" s="72"/>
      <c r="G18" s="73">
        <v>180830.72</v>
      </c>
    </row>
    <row r="19" spans="1:7">
      <c r="A19" s="97">
        <v>13</v>
      </c>
      <c r="B19" s="102" t="s">
        <v>97</v>
      </c>
      <c r="C19" s="72"/>
      <c r="D19" s="72"/>
      <c r="E19" s="72"/>
      <c r="F19" s="72"/>
      <c r="G19" s="73"/>
    </row>
    <row r="20" spans="1:7">
      <c r="A20" s="97">
        <v>14</v>
      </c>
      <c r="B20" s="104" t="s">
        <v>98</v>
      </c>
      <c r="C20" s="72"/>
      <c r="D20" s="72"/>
      <c r="E20" s="72"/>
      <c r="F20" s="72"/>
      <c r="G20" s="73"/>
    </row>
    <row r="21" spans="1:7">
      <c r="A21" s="97">
        <v>15</v>
      </c>
      <c r="B21" s="102" t="s">
        <v>99</v>
      </c>
      <c r="C21" s="72"/>
      <c r="D21" s="72"/>
      <c r="E21" s="72"/>
      <c r="F21" s="72"/>
      <c r="G21" s="73"/>
    </row>
    <row r="22" spans="1:7" ht="13.8" thickBot="1">
      <c r="A22" s="97">
        <v>16</v>
      </c>
      <c r="B22" s="105" t="s">
        <v>100</v>
      </c>
      <c r="C22" s="106">
        <f>C12+C17+C7</f>
        <v>607228.25</v>
      </c>
      <c r="D22" s="106">
        <f>D12+D17+D7</f>
        <v>607228.25</v>
      </c>
      <c r="E22" s="106">
        <f>E12+E17+E7</f>
        <v>0</v>
      </c>
      <c r="F22" s="106">
        <f>F12+F17+F7</f>
        <v>0</v>
      </c>
      <c r="G22" s="106">
        <f>G12+G17+G7</f>
        <v>249867.38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tabSelected="1" workbookViewId="0">
      <pane xSplit="2" ySplit="8" topLeftCell="E9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33203125" defaultRowHeight="13.2"/>
  <cols>
    <col min="1" max="1" width="10.5546875" style="19" bestFit="1" customWidth="1"/>
    <col min="2" max="2" width="89.33203125" style="19" bestFit="1" customWidth="1"/>
    <col min="3" max="3" width="15.33203125" style="107" customWidth="1"/>
    <col min="4" max="5" width="13.6640625" style="107" customWidth="1"/>
    <col min="6" max="6" width="16.33203125" style="107" customWidth="1"/>
    <col min="7" max="8" width="13.6640625" style="107" customWidth="1"/>
    <col min="9" max="9" width="17.5546875" style="107" customWidth="1"/>
    <col min="10" max="10" width="14.5546875" style="107" customWidth="1"/>
    <col min="11" max="12" width="13.6640625" style="107" customWidth="1"/>
    <col min="13" max="13" width="15" style="107" customWidth="1"/>
    <col min="14" max="15" width="13.6640625" style="107" customWidth="1"/>
    <col min="16" max="17" width="15.6640625" style="107" customWidth="1"/>
    <col min="18" max="18" width="9.33203125" style="107"/>
    <col min="19" max="16384" width="9.33203125" style="19"/>
  </cols>
  <sheetData>
    <row r="1" spans="1:15">
      <c r="A1" s="19" t="s">
        <v>28</v>
      </c>
      <c r="B1" s="19" t="str">
        <f>'20. LI3'!B1</f>
        <v>JSC "Halyk Bank Georgia"</v>
      </c>
    </row>
    <row r="2" spans="1:15">
      <c r="A2" s="19" t="s">
        <v>29</v>
      </c>
      <c r="B2" s="220">
        <f>'20. LI3'!B2</f>
        <v>45291</v>
      </c>
    </row>
    <row r="4" spans="1:15" ht="13.8" thickBot="1">
      <c r="A4" s="42" t="s">
        <v>54</v>
      </c>
      <c r="B4" s="137" t="s">
        <v>27</v>
      </c>
    </row>
    <row r="5" spans="1:15">
      <c r="A5" s="28"/>
      <c r="B5" s="108"/>
      <c r="C5" s="124" t="s">
        <v>0</v>
      </c>
      <c r="D5" s="124" t="s">
        <v>1</v>
      </c>
      <c r="E5" s="124" t="s">
        <v>2</v>
      </c>
      <c r="F5" s="124" t="s">
        <v>3</v>
      </c>
      <c r="G5" s="124" t="s">
        <v>4</v>
      </c>
      <c r="H5" s="124" t="s">
        <v>8</v>
      </c>
      <c r="I5" s="124" t="s">
        <v>13</v>
      </c>
      <c r="J5" s="124" t="s">
        <v>14</v>
      </c>
      <c r="K5" s="124" t="s">
        <v>105</v>
      </c>
      <c r="L5" s="124" t="s">
        <v>15</v>
      </c>
      <c r="M5" s="124" t="s">
        <v>16</v>
      </c>
      <c r="N5" s="124" t="s">
        <v>17</v>
      </c>
      <c r="O5" s="109" t="s">
        <v>18</v>
      </c>
    </row>
    <row r="6" spans="1:15" ht="12.75" customHeight="1">
      <c r="A6" s="29"/>
      <c r="B6" s="31"/>
      <c r="C6" s="215" t="s">
        <v>106</v>
      </c>
      <c r="D6" s="215"/>
      <c r="E6" s="215"/>
      <c r="F6" s="217" t="s">
        <v>57</v>
      </c>
      <c r="G6" s="217"/>
      <c r="H6" s="217"/>
      <c r="I6" s="217"/>
      <c r="J6" s="217"/>
      <c r="K6" s="217"/>
      <c r="L6" s="217"/>
      <c r="M6" s="217" t="s">
        <v>63</v>
      </c>
      <c r="N6" s="217"/>
      <c r="O6" s="216"/>
    </row>
    <row r="7" spans="1:15" ht="15" customHeight="1">
      <c r="A7" s="29"/>
      <c r="B7" s="31"/>
      <c r="C7" s="217" t="s">
        <v>110</v>
      </c>
      <c r="D7" s="217" t="s">
        <v>111</v>
      </c>
      <c r="E7" s="217" t="s">
        <v>56</v>
      </c>
      <c r="F7" s="217" t="s">
        <v>58</v>
      </c>
      <c r="G7" s="217"/>
      <c r="H7" s="217" t="s">
        <v>59</v>
      </c>
      <c r="I7" s="217" t="s">
        <v>60</v>
      </c>
      <c r="J7" s="217"/>
      <c r="K7" s="218" t="s">
        <v>61</v>
      </c>
      <c r="L7" s="218"/>
      <c r="M7" s="215" t="s">
        <v>114</v>
      </c>
      <c r="N7" s="215" t="s">
        <v>115</v>
      </c>
      <c r="O7" s="216" t="s">
        <v>64</v>
      </c>
    </row>
    <row r="8" spans="1:15" ht="26.4">
      <c r="A8" s="29"/>
      <c r="B8" s="31"/>
      <c r="C8" s="217"/>
      <c r="D8" s="217"/>
      <c r="E8" s="217"/>
      <c r="F8" s="129" t="s">
        <v>112</v>
      </c>
      <c r="G8" s="129" t="s">
        <v>113</v>
      </c>
      <c r="H8" s="217"/>
      <c r="I8" s="129" t="s">
        <v>110</v>
      </c>
      <c r="J8" s="129" t="s">
        <v>111</v>
      </c>
      <c r="K8" s="131" t="s">
        <v>117</v>
      </c>
      <c r="L8" s="131" t="s">
        <v>62</v>
      </c>
      <c r="M8" s="215"/>
      <c r="N8" s="215"/>
      <c r="O8" s="216"/>
    </row>
    <row r="9" spans="1:15">
      <c r="A9" s="110"/>
      <c r="B9" s="111" t="s">
        <v>48</v>
      </c>
      <c r="C9" s="112"/>
      <c r="D9" s="112"/>
      <c r="E9" s="113"/>
      <c r="F9" s="114"/>
      <c r="G9" s="114"/>
      <c r="H9" s="30"/>
      <c r="I9" s="30"/>
      <c r="J9" s="30"/>
      <c r="K9" s="30"/>
      <c r="L9" s="30"/>
      <c r="M9" s="114"/>
      <c r="N9" s="114"/>
      <c r="O9" s="115"/>
    </row>
    <row r="10" spans="1:15">
      <c r="A10" s="29">
        <v>1</v>
      </c>
      <c r="B10" s="116" t="s">
        <v>55</v>
      </c>
      <c r="C10" s="117">
        <f>SUM(C11:C17)</f>
        <v>0</v>
      </c>
      <c r="D10" s="117">
        <f>SUM(D11:D17)</f>
        <v>0</v>
      </c>
      <c r="E10" s="117">
        <f>SUM(E11:E17)</f>
        <v>0</v>
      </c>
      <c r="F10" s="118">
        <f t="shared" ref="F10:O10" si="0">SUM(F11:F17)</f>
        <v>0</v>
      </c>
      <c r="G10" s="118">
        <f t="shared" si="0"/>
        <v>0</v>
      </c>
      <c r="H10" s="117">
        <f t="shared" si="0"/>
        <v>0</v>
      </c>
      <c r="I10" s="117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0</v>
      </c>
      <c r="M10" s="118">
        <f>SUM(M11:M17)</f>
        <v>0</v>
      </c>
      <c r="N10" s="118">
        <f t="shared" si="0"/>
        <v>0</v>
      </c>
      <c r="O10" s="119">
        <f t="shared" si="0"/>
        <v>0</v>
      </c>
    </row>
    <row r="11" spans="1:15">
      <c r="A11" s="29">
        <v>1.1000000000000001</v>
      </c>
      <c r="B11" s="31"/>
      <c r="C11" s="25"/>
      <c r="D11" s="25"/>
      <c r="E11" s="117">
        <f t="shared" ref="E11:E17" si="1">C11+D11</f>
        <v>0</v>
      </c>
      <c r="F11" s="25"/>
      <c r="G11" s="25"/>
      <c r="H11" s="25"/>
      <c r="I11" s="25"/>
      <c r="J11" s="25"/>
      <c r="K11" s="120"/>
      <c r="L11" s="120"/>
      <c r="M11" s="117">
        <f>C11+F11-H11-I11</f>
        <v>0</v>
      </c>
      <c r="N11" s="117">
        <f>D11+G11+H11-J11+K11-L11</f>
        <v>0</v>
      </c>
      <c r="O11" s="119">
        <f t="shared" ref="O11:O17" si="2">M11+N11</f>
        <v>0</v>
      </c>
    </row>
    <row r="12" spans="1:15">
      <c r="A12" s="29">
        <v>1.2</v>
      </c>
      <c r="B12" s="31"/>
      <c r="C12" s="25"/>
      <c r="D12" s="25"/>
      <c r="E12" s="117">
        <f t="shared" si="1"/>
        <v>0</v>
      </c>
      <c r="F12" s="25"/>
      <c r="G12" s="25"/>
      <c r="H12" s="25"/>
      <c r="I12" s="25"/>
      <c r="J12" s="25"/>
      <c r="K12" s="120"/>
      <c r="L12" s="120"/>
      <c r="M12" s="117">
        <f t="shared" ref="M12:M17" si="3">C12+F12-H12-I12</f>
        <v>0</v>
      </c>
      <c r="N12" s="117">
        <f t="shared" ref="N12:N17" si="4">D12+G12+H12-J12+K12-L12</f>
        <v>0</v>
      </c>
      <c r="O12" s="119">
        <f t="shared" si="2"/>
        <v>0</v>
      </c>
    </row>
    <row r="13" spans="1:15">
      <c r="A13" s="29">
        <v>1.3</v>
      </c>
      <c r="B13" s="31"/>
      <c r="C13" s="25"/>
      <c r="D13" s="25"/>
      <c r="E13" s="117">
        <f t="shared" si="1"/>
        <v>0</v>
      </c>
      <c r="F13" s="25"/>
      <c r="G13" s="25"/>
      <c r="H13" s="25"/>
      <c r="I13" s="25"/>
      <c r="J13" s="25"/>
      <c r="K13" s="120"/>
      <c r="L13" s="120"/>
      <c r="M13" s="117">
        <f t="shared" si="3"/>
        <v>0</v>
      </c>
      <c r="N13" s="117">
        <f t="shared" si="4"/>
        <v>0</v>
      </c>
      <c r="O13" s="119">
        <f t="shared" si="2"/>
        <v>0</v>
      </c>
    </row>
    <row r="14" spans="1:15">
      <c r="A14" s="29">
        <v>1.4</v>
      </c>
      <c r="B14" s="31"/>
      <c r="C14" s="25"/>
      <c r="D14" s="25"/>
      <c r="E14" s="117">
        <f t="shared" si="1"/>
        <v>0</v>
      </c>
      <c r="F14" s="25"/>
      <c r="G14" s="25"/>
      <c r="H14" s="25"/>
      <c r="I14" s="25"/>
      <c r="J14" s="25"/>
      <c r="K14" s="120"/>
      <c r="L14" s="120"/>
      <c r="M14" s="117">
        <f t="shared" si="3"/>
        <v>0</v>
      </c>
      <c r="N14" s="117">
        <f t="shared" si="4"/>
        <v>0</v>
      </c>
      <c r="O14" s="119">
        <f t="shared" si="2"/>
        <v>0</v>
      </c>
    </row>
    <row r="15" spans="1:15">
      <c r="A15" s="29">
        <v>1.5</v>
      </c>
      <c r="B15" s="31"/>
      <c r="C15" s="25"/>
      <c r="D15" s="25"/>
      <c r="E15" s="117">
        <f t="shared" si="1"/>
        <v>0</v>
      </c>
      <c r="F15" s="25"/>
      <c r="G15" s="25"/>
      <c r="H15" s="25"/>
      <c r="I15" s="25"/>
      <c r="J15" s="25"/>
      <c r="K15" s="120"/>
      <c r="L15" s="120"/>
      <c r="M15" s="117">
        <f t="shared" si="3"/>
        <v>0</v>
      </c>
      <c r="N15" s="117">
        <f t="shared" si="4"/>
        <v>0</v>
      </c>
      <c r="O15" s="119">
        <f t="shared" si="2"/>
        <v>0</v>
      </c>
    </row>
    <row r="16" spans="1:15">
      <c r="A16" s="29">
        <v>1.6</v>
      </c>
      <c r="B16" s="31"/>
      <c r="C16" s="25"/>
      <c r="D16" s="25"/>
      <c r="E16" s="117">
        <f t="shared" si="1"/>
        <v>0</v>
      </c>
      <c r="F16" s="25"/>
      <c r="G16" s="25"/>
      <c r="H16" s="25"/>
      <c r="I16" s="25"/>
      <c r="J16" s="25"/>
      <c r="K16" s="120"/>
      <c r="L16" s="120"/>
      <c r="M16" s="117">
        <f>C16+F16-H16-I16</f>
        <v>0</v>
      </c>
      <c r="N16" s="117">
        <f t="shared" si="4"/>
        <v>0</v>
      </c>
      <c r="O16" s="119">
        <f t="shared" si="2"/>
        <v>0</v>
      </c>
    </row>
    <row r="17" spans="1:15">
      <c r="A17" s="29" t="s">
        <v>12</v>
      </c>
      <c r="B17" s="31"/>
      <c r="C17" s="25"/>
      <c r="D17" s="25"/>
      <c r="E17" s="117">
        <f t="shared" si="1"/>
        <v>0</v>
      </c>
      <c r="F17" s="25"/>
      <c r="G17" s="25"/>
      <c r="H17" s="25"/>
      <c r="I17" s="25"/>
      <c r="J17" s="25"/>
      <c r="K17" s="120"/>
      <c r="L17" s="120"/>
      <c r="M17" s="117">
        <f t="shared" si="3"/>
        <v>0</v>
      </c>
      <c r="N17" s="117">
        <f t="shared" si="4"/>
        <v>0</v>
      </c>
      <c r="O17" s="119">
        <f t="shared" si="2"/>
        <v>0</v>
      </c>
    </row>
    <row r="18" spans="1:15">
      <c r="A18" s="110"/>
      <c r="B18" s="44" t="s">
        <v>49</v>
      </c>
      <c r="C18" s="112"/>
      <c r="D18" s="112"/>
      <c r="E18" s="112"/>
      <c r="F18" s="112"/>
      <c r="G18" s="112"/>
      <c r="H18" s="112"/>
      <c r="I18" s="112"/>
      <c r="J18" s="112"/>
      <c r="K18" s="121"/>
      <c r="L18" s="121"/>
      <c r="M18" s="112"/>
      <c r="N18" s="112"/>
      <c r="O18" s="122"/>
    </row>
    <row r="19" spans="1:15">
      <c r="A19" s="29">
        <v>2</v>
      </c>
      <c r="B19" s="123" t="s">
        <v>55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>
        <f t="shared" ref="M19" si="5">C19+F19-H19-I19</f>
        <v>0</v>
      </c>
      <c r="N19" s="117">
        <f t="shared" ref="N19" si="6">D19+G19+H19-J19+K19-L19</f>
        <v>0</v>
      </c>
      <c r="O19" s="119">
        <f t="shared" ref="O19" si="7">M19+N19</f>
        <v>0</v>
      </c>
    </row>
    <row r="20" spans="1:15">
      <c r="A20" s="44"/>
      <c r="B20" s="44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2024-03-25T14:40:51Z</dcterms:modified>
</cp:coreProperties>
</file>