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AA4DDF3B-FB0F-4A93-9C5A-20F04B7A4384}" xr6:coauthVersionLast="47" xr6:coauthVersionMax="47" xr10:uidLastSave="{00000000-0000-0000-0000-000000000000}"/>
  <bookViews>
    <workbookView xWindow="-108" yWindow="-108" windowWidth="23256" windowHeight="12576" tabRatio="919" activeTab="8"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 sheetId="72" r:id="rId7"/>
    <sheet name="26. Rem 3" sheetId="50" r:id="rId8"/>
    <sheet name="27. REM 4" sheetId="63" r:id="rId9"/>
  </sheets>
  <externalReferences>
    <externalReference r:id="rId10"/>
    <externalReference r:id="rId11"/>
    <externalReference r:id="rId12"/>
  </externalReferences>
  <definedNames>
    <definedName name="_cur1">'[1]Appl (2)'!$F$2:$F$7200</definedName>
    <definedName name="_cur2">'[1]Appl (2)'!$H$2:$H$7200</definedName>
    <definedName name="_sum1">'[1]Appl (2)'!$E$2:$E$7200</definedName>
    <definedName name="_sum2">'[1]Appl (2)'!$G$2:$G$7200</definedName>
    <definedName name="ACC_BALACC" localSheetId="6">#REF!</definedName>
    <definedName name="ACC_BALACC">#REF!</definedName>
    <definedName name="ACC_CRS" localSheetId="6">#REF!</definedName>
    <definedName name="ACC_CRS">#REF!</definedName>
    <definedName name="ACC_DBS" localSheetId="6">#REF!</definedName>
    <definedName name="ACC_DBS">#REF!</definedName>
    <definedName name="ACC_ISO" localSheetId="6">#REF!</definedName>
    <definedName name="ACC_ISO">#REF!</definedName>
    <definedName name="ACC_SALDO" localSheetId="6">#REF!</definedName>
    <definedName name="ACC_SALDO">#REF!</definedName>
    <definedName name="BS_BALACC" localSheetId="6">#REF!</definedName>
    <definedName name="BS_BALACC">#REF!</definedName>
    <definedName name="BS_BALANCE" localSheetId="6">#REF!</definedName>
    <definedName name="BS_BALANCE">#REF!</definedName>
    <definedName name="BS_CR" localSheetId="6">#REF!</definedName>
    <definedName name="BS_CR">#REF!</definedName>
    <definedName name="BS_CR_EQU" localSheetId="6">#REF!</definedName>
    <definedName name="BS_CR_EQU">#REF!</definedName>
    <definedName name="BS_DB" localSheetId="6">#REF!</definedName>
    <definedName name="BS_DB">#REF!</definedName>
    <definedName name="BS_DB_EQU" localSheetId="6">#REF!</definedName>
    <definedName name="BS_DB_EQU">#REF!</definedName>
    <definedName name="BS_DT" localSheetId="6">#REF!</definedName>
    <definedName name="BS_DT">#REF!</definedName>
    <definedName name="BS_ISO" localSheetId="6">#REF!</definedName>
    <definedName name="BS_ISO">#REF!</definedName>
    <definedName name="CurrentDate" localSheetId="6">#REF!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0" l="1"/>
  <c r="C9" i="50"/>
  <c r="C10" i="40"/>
  <c r="D33" i="67"/>
  <c r="C33" i="67"/>
  <c r="D41" i="67"/>
  <c r="F10" i="40" l="1"/>
  <c r="G10" i="40" s="1"/>
  <c r="N19" i="63"/>
  <c r="M19" i="63"/>
  <c r="O19" i="63" s="1"/>
  <c r="D15" i="48" l="1"/>
  <c r="G17" i="50" l="1"/>
  <c r="F17" i="50"/>
  <c r="E17" i="50"/>
  <c r="D17" i="50"/>
  <c r="C17" i="50"/>
  <c r="G12" i="50"/>
  <c r="F12" i="50"/>
  <c r="F22" i="50" s="1"/>
  <c r="E12" i="50"/>
  <c r="D12" i="50"/>
  <c r="C12" i="50"/>
  <c r="G7" i="50"/>
  <c r="F7" i="50"/>
  <c r="E7" i="50"/>
  <c r="D7" i="50"/>
  <c r="C7" i="50"/>
  <c r="F15" i="48"/>
  <c r="E15" i="48"/>
  <c r="F7" i="48"/>
  <c r="F22" i="48" s="1"/>
  <c r="E7" i="48"/>
  <c r="D7" i="48"/>
  <c r="D22" i="48" s="1"/>
  <c r="E41" i="67"/>
  <c r="C41" i="67"/>
  <c r="E33" i="67"/>
  <c r="E20" i="67"/>
  <c r="D20" i="67"/>
  <c r="C20" i="67"/>
  <c r="C22" i="50" l="1"/>
  <c r="G22" i="50"/>
  <c r="D22" i="50"/>
  <c r="E22" i="48"/>
  <c r="E22" i="50"/>
  <c r="E15" i="72"/>
  <c r="D15" i="72"/>
  <c r="C15" i="72"/>
  <c r="E9" i="72"/>
  <c r="D9" i="72"/>
  <c r="C9" i="72"/>
  <c r="N12" i="63" l="1"/>
  <c r="N13" i="63"/>
  <c r="N14" i="63"/>
  <c r="N15" i="63"/>
  <c r="N16" i="63"/>
  <c r="N17" i="63"/>
  <c r="N11" i="63"/>
  <c r="M16" i="63"/>
  <c r="M12" i="63"/>
  <c r="M13" i="63"/>
  <c r="M14" i="63"/>
  <c r="M15" i="63"/>
  <c r="M17" i="63"/>
  <c r="M11" i="63"/>
  <c r="E11" i="63"/>
  <c r="E17" i="63"/>
  <c r="D10" i="63"/>
  <c r="C10" i="63"/>
  <c r="F10" i="63"/>
  <c r="G10" i="63"/>
  <c r="H10" i="63"/>
  <c r="I10" i="63"/>
  <c r="J10" i="63"/>
  <c r="K10" i="63"/>
  <c r="L10" i="63"/>
  <c r="N10" i="63" l="1"/>
  <c r="M10" i="63"/>
  <c r="O17" i="63"/>
  <c r="O11" i="63"/>
  <c r="O12" i="63"/>
  <c r="O13" i="63"/>
  <c r="O14" i="63"/>
  <c r="O15" i="63"/>
  <c r="O16" i="63"/>
  <c r="E12" i="63"/>
  <c r="E13" i="63"/>
  <c r="E14" i="63"/>
  <c r="E15" i="63"/>
  <c r="E16" i="63"/>
  <c r="E10" i="63" l="1"/>
  <c r="O10" i="63"/>
</calcChain>
</file>

<file path=xl/sharedStrings.xml><?xml version="1.0" encoding="utf-8"?>
<sst xmlns="http://schemas.openxmlformats.org/spreadsheetml/2006/main" count="267" uniqueCount="162">
  <si>
    <t>a</t>
  </si>
  <si>
    <t>b</t>
  </si>
  <si>
    <t>c</t>
  </si>
  <si>
    <t>d</t>
  </si>
  <si>
    <t>e</t>
  </si>
  <si>
    <t>T</t>
  </si>
  <si>
    <t>T-1</t>
  </si>
  <si>
    <t>T-2</t>
  </si>
  <si>
    <t>f</t>
  </si>
  <si>
    <t>XXX</t>
  </si>
  <si>
    <t>x</t>
  </si>
  <si>
    <t>.....</t>
  </si>
  <si>
    <t>g</t>
  </si>
  <si>
    <t>h</t>
  </si>
  <si>
    <t>j</t>
  </si>
  <si>
    <t>k</t>
  </si>
  <si>
    <t>l</t>
  </si>
  <si>
    <t>m</t>
  </si>
  <si>
    <t>Table N</t>
  </si>
  <si>
    <t>Consolidation by entities</t>
  </si>
  <si>
    <t>Content</t>
  </si>
  <si>
    <t>Information about historical operational losses</t>
  </si>
  <si>
    <t>Differences between accounting and regulatory scopes of consolidation</t>
  </si>
  <si>
    <t>Operational risks - basic indicator approach</t>
  </si>
  <si>
    <t xml:space="preserve"> Remuneration awarded during the reporting period</t>
  </si>
  <si>
    <t>Special payments</t>
  </si>
  <si>
    <t>Shares owned by senior management</t>
  </si>
  <si>
    <t>Bank:</t>
  </si>
  <si>
    <t>Date:</t>
  </si>
  <si>
    <t>Table 21</t>
  </si>
  <si>
    <t>Name of Entity</t>
  </si>
  <si>
    <t>Method of Accounting consolidation</t>
  </si>
  <si>
    <t>Full Consolidation</t>
  </si>
  <si>
    <t>Proportional Consolidation</t>
  </si>
  <si>
    <t>Not consolidated</t>
  </si>
  <si>
    <t>Method of regulatory consolidation</t>
  </si>
  <si>
    <t>Description</t>
  </si>
  <si>
    <t>Neither consolidated nor deducted</t>
  </si>
  <si>
    <t>Deducted</t>
  </si>
  <si>
    <t>Table 23</t>
  </si>
  <si>
    <t>Net interest income</t>
  </si>
  <si>
    <t>Total Non-Interest Income</t>
  </si>
  <si>
    <t>Total income (1+2-3)</t>
  </si>
  <si>
    <t>Table 25</t>
  </si>
  <si>
    <t>Guaranteed bonuses</t>
  </si>
  <si>
    <t>Sign-on awards</t>
  </si>
  <si>
    <t>Severance payments</t>
  </si>
  <si>
    <t>Senior management</t>
  </si>
  <si>
    <t>Other material risk takers</t>
  </si>
  <si>
    <t>Number of employees</t>
  </si>
  <si>
    <t>Of which cash-based</t>
  </si>
  <si>
    <t>Of which shares</t>
  </si>
  <si>
    <t>Of which share-linked instruments</t>
  </si>
  <si>
    <t>Table 27</t>
  </si>
  <si>
    <t>Total amount:</t>
  </si>
  <si>
    <t>Total (a+b)</t>
  </si>
  <si>
    <t>Changes during the reporting period</t>
  </si>
  <si>
    <t>Awarded during the period</t>
  </si>
  <si>
    <t>Vesting</t>
  </si>
  <si>
    <t>Reduction during the period</t>
  </si>
  <si>
    <t>Other Changes</t>
  </si>
  <si>
    <t>Sell</t>
  </si>
  <si>
    <t>Amount of shares at the end of the reporting period</t>
  </si>
  <si>
    <t>Total(k+l)</t>
  </si>
  <si>
    <t>Assets (as reported in published IFRS financial statements)</t>
  </si>
  <si>
    <t>Carrying Values as reported in published IFRS financial statements</t>
  </si>
  <si>
    <t>Carrying Values per IFRS under scope of regulatory consolidation (stand-alone)</t>
  </si>
  <si>
    <t>Notes</t>
  </si>
  <si>
    <t>Cash</t>
  </si>
  <si>
    <t>Total assets</t>
  </si>
  <si>
    <t xml:space="preserve">Liabilities (as reported in published IFRS financial statements)  </t>
  </si>
  <si>
    <t>Total liabilities</t>
  </si>
  <si>
    <t>Equity (as reported in published IFRS financial statements)</t>
  </si>
  <si>
    <t>Total equity</t>
  </si>
  <si>
    <t>Table 22</t>
  </si>
  <si>
    <t>Total amount of losses</t>
  </si>
  <si>
    <t>Total amount of losses, exceeding GEL 10,000</t>
  </si>
  <si>
    <t>Number of events with losses exceeding GEL 10,000</t>
  </si>
  <si>
    <t>Total amount of 5 biggest losses</t>
  </si>
  <si>
    <t>Table 24</t>
  </si>
  <si>
    <t>Supervisory Board</t>
  </si>
  <si>
    <t>Fixed remuneration</t>
  </si>
  <si>
    <t>Total fixed remuneration (3+5+7)</t>
  </si>
  <si>
    <t>Of which: deferred</t>
  </si>
  <si>
    <t>Of which: shares or other share-linked instruments</t>
  </si>
  <si>
    <t>Of which deferred</t>
  </si>
  <si>
    <t>Of which other forms</t>
  </si>
  <si>
    <t>Variable remuneration</t>
  </si>
  <si>
    <t>Total variable remuneration (11+13+15)</t>
  </si>
  <si>
    <t>Of which shares or other share-linked instruments</t>
  </si>
  <si>
    <t>Total remuneration</t>
  </si>
  <si>
    <t>Table 26</t>
  </si>
  <si>
    <t>Total amount of outstanding deferred remuneration</t>
  </si>
  <si>
    <t>Of  which  Total amount of outstanding deferred and retained remuneration exposed to ex post explicit and/or implicit adjustment</t>
  </si>
  <si>
    <t>Total amount of reduction during the year due to ex post explicit adjustments</t>
  </si>
  <si>
    <t>Total amount of deferred remuneration paid out in the financial year</t>
  </si>
  <si>
    <t>Shares</t>
  </si>
  <si>
    <t>Share-linked instruments</t>
  </si>
  <si>
    <t>Other</t>
  </si>
  <si>
    <t>Total</t>
  </si>
  <si>
    <t>Information about deferred and retained remuneration</t>
  </si>
  <si>
    <t>Average of sums of net interest and net non-interest income  during last three years</t>
  </si>
  <si>
    <t>Risk Weighted asset (RWA)</t>
  </si>
  <si>
    <t>Of which other instruments</t>
  </si>
  <si>
    <t>I</t>
  </si>
  <si>
    <t>Amount of shares at the beginning of the reporting period</t>
  </si>
  <si>
    <t>Total amount of reduction during the year due to ex post implicit adjustments</t>
  </si>
  <si>
    <t>less: income (loss) from selling property</t>
  </si>
  <si>
    <t>Board of Directors</t>
  </si>
  <si>
    <t>Unvested</t>
  </si>
  <si>
    <t>Vested</t>
  </si>
  <si>
    <t>Of which: Unvested</t>
  </si>
  <si>
    <t>Of which: Vested</t>
  </si>
  <si>
    <t>Unvested (a+d-f-g)</t>
  </si>
  <si>
    <t xml:space="preserve">Vested (b+e+f-h+i-j) </t>
  </si>
  <si>
    <t>Table  20</t>
  </si>
  <si>
    <t>Purchase</t>
  </si>
  <si>
    <t>Total amount</t>
  </si>
  <si>
    <t>Banks shall disclose information required by this Annex in annual Pillar 3 reports according to the decree N92/04 of the Governor of the National Bank of Georgia on “Disclosure requirements for commercial banks within Pillar 3” .</t>
  </si>
  <si>
    <t>Cash and cash equivalents</t>
  </si>
  <si>
    <t>Amounts due from credit institutions</t>
  </si>
  <si>
    <t>Derivative financial assets</t>
  </si>
  <si>
    <t>Loans to customers</t>
  </si>
  <si>
    <t>Investment securities at amortized cost</t>
  </si>
  <si>
    <t>Right of use assets</t>
  </si>
  <si>
    <t>Property and Equipment</t>
  </si>
  <si>
    <t>Intangible assets</t>
  </si>
  <si>
    <t>Other financial assets</t>
  </si>
  <si>
    <t>Other non financial assets</t>
  </si>
  <si>
    <t>Customer accounts</t>
  </si>
  <si>
    <t>Lease Liabilities</t>
  </si>
  <si>
    <t>Loans from banks and other financial institutions</t>
  </si>
  <si>
    <t>Other liabilities</t>
  </si>
  <si>
    <t>Deffered income tax liabilities</t>
  </si>
  <si>
    <t>Subordinated debt</t>
  </si>
  <si>
    <t>Share capital</t>
  </si>
  <si>
    <t>Additional paid in capital</t>
  </si>
  <si>
    <t>Retained earnings</t>
  </si>
  <si>
    <t>"CREDO"</t>
  </si>
  <si>
    <t>Besides cash in the audited BS statement this item includes amounts due from financial institutions (except mandatory reserves in FC with NBG).  The regulatory purposes report in this line considers only cash in the bank and ATMs</t>
  </si>
  <si>
    <t>Loans to customers at amortized cost in both reports are the same- no differencies</t>
  </si>
  <si>
    <t>No difference between reports. In this line FMO bond and MOF treasure bills are reflected</t>
  </si>
  <si>
    <t xml:space="preserve">In audited report right of use represented separately, while in the regulatory report this item included in "Property and Equipment" </t>
  </si>
  <si>
    <t>See difference explanation in the above line</t>
  </si>
  <si>
    <t>No differences between reports.</t>
  </si>
  <si>
    <t>In the audited report such financial assets as are debtors, advance payment and etc. represented separately, while in the regulatory report together with non financial assets (such as repossessed property, inventories and etc) they are included in "Other Assets" line</t>
  </si>
  <si>
    <t>See difference explanation in the above line (Customers account)</t>
  </si>
  <si>
    <t>The reason of difference between audited and regulatory reports is netting assets with corresponding liabilities in the audited report</t>
  </si>
  <si>
    <t>Zaal Pirtskhelava</t>
  </si>
  <si>
    <t>Erekle Zatiashvili</t>
  </si>
  <si>
    <t>Zaza Tkeshelashvili</t>
  </si>
  <si>
    <t>Nikoloz Kutateladze</t>
  </si>
  <si>
    <t>Aleksandre Kumsiashvili</t>
  </si>
  <si>
    <t>Investments in subsidiaries, joint ventures and associates</t>
  </si>
  <si>
    <t xml:space="preserve">In this line of audited report only mandatory reserves in FC with NBG are reflected, while in the regulatory report - all types of due from banks (including mandatory reserves from NBG) </t>
  </si>
  <si>
    <t xml:space="preserve">This item in both reports  represents  changes in fair value of financial derivatives. </t>
  </si>
  <si>
    <t>There is no difference between reports. This item reflects amount invested in associate LLC "Keepz me"</t>
  </si>
  <si>
    <t>Derivative financial liabilities</t>
  </si>
  <si>
    <t>Current income tax</t>
  </si>
  <si>
    <t xml:space="preserve">No difference between reports. This item in both reports  represents  changes in fair value of financial derivatives. </t>
  </si>
  <si>
    <t>MOF term deposit and CD's in the audited report are included in the item named "Loans from banks and other financial institutions", while abovementioned deposit and CD's with the total amount of 43M GEL in the regulatory report is the part of "Customers accounts"</t>
  </si>
  <si>
    <t>Current tax liabilities in both reports are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</si>
</sst>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92">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1"/>
      <color theme="1"/>
      <name val="Sylfaen"/>
      <family val="1"/>
    </font>
    <font>
      <u/>
      <sz val="10"/>
      <color indexed="12"/>
      <name val="Calibri"/>
      <family val="2"/>
      <scheme val="minor"/>
    </font>
    <font>
      <sz val="10"/>
      <name val="Calibri"/>
      <family val="2"/>
      <scheme val="minor"/>
    </font>
    <font>
      <b/>
      <sz val="12"/>
      <name val="Calibri"/>
      <family val="2"/>
      <scheme val="minor"/>
    </font>
    <font>
      <sz val="10"/>
      <color theme="1"/>
      <name val="Arial"/>
      <family val="2"/>
    </font>
    <font>
      <b/>
      <sz val="10"/>
      <color theme="1"/>
      <name val="Arial"/>
      <family val="2"/>
    </font>
    <font>
      <b/>
      <i/>
      <u/>
      <sz val="10"/>
      <color theme="1"/>
      <name val="Arial"/>
      <family val="2"/>
    </font>
  </fonts>
  <fills count="75">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9" fillId="0" borderId="0"/>
    <xf numFmtId="167" fontId="10" fillId="36" borderId="0"/>
    <xf numFmtId="168" fontId="10" fillId="36" borderId="0"/>
    <xf numFmtId="167" fontId="10" fillId="36" borderId="0"/>
    <xf numFmtId="0" fontId="11" fillId="37"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0" fontId="16" fillId="38" borderId="0" applyNumberFormat="0" applyBorder="0" applyAlignment="0" applyProtection="0"/>
    <xf numFmtId="169" fontId="19"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0" fontId="21" fillId="0" borderId="0" applyFill="0" applyBorder="0" applyAlignment="0"/>
    <xf numFmtId="170" fontId="21"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1" fontId="21"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8"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5"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171" fontId="21"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xf numFmtId="14" fontId="30" fillId="0" borderId="0" applyFill="0" applyBorder="0" applyAlignment="0"/>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0" applyFont="0" applyFill="0" applyBorder="0" applyAlignment="0" applyProtection="0"/>
    <xf numFmtId="179" fontId="2"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0" fontId="32" fillId="0" borderId="0" applyNumberFormat="0" applyFill="0" applyBorder="0" applyAlignment="0" applyProtection="0"/>
    <xf numFmtId="167" fontId="2" fillId="0" borderId="0"/>
    <xf numFmtId="0" fontId="2" fillId="0" borderId="0"/>
    <xf numFmtId="167" fontId="2" fillId="0" borderId="0"/>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0" fontId="35" fillId="39" borderId="0" applyNumberFormat="0" applyBorder="0" applyAlignment="0" applyProtection="0"/>
    <xf numFmtId="0" fontId="2" fillId="68" borderId="2" applyNumberFormat="0" applyFont="0" applyBorder="0" applyProtection="0">
      <alignment horizontal="center" vertical="center"/>
    </xf>
    <xf numFmtId="0" fontId="38" fillId="0" borderId="20" applyNumberFormat="0" applyAlignment="0" applyProtection="0">
      <alignment horizontal="left" vertical="center"/>
    </xf>
    <xf numFmtId="0" fontId="38" fillId="0" borderId="20" applyNumberFormat="0" applyAlignment="0" applyProtection="0">
      <alignment horizontal="left" vertical="center"/>
    </xf>
    <xf numFmtId="167" fontId="38" fillId="0" borderId="20" applyNumberFormat="0" applyAlignment="0" applyProtection="0">
      <alignment horizontal="left" vertical="center"/>
    </xf>
    <xf numFmtId="0" fontId="38" fillId="0" borderId="7">
      <alignment horizontal="left" vertical="center"/>
    </xf>
    <xf numFmtId="0" fontId="38" fillId="0" borderId="7">
      <alignment horizontal="left" vertical="center"/>
    </xf>
    <xf numFmtId="167" fontId="38" fillId="0" borderId="7">
      <alignment horizontal="left" vertical="center"/>
    </xf>
    <xf numFmtId="0" fontId="39" fillId="0" borderId="30" applyNumberFormat="0" applyFill="0" applyAlignment="0" applyProtection="0"/>
    <xf numFmtId="168" fontId="39" fillId="0" borderId="30" applyNumberFormat="0" applyFill="0" applyAlignment="0" applyProtection="0"/>
    <xf numFmtId="0"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0" fontId="39" fillId="0" borderId="30" applyNumberFormat="0" applyFill="0" applyAlignment="0" applyProtection="0"/>
    <xf numFmtId="0" fontId="40" fillId="0" borderId="31" applyNumberFormat="0" applyFill="0" applyAlignment="0" applyProtection="0"/>
    <xf numFmtId="168" fontId="40" fillId="0" borderId="31" applyNumberFormat="0" applyFill="0" applyAlignment="0" applyProtection="0"/>
    <xf numFmtId="0"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0" fontId="40" fillId="0" borderId="31" applyNumberFormat="0" applyFill="0" applyAlignment="0" applyProtection="0"/>
    <xf numFmtId="0" fontId="41" fillId="0" borderId="32" applyNumberFormat="0" applyFill="0" applyAlignment="0" applyProtection="0"/>
    <xf numFmtId="168"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37" fontId="42" fillId="0" borderId="0"/>
    <xf numFmtId="167" fontId="43" fillId="0" borderId="0"/>
    <xf numFmtId="0" fontId="43" fillId="0" borderId="0"/>
    <xf numFmtId="167" fontId="43" fillId="0" borderId="0"/>
    <xf numFmtId="167" fontId="38" fillId="0" borderId="0"/>
    <xf numFmtId="0" fontId="38" fillId="0" borderId="0"/>
    <xf numFmtId="167" fontId="38" fillId="0" borderId="0"/>
    <xf numFmtId="167" fontId="44" fillId="0" borderId="0"/>
    <xf numFmtId="0" fontId="44" fillId="0" borderId="0"/>
    <xf numFmtId="167" fontId="44"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0" fontId="46"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7" fontId="48" fillId="0" borderId="0" applyNumberFormat="0" applyFill="0" applyBorder="0" applyAlignment="0" applyProtection="0">
      <alignment vertical="top"/>
      <protection locked="0"/>
    </xf>
    <xf numFmtId="167" fontId="49" fillId="0" borderId="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8"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0" fontId="50" fillId="42" borderId="27" applyNumberFormat="0" applyAlignment="0" applyProtection="0"/>
    <xf numFmtId="3" fontId="2" fillId="71" borderId="2" applyFont="0">
      <alignment horizontal="right" vertical="center"/>
      <protection locked="0"/>
    </xf>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53" fillId="0" borderId="3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0" fontId="53" fillId="0" borderId="3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0" fontId="53" fillId="0" borderId="33"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0" fontId="56" fillId="72" borderId="0" applyNumberFormat="0" applyBorder="0" applyAlignment="0" applyProtection="0"/>
    <xf numFmtId="1" fontId="59" fillId="0" borderId="0" applyProtection="0"/>
    <xf numFmtId="167" fontId="10" fillId="0" borderId="34"/>
    <xf numFmtId="168" fontId="10" fillId="0" borderId="34"/>
    <xf numFmtId="167" fontId="10" fillId="0" borderId="3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0" fillId="0" borderId="0"/>
    <xf numFmtId="180" fontId="2"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0" fontId="61" fillId="0" borderId="0"/>
    <xf numFmtId="0" fontId="60" fillId="0" borderId="0"/>
    <xf numFmtId="178" fontId="12" fillId="0" borderId="0"/>
    <xf numFmtId="178" fontId="2" fillId="0" borderId="0"/>
    <xf numFmtId="178" fontId="2" fillId="0" borderId="0"/>
    <xf numFmtId="0" fontId="2" fillId="0" borderId="0"/>
    <xf numFmtId="0" fontId="2"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2" fillId="0" borderId="0"/>
    <xf numFmtId="0" fontId="12" fillId="0" borderId="0"/>
    <xf numFmtId="167" fontId="12" fillId="0" borderId="0"/>
    <xf numFmtId="0" fontId="1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67" fontId="12" fillId="0" borderId="0"/>
    <xf numFmtId="0" fontId="12" fillId="0" borderId="0"/>
    <xf numFmtId="0" fontId="12"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178" fontId="12" fillId="0" borderId="0"/>
    <xf numFmtId="178" fontId="1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2" fillId="0" borderId="0"/>
    <xf numFmtId="178" fontId="12" fillId="0" borderId="0"/>
    <xf numFmtId="178" fontId="12" fillId="0" borderId="0"/>
    <xf numFmtId="178"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9" fillId="0" borderId="0"/>
    <xf numFmtId="0" fontId="12" fillId="0" borderId="0"/>
    <xf numFmtId="0" fontId="2" fillId="0" borderId="0"/>
    <xf numFmtId="0" fontId="11" fillId="0" borderId="0"/>
    <xf numFmtId="167" fontId="9" fillId="0" borderId="0"/>
    <xf numFmtId="0" fontId="2"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2" fillId="0" borderId="0"/>
    <xf numFmtId="0" fontId="12" fillId="0" borderId="0"/>
    <xf numFmtId="167" fontId="9" fillId="0" borderId="0"/>
    <xf numFmtId="0" fontId="49" fillId="0" borderId="0"/>
    <xf numFmtId="0" fontId="2" fillId="0" borderId="0"/>
    <xf numFmtId="167" fontId="9" fillId="0" borderId="0"/>
    <xf numFmtId="0" fontId="1"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178" fontId="2" fillId="0" borderId="0"/>
    <xf numFmtId="0" fontId="2" fillId="0" borderId="0"/>
    <xf numFmtId="178" fontId="2" fillId="0" borderId="0"/>
    <xf numFmtId="0" fontId="2" fillId="0" borderId="0"/>
    <xf numFmtId="178"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178" fontId="1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78" fontId="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0" fillId="0" borderId="0"/>
    <xf numFmtId="0" fontId="5"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178" fontId="5" fillId="0" borderId="0"/>
    <xf numFmtId="0" fontId="10" fillId="0" borderId="0"/>
    <xf numFmtId="178" fontId="10" fillId="0" borderId="0"/>
    <xf numFmtId="0" fontId="10" fillId="0" borderId="0"/>
    <xf numFmtId="0" fontId="2" fillId="0" borderId="0"/>
    <xf numFmtId="0" fontId="1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0" fillId="0" borderId="0"/>
    <xf numFmtId="178" fontId="5"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0" fillId="0" borderId="0"/>
    <xf numFmtId="0" fontId="10" fillId="0" borderId="0"/>
    <xf numFmtId="167" fontId="10" fillId="0" borderId="0"/>
    <xf numFmtId="0" fontId="60"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0" fillId="0" borderId="0"/>
    <xf numFmtId="0" fontId="5" fillId="0" borderId="0"/>
    <xf numFmtId="0" fontId="60" fillId="0" borderId="0"/>
    <xf numFmtId="167" fontId="5" fillId="0" borderId="0"/>
    <xf numFmtId="0" fontId="60" fillId="0" borderId="0"/>
    <xf numFmtId="167" fontId="5"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178" fontId="5"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178"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0"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178" fontId="10" fillId="0" borderId="0"/>
    <xf numFmtId="178" fontId="10"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8" fillId="0" borderId="0"/>
    <xf numFmtId="0" fontId="2" fillId="0" borderId="0"/>
    <xf numFmtId="0" fontId="60" fillId="0" borderId="0"/>
    <xf numFmtId="167" fontId="28"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2"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68"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167" fontId="2"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4" fillId="0" borderId="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8"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167" fontId="2" fillId="0" borderId="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5"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6" fillId="0" borderId="0"/>
    <xf numFmtId="0" fontId="66" fillId="0" borderId="0"/>
    <xf numFmtId="167" fontId="66" fillId="0" borderId="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8"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9" fillId="0" borderId="0"/>
    <xf numFmtId="174" fontId="21" fillId="0" borderId="0" applyFont="0" applyFill="0" applyBorder="0" applyAlignment="0" applyProtection="0"/>
    <xf numFmtId="185"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xf numFmtId="0" fontId="2" fillId="0" borderId="0"/>
    <xf numFmtId="167" fontId="2" fillId="0" borderId="0"/>
    <xf numFmtId="186" fontId="49" fillId="0" borderId="2" applyNumberFormat="0">
      <alignment horizontal="center" vertical="top" wrapText="1"/>
    </xf>
    <xf numFmtId="0" fontId="71"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2" fillId="0" borderId="0"/>
    <xf numFmtId="0" fontId="9" fillId="0" borderId="0"/>
    <xf numFmtId="0" fontId="73" fillId="0" borderId="0"/>
    <xf numFmtId="0" fontId="73" fillId="0" borderId="0"/>
    <xf numFmtId="167" fontId="9" fillId="0" borderId="0"/>
    <xf numFmtId="167"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8" fontId="21" fillId="0" borderId="0" applyFill="0" applyBorder="0" applyAlignment="0"/>
    <xf numFmtId="189" fontId="21" fillId="0" borderId="0" applyFill="0" applyBorder="0" applyAlignment="0"/>
    <xf numFmtId="0" fontId="76" fillId="0" borderId="0">
      <alignment horizontal="center" vertical="top"/>
    </xf>
    <xf numFmtId="0"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0" fontId="77" fillId="0" borderId="0" applyNumberFormat="0" applyFill="0" applyBorder="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8"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9" fillId="0" borderId="38"/>
    <xf numFmtId="184" fontId="65"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0" fillId="0" borderId="0" applyFont="0" applyFill="0" applyBorder="0" applyAlignment="0" applyProtection="0"/>
    <xf numFmtId="191" fontId="2"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2" fillId="0" borderId="0"/>
    <xf numFmtId="43" fontId="1" fillId="0" borderId="0" applyFont="0" applyFill="0" applyBorder="0" applyAlignment="0" applyProtection="0"/>
  </cellStyleXfs>
  <cellXfs count="193">
    <xf numFmtId="0" fontId="0" fillId="0" borderId="0" xfId="0"/>
    <xf numFmtId="0" fontId="3" fillId="0" borderId="0" xfId="0" applyFont="1"/>
    <xf numFmtId="0" fontId="6" fillId="0" borderId="0" xfId="8" applyFont="1"/>
    <xf numFmtId="0" fontId="3" fillId="0" borderId="0" xfId="0" applyFont="1" applyAlignment="1">
      <alignment wrapText="1"/>
    </xf>
    <xf numFmtId="0" fontId="3" fillId="0" borderId="0" xfId="0" applyFont="1" applyAlignment="1">
      <alignment vertical="center" wrapText="1"/>
    </xf>
    <xf numFmtId="0" fontId="3" fillId="0" borderId="13" xfId="0" applyFont="1" applyBorder="1"/>
    <xf numFmtId="0" fontId="3" fillId="0" borderId="2" xfId="0" applyFont="1" applyBorder="1" applyAlignment="1">
      <alignment wrapText="1"/>
    </xf>
    <xf numFmtId="0" fontId="4" fillId="0" borderId="0" xfId="0" applyFont="1" applyAlignment="1">
      <alignment vertical="center"/>
    </xf>
    <xf numFmtId="0" fontId="3" fillId="0" borderId="0" xfId="0" applyFont="1" applyAlignment="1">
      <alignment horizontal="center" vertical="center" wrapText="1"/>
    </xf>
    <xf numFmtId="0" fontId="3" fillId="0" borderId="40" xfId="0" applyFont="1" applyBorder="1"/>
    <xf numFmtId="0" fontId="3" fillId="0" borderId="15" xfId="0" applyFont="1" applyBorder="1"/>
    <xf numFmtId="0" fontId="3" fillId="0" borderId="41" xfId="0" applyFont="1" applyBorder="1" applyAlignment="1">
      <alignment horizontal="center"/>
    </xf>
    <xf numFmtId="0" fontId="3" fillId="0" borderId="4" xfId="0" applyFont="1" applyBorder="1" applyAlignment="1">
      <alignment horizontal="left" vertical="center"/>
    </xf>
    <xf numFmtId="0" fontId="3" fillId="0" borderId="41" xfId="0" applyFont="1" applyBorder="1" applyAlignment="1">
      <alignment horizontal="center" wrapText="1"/>
    </xf>
    <xf numFmtId="0" fontId="3" fillId="0" borderId="41" xfId="0" applyFont="1" applyBorder="1" applyAlignment="1">
      <alignment horizontal="center" vertical="center" wrapText="1"/>
    </xf>
    <xf numFmtId="0" fontId="85" fillId="0" borderId="0" xfId="0" applyFont="1"/>
    <xf numFmtId="0" fontId="86" fillId="0" borderId="2" xfId="12" applyFont="1" applyFill="1" applyBorder="1" applyAlignment="1" applyProtection="1"/>
    <xf numFmtId="0" fontId="4" fillId="35" borderId="18" xfId="0" applyFont="1" applyFill="1" applyBorder="1"/>
    <xf numFmtId="0" fontId="4" fillId="35" borderId="16" xfId="0" applyFont="1" applyFill="1" applyBorder="1"/>
    <xf numFmtId="0" fontId="87" fillId="2" borderId="2" xfId="20955" applyFont="1" applyFill="1" applyBorder="1"/>
    <xf numFmtId="0" fontId="1" fillId="0" borderId="2" xfId="0" applyFont="1" applyBorder="1"/>
    <xf numFmtId="0" fontId="1" fillId="0" borderId="0" xfId="0" applyFont="1"/>
    <xf numFmtId="0" fontId="87" fillId="0" borderId="4" xfId="20955" applyFont="1" applyBorder="1"/>
    <xf numFmtId="0" fontId="3" fillId="0" borderId="10" xfId="0" applyFont="1" applyBorder="1"/>
    <xf numFmtId="192" fontId="4" fillId="35" borderId="16" xfId="0" applyNumberFormat="1" applyFont="1" applyFill="1" applyBorder="1" applyAlignment="1">
      <alignment horizontal="center" vertical="center"/>
    </xf>
    <xf numFmtId="0" fontId="3" fillId="0" borderId="13"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Alignment="1" applyProtection="1">
      <alignment horizontal="center"/>
      <protection locked="0"/>
    </xf>
    <xf numFmtId="192" fontId="3" fillId="0" borderId="4" xfId="0" applyNumberFormat="1" applyFont="1" applyBorder="1" applyProtection="1">
      <protection locked="0"/>
    </xf>
    <xf numFmtId="0" fontId="88" fillId="0" borderId="2" xfId="20955" applyFont="1" applyBorder="1" applyAlignment="1">
      <alignment horizontal="center" vertical="center"/>
    </xf>
    <xf numFmtId="0" fontId="2" fillId="0" borderId="0" xfId="8"/>
    <xf numFmtId="0" fontId="89" fillId="0" borderId="0" xfId="0" applyFont="1"/>
    <xf numFmtId="0" fontId="89" fillId="0" borderId="0" xfId="0" applyFont="1" applyAlignment="1">
      <alignment wrapText="1"/>
    </xf>
    <xf numFmtId="0" fontId="2" fillId="0" borderId="4" xfId="20955" applyBorder="1"/>
    <xf numFmtId="0" fontId="89" fillId="0" borderId="41" xfId="0" applyFont="1" applyBorder="1" applyAlignment="1">
      <alignment horizontal="center"/>
    </xf>
    <xf numFmtId="192" fontId="89" fillId="0" borderId="2" xfId="0" applyNumberFormat="1" applyFont="1" applyBorder="1" applyAlignment="1" applyProtection="1">
      <alignment horizontal="center" vertical="center"/>
      <protection locked="0"/>
    </xf>
    <xf numFmtId="192" fontId="89" fillId="0" borderId="2" xfId="0" applyNumberFormat="1" applyFont="1" applyBorder="1" applyProtection="1">
      <protection locked="0"/>
    </xf>
    <xf numFmtId="0" fontId="89" fillId="0" borderId="15" xfId="0" applyFont="1" applyBorder="1"/>
    <xf numFmtId="0" fontId="89" fillId="0" borderId="40" xfId="0" applyFont="1" applyBorder="1"/>
    <xf numFmtId="0" fontId="89" fillId="0" borderId="13" xfId="0" applyFont="1" applyBorder="1"/>
    <xf numFmtId="0" fontId="89" fillId="0" borderId="2" xfId="0" applyFont="1" applyBorder="1" applyAlignment="1">
      <alignment horizontal="center" vertical="center"/>
    </xf>
    <xf numFmtId="0" fontId="89" fillId="0" borderId="2" xfId="0" applyFont="1" applyBorder="1"/>
    <xf numFmtId="0" fontId="2" fillId="0" borderId="13" xfId="8" applyBorder="1"/>
    <xf numFmtId="0" fontId="89" fillId="0" borderId="2" xfId="0" applyFont="1" applyBorder="1" applyAlignment="1">
      <alignment horizontal="center"/>
    </xf>
    <xf numFmtId="0" fontId="89" fillId="0" borderId="14" xfId="0" applyFont="1" applyBorder="1"/>
    <xf numFmtId="0" fontId="2" fillId="0" borderId="15" xfId="8" applyBorder="1"/>
    <xf numFmtId="0" fontId="89" fillId="0" borderId="16" xfId="0" applyFont="1" applyBorder="1"/>
    <xf numFmtId="0" fontId="89" fillId="0" borderId="16" xfId="0" applyFont="1" applyBorder="1" applyAlignment="1">
      <alignment horizontal="center"/>
    </xf>
    <xf numFmtId="0" fontId="89" fillId="0" borderId="17" xfId="0" applyFont="1" applyBorder="1"/>
    <xf numFmtId="0" fontId="2" fillId="0" borderId="44" xfId="20955" applyBorder="1"/>
    <xf numFmtId="0" fontId="91" fillId="0" borderId="0" xfId="0" applyFont="1"/>
    <xf numFmtId="0" fontId="89" fillId="0" borderId="39" xfId="0" applyFont="1" applyBorder="1"/>
    <xf numFmtId="0" fontId="89" fillId="0" borderId="11" xfId="0" applyFont="1" applyBorder="1"/>
    <xf numFmtId="0" fontId="89" fillId="0" borderId="11" xfId="0" applyFont="1" applyBorder="1" applyAlignment="1">
      <alignment horizontal="center"/>
    </xf>
    <xf numFmtId="0" fontId="89" fillId="0" borderId="12" xfId="0" applyFont="1" applyBorder="1" applyAlignment="1">
      <alignment horizontal="center"/>
    </xf>
    <xf numFmtId="192" fontId="89" fillId="0" borderId="14" xfId="0" applyNumberFormat="1" applyFont="1" applyBorder="1" applyProtection="1">
      <protection locked="0"/>
    </xf>
    <xf numFmtId="0" fontId="89" fillId="2" borderId="2" xfId="0" applyFont="1" applyFill="1" applyBorder="1"/>
    <xf numFmtId="192" fontId="89" fillId="0" borderId="16" xfId="0" applyNumberFormat="1" applyFont="1" applyBorder="1" applyProtection="1">
      <protection locked="0"/>
    </xf>
    <xf numFmtId="192" fontId="89" fillId="0" borderId="17" xfId="0" applyNumberFormat="1" applyFont="1" applyBorder="1" applyProtection="1">
      <protection locked="0"/>
    </xf>
    <xf numFmtId="0" fontId="89" fillId="0" borderId="10" xfId="0" applyFont="1" applyBorder="1" applyAlignment="1">
      <alignment horizontal="right"/>
    </xf>
    <xf numFmtId="0" fontId="89" fillId="0" borderId="12" xfId="0" applyFont="1" applyBorder="1"/>
    <xf numFmtId="0" fontId="89" fillId="0" borderId="13" xfId="0" applyFont="1" applyBorder="1" applyAlignment="1">
      <alignment horizontal="right"/>
    </xf>
    <xf numFmtId="0" fontId="89" fillId="0" borderId="2" xfId="0" applyFont="1" applyBorder="1" applyAlignment="1">
      <alignment horizontal="center" wrapText="1"/>
    </xf>
    <xf numFmtId="0" fontId="89" fillId="0" borderId="13" xfId="0" applyFont="1" applyBorder="1" applyAlignment="1">
      <alignment horizontal="right" vertical="center"/>
    </xf>
    <xf numFmtId="0" fontId="89" fillId="0" borderId="2" xfId="0" applyFont="1" applyBorder="1" applyAlignment="1">
      <alignment horizontal="left"/>
    </xf>
    <xf numFmtId="0" fontId="89" fillId="0" borderId="0" xfId="0" applyFont="1" applyAlignment="1">
      <alignment horizontal="left" indent="2"/>
    </xf>
    <xf numFmtId="0" fontId="89" fillId="0" borderId="15" xfId="0" applyFont="1" applyBorder="1" applyAlignment="1">
      <alignment horizontal="right" vertical="center"/>
    </xf>
    <xf numFmtId="0" fontId="90" fillId="0" borderId="16" xfId="0" applyFont="1" applyBorder="1" applyAlignment="1">
      <alignment horizontal="left"/>
    </xf>
    <xf numFmtId="0" fontId="89" fillId="0" borderId="0" xfId="0" applyFont="1" applyAlignment="1">
      <alignment horizontal="center" vertical="center"/>
    </xf>
    <xf numFmtId="0" fontId="89" fillId="0" borderId="0" xfId="0" applyFont="1" applyAlignment="1">
      <alignment horizontal="left" vertical="top"/>
    </xf>
    <xf numFmtId="0" fontId="90" fillId="0" borderId="0" xfId="0" applyFont="1" applyAlignment="1">
      <alignment horizontal="center" vertical="center"/>
    </xf>
    <xf numFmtId="0" fontId="89" fillId="0" borderId="10" xfId="0" applyFont="1" applyBorder="1" applyAlignment="1">
      <alignment horizontal="right" vertical="center"/>
    </xf>
    <xf numFmtId="0" fontId="89" fillId="0" borderId="11" xfId="0" applyFont="1" applyBorder="1" applyAlignment="1">
      <alignment horizontal="left" vertical="center"/>
    </xf>
    <xf numFmtId="0" fontId="89" fillId="0" borderId="11" xfId="0" applyFont="1" applyBorder="1" applyAlignment="1">
      <alignment horizontal="left" vertical="center" wrapText="1"/>
    </xf>
    <xf numFmtId="0" fontId="89" fillId="0" borderId="12" xfId="0" applyFont="1" applyBorder="1" applyAlignment="1">
      <alignment horizontal="left" vertical="center" wrapText="1"/>
    </xf>
    <xf numFmtId="0" fontId="89" fillId="0" borderId="13" xfId="0" applyFont="1" applyBorder="1" applyAlignment="1">
      <alignment horizontal="right" vertical="center" wrapText="1"/>
    </xf>
    <xf numFmtId="0" fontId="89" fillId="0" borderId="2" xfId="0" applyFont="1" applyBorder="1" applyAlignment="1">
      <alignment vertical="center" wrapText="1"/>
    </xf>
    <xf numFmtId="192" fontId="89" fillId="0" borderId="2" xfId="0" applyNumberFormat="1" applyFont="1" applyBorder="1" applyAlignment="1" applyProtection="1">
      <alignment vertical="center" wrapText="1"/>
      <protection locked="0"/>
    </xf>
    <xf numFmtId="192" fontId="89" fillId="0" borderId="14" xfId="0" applyNumberFormat="1" applyFont="1" applyBorder="1" applyAlignment="1" applyProtection="1">
      <alignment vertical="center" wrapText="1"/>
      <protection locked="0"/>
    </xf>
    <xf numFmtId="192" fontId="89" fillId="35" borderId="2" xfId="0" applyNumberFormat="1" applyFont="1" applyFill="1" applyBorder="1" applyAlignment="1">
      <alignment vertical="center" wrapText="1"/>
    </xf>
    <xf numFmtId="192" fontId="89" fillId="35" borderId="14" xfId="0" applyNumberFormat="1" applyFont="1" applyFill="1" applyBorder="1" applyAlignment="1">
      <alignment vertical="center" wrapText="1"/>
    </xf>
    <xf numFmtId="0" fontId="89" fillId="0" borderId="2" xfId="0" applyFont="1" applyBorder="1" applyAlignment="1">
      <alignment horizontal="left" vertical="center" wrapText="1" indent="1"/>
    </xf>
    <xf numFmtId="0" fontId="89" fillId="0" borderId="2" xfId="0" applyFont="1" applyBorder="1" applyAlignment="1">
      <alignment horizontal="left" vertical="center" wrapText="1" indent="4"/>
    </xf>
    <xf numFmtId="192" fontId="89" fillId="0" borderId="2" xfId="0" applyNumberFormat="1" applyFont="1" applyBorder="1" applyAlignment="1" applyProtection="1">
      <alignment horizontal="center" vertical="center" wrapText="1"/>
      <protection locked="0"/>
    </xf>
    <xf numFmtId="192" fontId="89" fillId="0" borderId="14" xfId="0" applyNumberFormat="1" applyFont="1" applyBorder="1" applyAlignment="1" applyProtection="1">
      <alignment horizontal="center" vertical="center" wrapText="1"/>
      <protection locked="0"/>
    </xf>
    <xf numFmtId="0" fontId="89" fillId="0" borderId="0" xfId="0" applyFont="1" applyAlignment="1">
      <alignment vertical="center" wrapText="1"/>
    </xf>
    <xf numFmtId="192" fontId="89" fillId="35" borderId="2" xfId="0" applyNumberFormat="1" applyFont="1" applyFill="1" applyBorder="1" applyAlignment="1">
      <alignment horizontal="right" vertical="center" wrapText="1"/>
    </xf>
    <xf numFmtId="192" fontId="89" fillId="35" borderId="14" xfId="0" applyNumberFormat="1" applyFont="1" applyFill="1" applyBorder="1" applyAlignment="1">
      <alignment horizontal="right" vertical="center" wrapText="1"/>
    </xf>
    <xf numFmtId="0" fontId="89" fillId="0" borderId="15" xfId="0" applyFont="1" applyBorder="1" applyAlignment="1">
      <alignment horizontal="right" vertical="center" wrapText="1"/>
    </xf>
    <xf numFmtId="192" fontId="89" fillId="35" borderId="16" xfId="0" applyNumberFormat="1" applyFont="1" applyFill="1" applyBorder="1" applyAlignment="1">
      <alignment horizontal="right" vertical="center" wrapText="1"/>
    </xf>
    <xf numFmtId="192" fontId="89" fillId="35" borderId="17" xfId="0" applyNumberFormat="1" applyFont="1" applyFill="1" applyBorder="1" applyAlignment="1">
      <alignment horizontal="right" vertical="center" wrapText="1"/>
    </xf>
    <xf numFmtId="0" fontId="89" fillId="0" borderId="0" xfId="0" applyFont="1" applyAlignment="1">
      <alignment horizontal="right"/>
    </xf>
    <xf numFmtId="0" fontId="90" fillId="0" borderId="0" xfId="0" applyFont="1" applyAlignment="1">
      <alignment vertical="center"/>
    </xf>
    <xf numFmtId="0" fontId="89" fillId="0" borderId="10" xfId="0" applyFont="1" applyBorder="1"/>
    <xf numFmtId="0" fontId="89" fillId="0" borderId="1" xfId="0" applyFont="1" applyBorder="1" applyAlignment="1">
      <alignment horizontal="left" vertical="center" wrapText="1"/>
    </xf>
    <xf numFmtId="0" fontId="89" fillId="0" borderId="2" xfId="0" applyFont="1" applyBorder="1" applyAlignment="1">
      <alignment horizontal="left" vertical="center" wrapText="1"/>
    </xf>
    <xf numFmtId="192" fontId="89" fillId="35" borderId="2" xfId="0" applyNumberFormat="1" applyFont="1" applyFill="1" applyBorder="1"/>
    <xf numFmtId="0" fontId="89" fillId="0" borderId="2" xfId="0" applyFont="1" applyBorder="1" applyAlignment="1">
      <alignment horizontal="left" vertical="center" wrapText="1" indent="3"/>
    </xf>
    <xf numFmtId="0" fontId="89" fillId="0" borderId="0" xfId="0" applyFont="1" applyAlignment="1">
      <alignment horizontal="center"/>
    </xf>
    <xf numFmtId="0" fontId="89" fillId="0" borderId="40" xfId="0" applyFont="1" applyBorder="1" applyAlignment="1">
      <alignment horizontal="center" vertical="center" wrapText="1"/>
    </xf>
    <xf numFmtId="0" fontId="89" fillId="0" borderId="19" xfId="0" applyFont="1" applyBorder="1" applyAlignment="1">
      <alignment horizontal="center" vertical="center" wrapText="1"/>
    </xf>
    <xf numFmtId="0" fontId="89" fillId="0" borderId="13" xfId="0" applyFont="1" applyBorder="1" applyAlignment="1">
      <alignment vertical="center" wrapText="1"/>
    </xf>
    <xf numFmtId="0" fontId="89" fillId="0" borderId="2" xfId="0" applyFont="1" applyBorder="1" applyAlignment="1">
      <alignment horizontal="center" vertical="top" wrapText="1"/>
    </xf>
    <xf numFmtId="0" fontId="89" fillId="0" borderId="8" xfId="0" applyFont="1" applyBorder="1" applyAlignment="1">
      <alignment horizontal="center" vertical="center" wrapText="1"/>
    </xf>
    <xf numFmtId="0" fontId="89" fillId="0" borderId="2" xfId="0" applyFont="1" applyBorder="1" applyAlignment="1">
      <alignment horizontal="left" vertical="top" wrapText="1"/>
    </xf>
    <xf numFmtId="192" fontId="89" fillId="35" borderId="8" xfId="0" applyNumberFormat="1" applyFont="1" applyFill="1" applyBorder="1" applyAlignment="1">
      <alignment horizontal="right" vertical="center" wrapText="1"/>
    </xf>
    <xf numFmtId="0" fontId="89" fillId="0" borderId="2" xfId="0" applyFont="1" applyBorder="1" applyAlignment="1">
      <alignment horizontal="left" vertical="center" wrapText="1" indent="2"/>
    </xf>
    <xf numFmtId="192" fontId="89" fillId="0" borderId="8" xfId="0" applyNumberFormat="1" applyFont="1" applyBorder="1" applyAlignment="1" applyProtection="1">
      <alignment horizontal="center" vertical="center" wrapText="1"/>
      <protection locked="0"/>
    </xf>
    <xf numFmtId="0" fontId="2" fillId="0" borderId="2" xfId="0" applyFont="1" applyBorder="1" applyAlignment="1">
      <alignment horizontal="left" vertical="center" wrapText="1" indent="2"/>
    </xf>
    <xf numFmtId="0" fontId="89" fillId="0" borderId="16" xfId="0" applyFont="1" applyBorder="1" applyAlignment="1">
      <alignment vertical="center" wrapText="1"/>
    </xf>
    <xf numFmtId="192" fontId="89" fillId="35" borderId="16" xfId="0" applyNumberFormat="1" applyFont="1" applyFill="1" applyBorder="1" applyAlignment="1">
      <alignment vertical="center" wrapText="1"/>
    </xf>
    <xf numFmtId="192" fontId="89" fillId="35" borderId="17" xfId="0" applyNumberFormat="1" applyFont="1" applyFill="1" applyBorder="1" applyAlignment="1">
      <alignment vertical="center" wrapText="1"/>
    </xf>
    <xf numFmtId="0" fontId="89" fillId="0" borderId="41" xfId="0" applyFont="1" applyBorder="1"/>
    <xf numFmtId="0" fontId="89" fillId="0" borderId="12" xfId="0" applyFont="1" applyBorder="1" applyAlignment="1">
      <alignment horizontal="center" vertical="center"/>
    </xf>
    <xf numFmtId="0" fontId="89" fillId="0" borderId="42" xfId="0" applyFont="1" applyBorder="1"/>
    <xf numFmtId="0" fontId="89" fillId="0" borderId="6" xfId="0" applyFont="1" applyBorder="1" applyAlignment="1">
      <alignment vertical="center"/>
    </xf>
    <xf numFmtId="192" fontId="89" fillId="0" borderId="2" xfId="0" applyNumberFormat="1" applyFont="1" applyBorder="1" applyAlignment="1">
      <alignment horizontal="center" vertical="center"/>
    </xf>
    <xf numFmtId="192" fontId="89" fillId="0" borderId="2" xfId="0" applyNumberFormat="1" applyFont="1" applyBorder="1" applyAlignment="1">
      <alignment horizontal="center" vertical="center" wrapText="1"/>
    </xf>
    <xf numFmtId="192" fontId="89" fillId="0" borderId="14" xfId="0" applyNumberFormat="1" applyFont="1" applyBorder="1" applyAlignment="1">
      <alignment horizontal="center" vertical="center"/>
    </xf>
    <xf numFmtId="0" fontId="89" fillId="0" borderId="2" xfId="0" applyFont="1" applyBorder="1" applyAlignment="1">
      <alignment horizontal="right"/>
    </xf>
    <xf numFmtId="192" fontId="89" fillId="35" borderId="2" xfId="0" applyNumberFormat="1" applyFont="1" applyFill="1" applyBorder="1" applyAlignment="1">
      <alignment horizontal="center" vertical="center"/>
    </xf>
    <xf numFmtId="192" fontId="89" fillId="35" borderId="2" xfId="0" applyNumberFormat="1" applyFont="1" applyFill="1" applyBorder="1" applyAlignment="1">
      <alignment horizontal="center" vertical="center" wrapText="1"/>
    </xf>
    <xf numFmtId="192" fontId="89" fillId="35" borderId="14" xfId="0" applyNumberFormat="1" applyFont="1" applyFill="1" applyBorder="1" applyAlignment="1">
      <alignment horizontal="center" vertical="center"/>
    </xf>
    <xf numFmtId="192" fontId="89" fillId="2" borderId="2" xfId="0" applyNumberFormat="1" applyFont="1" applyFill="1" applyBorder="1" applyAlignment="1" applyProtection="1">
      <alignment horizontal="center" vertical="center"/>
      <protection locked="0"/>
    </xf>
    <xf numFmtId="192" fontId="89" fillId="2" borderId="2" xfId="0" applyNumberFormat="1" applyFont="1" applyFill="1" applyBorder="1" applyAlignment="1">
      <alignment horizontal="center" vertical="center"/>
    </xf>
    <xf numFmtId="0" fontId="89" fillId="0" borderId="2" xfId="0" applyFont="1" applyBorder="1" applyAlignment="1">
      <alignment horizontal="right" wrapText="1"/>
    </xf>
    <xf numFmtId="0" fontId="89" fillId="0" borderId="1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89" fillId="0" borderId="2" xfId="0" applyFont="1" applyBorder="1" applyAlignment="1">
      <alignment horizontal="center" vertical="center" wrapText="1"/>
    </xf>
    <xf numFmtId="0" fontId="89" fillId="2" borderId="2" xfId="0" applyFont="1" applyFill="1" applyBorder="1" applyAlignment="1">
      <alignment horizontal="center" vertical="center"/>
    </xf>
    <xf numFmtId="0" fontId="90" fillId="0" borderId="0" xfId="0" applyFont="1" applyAlignment="1">
      <alignment horizontal="center"/>
    </xf>
    <xf numFmtId="0" fontId="90" fillId="0" borderId="0" xfId="0" applyFont="1"/>
    <xf numFmtId="0" fontId="90" fillId="0" borderId="9" xfId="0" applyFont="1" applyBorder="1" applyAlignment="1">
      <alignment horizontal="center" vertical="center"/>
    </xf>
    <xf numFmtId="0" fontId="90" fillId="0" borderId="9" xfId="0" applyFont="1" applyBorder="1" applyAlignment="1">
      <alignment horizontal="center" vertical="center" wrapText="1"/>
    </xf>
    <xf numFmtId="0" fontId="2" fillId="0" borderId="0" xfId="20955"/>
    <xf numFmtId="192" fontId="89" fillId="35" borderId="14" xfId="0" applyNumberFormat="1" applyFont="1" applyFill="1" applyBorder="1"/>
    <xf numFmtId="192" fontId="89" fillId="0" borderId="16" xfId="0" applyNumberFormat="1" applyFont="1" applyBorder="1" applyAlignment="1" applyProtection="1">
      <alignment horizontal="left" indent="3"/>
      <protection locked="0"/>
    </xf>
    <xf numFmtId="192" fontId="4" fillId="35" borderId="16" xfId="0" applyNumberFormat="1" applyFont="1" applyFill="1" applyBorder="1" applyAlignment="1">
      <alignment horizontal="left" vertical="center"/>
    </xf>
    <xf numFmtId="0" fontId="0" fillId="0" borderId="0" xfId="0" applyAlignment="1">
      <alignment wrapText="1"/>
    </xf>
    <xf numFmtId="192" fontId="3" fillId="35" borderId="16" xfId="0" applyNumberFormat="1" applyFont="1" applyFill="1" applyBorder="1"/>
    <xf numFmtId="192" fontId="3" fillId="35" borderId="17" xfId="0" applyNumberFormat="1" applyFont="1" applyFill="1" applyBorder="1"/>
    <xf numFmtId="164" fontId="89" fillId="0" borderId="2" xfId="20956" applyNumberFormat="1" applyFont="1" applyBorder="1"/>
    <xf numFmtId="164" fontId="89" fillId="0" borderId="16" xfId="0" applyNumberFormat="1" applyFont="1" applyBorder="1"/>
    <xf numFmtId="14" fontId="6" fillId="0" borderId="0" xfId="8" applyNumberFormat="1" applyFont="1" applyAlignment="1">
      <alignment horizontal="left"/>
    </xf>
    <xf numFmtId="192" fontId="3" fillId="0" borderId="2" xfId="0" applyNumberFormat="1" applyFont="1" applyBorder="1" applyAlignment="1" applyProtection="1">
      <alignment wrapText="1"/>
      <protection locked="0"/>
    </xf>
    <xf numFmtId="192" fontId="3" fillId="0" borderId="2" xfId="0" applyNumberFormat="1" applyFont="1" applyBorder="1" applyAlignment="1" applyProtection="1">
      <alignment horizontal="center" vertical="center" wrapText="1"/>
      <protection locked="0"/>
    </xf>
    <xf numFmtId="192" fontId="3" fillId="0" borderId="4" xfId="0" applyNumberFormat="1" applyFont="1" applyBorder="1" applyAlignment="1" applyProtection="1">
      <alignment horizontal="left" vertical="center" wrapText="1"/>
      <protection locked="0"/>
    </xf>
    <xf numFmtId="192" fontId="3" fillId="0" borderId="4" xfId="0" applyNumberFormat="1" applyFont="1" applyBorder="1" applyAlignment="1" applyProtection="1">
      <alignment horizontal="center" vertical="center" wrapText="1"/>
      <protection locked="0"/>
    </xf>
    <xf numFmtId="0" fontId="3" fillId="0" borderId="13" xfId="0" applyFont="1" applyBorder="1" applyAlignment="1">
      <alignment horizontal="center"/>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192" fontId="89" fillId="0" borderId="2" xfId="0" applyNumberFormat="1" applyFont="1" applyBorder="1" applyAlignment="1" applyProtection="1">
      <alignment horizontal="right" vertical="center" wrapText="1"/>
      <protection locked="0"/>
    </xf>
    <xf numFmtId="192" fontId="89" fillId="0" borderId="14" xfId="0" applyNumberFormat="1" applyFont="1" applyBorder="1" applyAlignment="1" applyProtection="1">
      <alignment horizontal="right" vertical="center" wrapText="1"/>
      <protection locked="0"/>
    </xf>
    <xf numFmtId="192" fontId="89" fillId="0" borderId="8" xfId="0" applyNumberFormat="1" applyFont="1" applyBorder="1" applyAlignment="1" applyProtection="1">
      <alignment horizontal="right" vertical="center" wrapText="1"/>
      <protection locked="0"/>
    </xf>
    <xf numFmtId="0" fontId="4" fillId="0" borderId="2" xfId="0" applyFont="1" applyBorder="1" applyAlignment="1">
      <alignment horizontal="center" vertical="center" wrapText="1"/>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3" fillId="0" borderId="13" xfId="0" applyFont="1" applyBorder="1" applyAlignment="1">
      <alignment horizont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2" fillId="0" borderId="3" xfId="8" applyBorder="1" applyAlignment="1">
      <alignment horizontal="center"/>
    </xf>
    <xf numFmtId="0" fontId="2" fillId="0" borderId="39" xfId="8" applyBorder="1" applyAlignment="1">
      <alignment horizontal="center"/>
    </xf>
    <xf numFmtId="192" fontId="89" fillId="3" borderId="2" xfId="0" applyNumberFormat="1" applyFont="1" applyFill="1" applyBorder="1" applyAlignment="1">
      <alignment horizontal="center" wrapText="1"/>
    </xf>
    <xf numFmtId="0" fontId="89" fillId="0" borderId="5" xfId="0" applyFont="1" applyBorder="1" applyAlignment="1">
      <alignment horizontal="center" vertical="center" wrapText="1"/>
    </xf>
    <xf numFmtId="0" fontId="89" fillId="0" borderId="4" xfId="0" applyFont="1" applyBorder="1" applyAlignment="1">
      <alignment horizontal="center" vertical="center" wrapText="1"/>
    </xf>
    <xf numFmtId="0" fontId="90" fillId="0" borderId="46" xfId="0" applyFont="1" applyBorder="1" applyAlignment="1">
      <alignment horizontal="center" vertical="center" wrapText="1"/>
    </xf>
    <xf numFmtId="0" fontId="90" fillId="0" borderId="18" xfId="0" applyFont="1" applyBorder="1" applyAlignment="1">
      <alignment horizontal="center" vertical="center" wrapText="1"/>
    </xf>
    <xf numFmtId="0" fontId="90" fillId="0" borderId="44" xfId="0" applyFont="1" applyBorder="1" applyAlignment="1">
      <alignment horizontal="center" vertical="center"/>
    </xf>
    <xf numFmtId="0" fontId="89" fillId="0" borderId="43" xfId="0" applyFont="1" applyBorder="1" applyAlignment="1">
      <alignment horizontal="center" vertical="center" wrapText="1"/>
    </xf>
    <xf numFmtId="0" fontId="89" fillId="0" borderId="39"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14" xfId="0" applyFont="1" applyBorder="1" applyAlignment="1">
      <alignment horizontal="center" vertical="center"/>
    </xf>
    <xf numFmtId="0" fontId="89" fillId="0" borderId="2" xfId="0" applyFont="1" applyBorder="1" applyAlignment="1">
      <alignment horizontal="center" vertical="center"/>
    </xf>
    <xf numFmtId="0" fontId="89" fillId="2" borderId="2" xfId="0" applyFont="1" applyFill="1" applyBorder="1" applyAlignment="1">
      <alignment horizontal="center" vertical="center"/>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B11" sqref="B11"/>
    </sheetView>
  </sheetViews>
  <sheetFormatPr defaultRowHeight="14.4"/>
  <cols>
    <col min="1" max="1" width="9.77734375" style="21" bestFit="1" customWidth="1"/>
    <col min="2" max="2" width="128.77734375" bestFit="1" customWidth="1"/>
    <col min="3" max="3" width="39.44140625" customWidth="1"/>
  </cols>
  <sheetData>
    <row r="1" spans="1:3" ht="15.6">
      <c r="A1" s="19" t="s">
        <v>18</v>
      </c>
      <c r="B1" s="35" t="s">
        <v>20</v>
      </c>
      <c r="C1" s="15"/>
    </row>
    <row r="2" spans="1:3">
      <c r="A2" s="20">
        <v>20</v>
      </c>
      <c r="B2" s="16" t="s">
        <v>22</v>
      </c>
      <c r="C2" s="8"/>
    </row>
    <row r="3" spans="1:3">
      <c r="A3" s="20">
        <v>21</v>
      </c>
      <c r="B3" s="16" t="s">
        <v>19</v>
      </c>
    </row>
    <row r="4" spans="1:3">
      <c r="A4" s="20">
        <v>22</v>
      </c>
      <c r="B4" s="16" t="s">
        <v>21</v>
      </c>
    </row>
    <row r="5" spans="1:3">
      <c r="A5" s="20">
        <v>23</v>
      </c>
      <c r="B5" s="16" t="s">
        <v>23</v>
      </c>
    </row>
    <row r="6" spans="1:3">
      <c r="A6" s="20">
        <v>24</v>
      </c>
      <c r="B6" s="16" t="s">
        <v>24</v>
      </c>
      <c r="C6" s="1"/>
    </row>
    <row r="7" spans="1:3">
      <c r="A7" s="20">
        <v>25</v>
      </c>
      <c r="B7" s="16" t="s">
        <v>25</v>
      </c>
    </row>
    <row r="8" spans="1:3">
      <c r="A8" s="20">
        <v>26</v>
      </c>
      <c r="B8" s="16" t="s">
        <v>100</v>
      </c>
    </row>
    <row r="9" spans="1:3">
      <c r="A9" s="20">
        <v>27</v>
      </c>
      <c r="B9" s="16" t="s">
        <v>26</v>
      </c>
    </row>
    <row r="10" spans="1:3">
      <c r="C10" s="15"/>
    </row>
    <row r="11" spans="1:3" ht="28.8">
      <c r="B11" s="147" t="s">
        <v>118</v>
      </c>
      <c r="C11" s="15"/>
    </row>
    <row r="14" spans="1:3">
      <c r="B14" s="7"/>
    </row>
  </sheetData>
  <hyperlinks>
    <hyperlink ref="B8" location="'26. Rem 3'!A1" display="ცხრილი 26: ინფორმაცია გადავადებული ანაზღაურების  შესახებ" xr:uid="{00000000-0004-0000-0000-000000000000}"/>
    <hyperlink ref="B9" location="'27. REM 4'!A1" display="ცხრილი 27: უმაღლესი მენეჯმენტის მფლობელობაში არსებული აქციები" xr:uid="{00000000-0004-0000-0000-000001000000}"/>
    <hyperlink ref="B6" location="'24. Rem1'!A1" display="ფინანსური წლის განმავლობაში გაცემული ანაზღაურება" xr:uid="{00000000-0004-0000-0000-000002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46"/>
  <sheetViews>
    <sheetView zoomScaleNormal="100" workbookViewId="0">
      <pane xSplit="1" ySplit="4" topLeftCell="B32" activePane="bottomRight" state="frozen"/>
      <selection activeCell="L18" sqref="L18"/>
      <selection pane="topRight" activeCell="L18" sqref="L18"/>
      <selection pane="bottomLeft" activeCell="L18" sqref="L18"/>
      <selection pane="bottomRight" activeCell="C44" sqref="C44"/>
    </sheetView>
  </sheetViews>
  <sheetFormatPr defaultColWidth="9.21875" defaultRowHeight="13.8"/>
  <cols>
    <col min="1" max="1" width="10.5546875" style="1" bestFit="1" customWidth="1"/>
    <col min="2" max="2" width="39.77734375" style="1" customWidth="1"/>
    <col min="3" max="3" width="29.77734375" style="1" customWidth="1"/>
    <col min="4" max="4" width="38.5546875" style="1" customWidth="1"/>
    <col min="5" max="5" width="80" style="1" customWidth="1"/>
    <col min="6" max="16384" width="9.21875" style="1"/>
  </cols>
  <sheetData>
    <row r="1" spans="1:5">
      <c r="A1" s="2" t="s">
        <v>27</v>
      </c>
      <c r="B1" s="1" t="s">
        <v>138</v>
      </c>
    </row>
    <row r="2" spans="1:5" s="2" customFormat="1" ht="15.75" customHeight="1">
      <c r="A2" s="2" t="s">
        <v>28</v>
      </c>
      <c r="B2" s="152">
        <v>45657</v>
      </c>
    </row>
    <row r="3" spans="1:5">
      <c r="C3" s="8"/>
      <c r="D3" s="8"/>
      <c r="E3" s="4"/>
    </row>
    <row r="4" spans="1:5" ht="14.4" thickBot="1">
      <c r="A4" s="22" t="s">
        <v>115</v>
      </c>
      <c r="B4" s="164" t="s">
        <v>22</v>
      </c>
      <c r="C4" s="165"/>
      <c r="D4" s="8"/>
      <c r="E4" s="4"/>
    </row>
    <row r="5" spans="1:5">
      <c r="A5" s="23"/>
      <c r="B5" s="11" t="s">
        <v>0</v>
      </c>
      <c r="C5" s="13" t="s">
        <v>1</v>
      </c>
      <c r="D5" s="14" t="s">
        <v>2</v>
      </c>
      <c r="E5" s="11" t="s">
        <v>3</v>
      </c>
    </row>
    <row r="6" spans="1:5" ht="16.95" customHeight="1">
      <c r="A6" s="166"/>
      <c r="B6" s="167" t="s">
        <v>64</v>
      </c>
      <c r="C6" s="168" t="s">
        <v>65</v>
      </c>
      <c r="D6" s="168" t="s">
        <v>66</v>
      </c>
      <c r="E6" s="168" t="s">
        <v>67</v>
      </c>
    </row>
    <row r="7" spans="1:5" ht="14.55" customHeight="1">
      <c r="A7" s="166"/>
      <c r="B7" s="167"/>
      <c r="C7" s="169"/>
      <c r="D7" s="169"/>
      <c r="E7" s="169"/>
    </row>
    <row r="8" spans="1:5">
      <c r="A8" s="166"/>
      <c r="B8" s="167"/>
      <c r="C8" s="170"/>
      <c r="D8" s="170"/>
      <c r="E8" s="170"/>
    </row>
    <row r="9" spans="1:5" ht="41.4">
      <c r="A9" s="25"/>
      <c r="B9" s="26" t="s">
        <v>119</v>
      </c>
      <c r="C9" s="27">
        <v>333651000</v>
      </c>
      <c r="D9" s="27">
        <v>108924485</v>
      </c>
      <c r="E9" s="153" t="s">
        <v>139</v>
      </c>
    </row>
    <row r="10" spans="1:5" ht="27.6">
      <c r="A10" s="25"/>
      <c r="B10" s="29" t="s">
        <v>120</v>
      </c>
      <c r="C10" s="27">
        <v>54119000</v>
      </c>
      <c r="D10" s="27">
        <v>278845290</v>
      </c>
      <c r="E10" s="153" t="s">
        <v>154</v>
      </c>
    </row>
    <row r="11" spans="1:5">
      <c r="A11" s="25"/>
      <c r="B11" s="26" t="s">
        <v>121</v>
      </c>
      <c r="C11" s="27">
        <v>567000</v>
      </c>
      <c r="D11" s="27">
        <v>566676.57999999996</v>
      </c>
      <c r="E11" s="153" t="s">
        <v>155</v>
      </c>
    </row>
    <row r="12" spans="1:5">
      <c r="A12" s="25"/>
      <c r="B12" s="26" t="s">
        <v>122</v>
      </c>
      <c r="C12" s="27">
        <v>2489884000</v>
      </c>
      <c r="D12" s="27">
        <v>2489883693.4176035</v>
      </c>
      <c r="E12" s="28" t="s">
        <v>140</v>
      </c>
    </row>
    <row r="13" spans="1:5">
      <c r="A13" s="25"/>
      <c r="B13" s="26" t="s">
        <v>123</v>
      </c>
      <c r="C13" s="27">
        <v>57522000</v>
      </c>
      <c r="D13" s="27">
        <v>57522454.370000005</v>
      </c>
      <c r="E13" s="28" t="s">
        <v>141</v>
      </c>
    </row>
    <row r="14" spans="1:5" ht="27.6">
      <c r="A14" s="25"/>
      <c r="B14" s="26" t="s">
        <v>153</v>
      </c>
      <c r="C14" s="27">
        <v>2464000</v>
      </c>
      <c r="D14" s="27">
        <v>2463673.85</v>
      </c>
      <c r="E14" s="28" t="s">
        <v>156</v>
      </c>
    </row>
    <row r="15" spans="1:5" ht="27.6">
      <c r="A15" s="25"/>
      <c r="B15" s="30" t="s">
        <v>124</v>
      </c>
      <c r="C15" s="27">
        <v>21160000</v>
      </c>
      <c r="D15" s="27">
        <v>0</v>
      </c>
      <c r="E15" s="153" t="s">
        <v>142</v>
      </c>
    </row>
    <row r="16" spans="1:5">
      <c r="A16" s="25"/>
      <c r="B16" s="30" t="s">
        <v>125</v>
      </c>
      <c r="C16" s="27">
        <v>29661000</v>
      </c>
      <c r="D16" s="27">
        <v>50821188.330000006</v>
      </c>
      <c r="E16" s="28" t="s">
        <v>143</v>
      </c>
    </row>
    <row r="17" spans="1:5">
      <c r="A17" s="25"/>
      <c r="B17" s="30" t="s">
        <v>126</v>
      </c>
      <c r="C17" s="27">
        <v>29954000</v>
      </c>
      <c r="D17" s="27">
        <v>29954496.870000001</v>
      </c>
      <c r="E17" s="28" t="s">
        <v>144</v>
      </c>
    </row>
    <row r="18" spans="1:5" ht="41.4">
      <c r="A18" s="25"/>
      <c r="B18" s="26" t="s">
        <v>127</v>
      </c>
      <c r="C18" s="27">
        <v>22692000</v>
      </c>
      <c r="D18" s="27">
        <v>0</v>
      </c>
      <c r="E18" s="153" t="s">
        <v>145</v>
      </c>
    </row>
    <row r="19" spans="1:5">
      <c r="A19" s="25"/>
      <c r="B19" s="26" t="s">
        <v>128</v>
      </c>
      <c r="C19" s="27">
        <v>27300000</v>
      </c>
      <c r="D19" s="27">
        <v>49991803.88000001</v>
      </c>
      <c r="E19" s="28" t="s">
        <v>143</v>
      </c>
    </row>
    <row r="20" spans="1:5" ht="14.4" thickBot="1">
      <c r="A20" s="10"/>
      <c r="B20" s="17" t="s">
        <v>69</v>
      </c>
      <c r="C20" s="24">
        <f>SUM(C9:C19)</f>
        <v>3068974000</v>
      </c>
      <c r="D20" s="24">
        <f t="shared" ref="D20:E20" si="0">SUM(D9:D19)</f>
        <v>3068973762.2976031</v>
      </c>
      <c r="E20" s="24">
        <f t="shared" si="0"/>
        <v>0</v>
      </c>
    </row>
    <row r="21" spans="1:5">
      <c r="A21" s="9"/>
      <c r="B21" s="11" t="s">
        <v>0</v>
      </c>
      <c r="C21" s="13" t="s">
        <v>1</v>
      </c>
      <c r="D21" s="14" t="s">
        <v>2</v>
      </c>
      <c r="E21" s="11" t="s">
        <v>3</v>
      </c>
    </row>
    <row r="22" spans="1:5" ht="14.55" customHeight="1">
      <c r="A22" s="166"/>
      <c r="B22" s="168" t="s">
        <v>70</v>
      </c>
      <c r="C22" s="163" t="s">
        <v>65</v>
      </c>
      <c r="D22" s="163" t="s">
        <v>66</v>
      </c>
      <c r="E22" s="168" t="s">
        <v>67</v>
      </c>
    </row>
    <row r="23" spans="1:5" ht="14.55" customHeight="1">
      <c r="A23" s="166"/>
      <c r="B23" s="169"/>
      <c r="C23" s="163"/>
      <c r="D23" s="163"/>
      <c r="E23" s="169"/>
    </row>
    <row r="24" spans="1:5" ht="100.2" customHeight="1">
      <c r="A24" s="166"/>
      <c r="B24" s="170"/>
      <c r="C24" s="163"/>
      <c r="D24" s="163"/>
      <c r="E24" s="170"/>
    </row>
    <row r="25" spans="1:5" ht="27.6">
      <c r="A25" s="157"/>
      <c r="B25" s="159" t="s">
        <v>157</v>
      </c>
      <c r="C25" s="154">
        <v>1572000</v>
      </c>
      <c r="D25" s="154">
        <v>1571658.95</v>
      </c>
      <c r="E25" s="158" t="s">
        <v>159</v>
      </c>
    </row>
    <row r="26" spans="1:5" ht="41.4">
      <c r="A26" s="5"/>
      <c r="B26" s="12" t="s">
        <v>129</v>
      </c>
      <c r="C26" s="154">
        <v>1210912000</v>
      </c>
      <c r="D26" s="154">
        <v>1253745251.2419162</v>
      </c>
      <c r="E26" s="155" t="s">
        <v>160</v>
      </c>
    </row>
    <row r="27" spans="1:5">
      <c r="A27" s="5"/>
      <c r="B27" s="12" t="s">
        <v>158</v>
      </c>
      <c r="C27" s="154">
        <v>6429000</v>
      </c>
      <c r="D27" s="154">
        <v>6428919.5399999898</v>
      </c>
      <c r="E27" s="155" t="s">
        <v>161</v>
      </c>
    </row>
    <row r="28" spans="1:5">
      <c r="A28" s="5"/>
      <c r="B28" s="12" t="s">
        <v>130</v>
      </c>
      <c r="C28" s="32">
        <v>23342000</v>
      </c>
      <c r="D28" s="32">
        <v>23341802.199999999</v>
      </c>
      <c r="E28" s="28" t="s">
        <v>144</v>
      </c>
    </row>
    <row r="29" spans="1:5">
      <c r="A29" s="5"/>
      <c r="B29" s="12" t="s">
        <v>131</v>
      </c>
      <c r="C29" s="32">
        <v>1243268000</v>
      </c>
      <c r="D29" s="32">
        <v>1200419786.5599999</v>
      </c>
      <c r="E29" s="28" t="s">
        <v>146</v>
      </c>
    </row>
    <row r="30" spans="1:5" ht="27.6">
      <c r="A30" s="5"/>
      <c r="B30" s="6" t="s">
        <v>132</v>
      </c>
      <c r="C30" s="32">
        <v>47685000</v>
      </c>
      <c r="D30" s="32">
        <v>47701456.170000002</v>
      </c>
      <c r="E30" s="153" t="s">
        <v>147</v>
      </c>
    </row>
    <row r="31" spans="1:5">
      <c r="A31" s="5"/>
      <c r="B31" s="6" t="s">
        <v>133</v>
      </c>
      <c r="C31" s="32">
        <v>5566000</v>
      </c>
      <c r="D31" s="32">
        <v>5565818.21</v>
      </c>
      <c r="E31" s="28" t="s">
        <v>144</v>
      </c>
    </row>
    <row r="32" spans="1:5">
      <c r="A32" s="5"/>
      <c r="B32" s="6" t="s">
        <v>134</v>
      </c>
      <c r="C32" s="32">
        <v>152596000</v>
      </c>
      <c r="D32" s="32">
        <v>152596154.16999999</v>
      </c>
      <c r="E32" s="28" t="s">
        <v>144</v>
      </c>
    </row>
    <row r="33" spans="1:5" ht="14.4" thickBot="1">
      <c r="A33" s="10"/>
      <c r="B33" s="18" t="s">
        <v>71</v>
      </c>
      <c r="C33" s="24">
        <f>SUM(C25:C32)</f>
        <v>2691370000</v>
      </c>
      <c r="D33" s="24">
        <f>SUM(D25:D32)</f>
        <v>2691370847.0419164</v>
      </c>
      <c r="E33" s="24">
        <f>SUM(E26:E32)</f>
        <v>0</v>
      </c>
    </row>
    <row r="34" spans="1:5">
      <c r="A34" s="9"/>
      <c r="B34" s="11" t="s">
        <v>0</v>
      </c>
      <c r="C34" s="13" t="s">
        <v>1</v>
      </c>
      <c r="D34" s="14" t="s">
        <v>2</v>
      </c>
      <c r="E34" s="11" t="s">
        <v>3</v>
      </c>
    </row>
    <row r="35" spans="1:5" ht="40.200000000000003" customHeight="1">
      <c r="A35" s="166"/>
      <c r="B35" s="168" t="s">
        <v>72</v>
      </c>
      <c r="C35" s="163" t="s">
        <v>65</v>
      </c>
      <c r="D35" s="163" t="s">
        <v>66</v>
      </c>
      <c r="E35" s="163" t="s">
        <v>67</v>
      </c>
    </row>
    <row r="36" spans="1:5" ht="13.95" customHeight="1">
      <c r="A36" s="166"/>
      <c r="B36" s="169"/>
      <c r="C36" s="163"/>
      <c r="D36" s="163"/>
      <c r="E36" s="163"/>
    </row>
    <row r="37" spans="1:5" ht="102" customHeight="1">
      <c r="A37" s="166"/>
      <c r="B37" s="170"/>
      <c r="C37" s="163"/>
      <c r="D37" s="163"/>
      <c r="E37" s="163"/>
    </row>
    <row r="38" spans="1:5">
      <c r="A38" s="5"/>
      <c r="B38" s="12" t="s">
        <v>135</v>
      </c>
      <c r="C38" s="156">
        <v>5240000</v>
      </c>
      <c r="D38" s="156">
        <v>5239960</v>
      </c>
      <c r="E38" s="31"/>
    </row>
    <row r="39" spans="1:5">
      <c r="A39" s="5"/>
      <c r="B39" s="12" t="s">
        <v>136</v>
      </c>
      <c r="C39" s="33">
        <v>39151000</v>
      </c>
      <c r="D39" s="33">
        <v>39150769.530000001</v>
      </c>
      <c r="E39" s="34"/>
    </row>
    <row r="40" spans="1:5">
      <c r="A40" s="5"/>
      <c r="B40" s="12" t="s">
        <v>137</v>
      </c>
      <c r="C40" s="33">
        <v>333213000</v>
      </c>
      <c r="D40" s="33">
        <v>333212185.71641445</v>
      </c>
      <c r="E40" s="34"/>
    </row>
    <row r="41" spans="1:5" ht="14.4" thickBot="1">
      <c r="A41" s="10"/>
      <c r="B41" s="146" t="s">
        <v>73</v>
      </c>
      <c r="C41" s="24">
        <f>SUM(C38:C40)</f>
        <v>377604000</v>
      </c>
      <c r="D41" s="24">
        <f>SUM(D38:D40)</f>
        <v>377602915.24641442</v>
      </c>
      <c r="E41" s="24">
        <f>SUM(E38:E40)</f>
        <v>0</v>
      </c>
    </row>
    <row r="44" spans="1:5" s="3" customFormat="1"/>
    <row r="45" spans="1:5" s="3" customFormat="1"/>
    <row r="46" spans="1:5" s="3" customFormat="1"/>
  </sheetData>
  <mergeCells count="16">
    <mergeCell ref="D35:D37"/>
    <mergeCell ref="E35:E37"/>
    <mergeCell ref="B4:C4"/>
    <mergeCell ref="A6:A8"/>
    <mergeCell ref="A22:A24"/>
    <mergeCell ref="A35:A37"/>
    <mergeCell ref="B6:B8"/>
    <mergeCell ref="C6:C8"/>
    <mergeCell ref="B35:B37"/>
    <mergeCell ref="C35:C37"/>
    <mergeCell ref="D6:D8"/>
    <mergeCell ref="E6:E8"/>
    <mergeCell ref="B22:B24"/>
    <mergeCell ref="C22:C24"/>
    <mergeCell ref="D22:D24"/>
    <mergeCell ref="E22:E24"/>
  </mergeCells>
  <pageMargins left="0.7" right="0.7" top="0.75" bottom="0.75" header="0.3" footer="0.3"/>
  <pageSetup paperSize="9" scale="54" orientation="landscape" horizontalDpi="4294967295" verticalDpi="4294967295"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3" sqref="B3"/>
    </sheetView>
  </sheetViews>
  <sheetFormatPr defaultColWidth="9.21875" defaultRowHeight="13.2"/>
  <cols>
    <col min="1" max="1" width="10.5546875" style="37" bestFit="1" customWidth="1"/>
    <col min="2" max="2" width="39" style="37" customWidth="1"/>
    <col min="3" max="3" width="31.21875" style="37" bestFit="1" customWidth="1"/>
    <col min="4" max="5" width="14.5546875" style="37" bestFit="1" customWidth="1"/>
    <col min="6" max="6" width="21.77734375" style="37" customWidth="1"/>
    <col min="7" max="7" width="12" style="37" bestFit="1" customWidth="1"/>
    <col min="8" max="8" width="14.5546875" style="37" customWidth="1"/>
    <col min="9" max="16384" width="9.21875" style="37"/>
  </cols>
  <sheetData>
    <row r="1" spans="1:8" ht="13.8">
      <c r="A1" s="36" t="s">
        <v>27</v>
      </c>
      <c r="B1" s="1" t="s">
        <v>138</v>
      </c>
    </row>
    <row r="2" spans="1:8" ht="13.8">
      <c r="A2" s="36" t="s">
        <v>28</v>
      </c>
      <c r="B2" s="152">
        <v>45657</v>
      </c>
      <c r="C2" s="36"/>
      <c r="D2" s="36"/>
      <c r="E2" s="36"/>
      <c r="F2" s="36"/>
      <c r="G2" s="36"/>
      <c r="H2" s="36"/>
    </row>
    <row r="3" spans="1:8">
      <c r="A3" s="36"/>
      <c r="B3" s="36"/>
      <c r="C3" s="36"/>
      <c r="D3" s="36"/>
      <c r="E3" s="36"/>
      <c r="F3" s="36"/>
      <c r="G3" s="36"/>
      <c r="H3" s="36"/>
    </row>
    <row r="4" spans="1:8" ht="13.8" thickBot="1">
      <c r="A4" s="39" t="s">
        <v>29</v>
      </c>
      <c r="B4" s="139" t="s">
        <v>19</v>
      </c>
    </row>
    <row r="5" spans="1:8" ht="14.55" customHeight="1">
      <c r="A5" s="177"/>
      <c r="B5" s="171" t="s">
        <v>30</v>
      </c>
      <c r="C5" s="173" t="s">
        <v>31</v>
      </c>
      <c r="D5" s="171" t="s">
        <v>35</v>
      </c>
      <c r="E5" s="171"/>
      <c r="F5" s="171"/>
      <c r="G5" s="171"/>
      <c r="H5" s="175" t="s">
        <v>36</v>
      </c>
    </row>
    <row r="6" spans="1:8" ht="26.4">
      <c r="A6" s="178"/>
      <c r="B6" s="172"/>
      <c r="C6" s="174"/>
      <c r="D6" s="134" t="s">
        <v>32</v>
      </c>
      <c r="E6" s="134" t="s">
        <v>33</v>
      </c>
      <c r="F6" s="134" t="s">
        <v>37</v>
      </c>
      <c r="G6" s="134" t="s">
        <v>38</v>
      </c>
      <c r="H6" s="176"/>
    </row>
    <row r="7" spans="1:8">
      <c r="A7" s="48">
        <v>1</v>
      </c>
      <c r="B7" s="47" t="s">
        <v>9</v>
      </c>
      <c r="C7" s="134" t="s">
        <v>32</v>
      </c>
      <c r="D7" s="47"/>
      <c r="E7" s="47"/>
      <c r="F7" s="47"/>
      <c r="G7" s="49" t="s">
        <v>10</v>
      </c>
      <c r="H7" s="50"/>
    </row>
    <row r="8" spans="1:8">
      <c r="A8" s="48">
        <v>2</v>
      </c>
      <c r="B8" s="47" t="s">
        <v>9</v>
      </c>
      <c r="C8" s="134" t="s">
        <v>33</v>
      </c>
      <c r="D8" s="47"/>
      <c r="E8" s="47"/>
      <c r="F8" s="49" t="s">
        <v>10</v>
      </c>
      <c r="G8" s="47"/>
      <c r="H8" s="50"/>
    </row>
    <row r="9" spans="1:8">
      <c r="A9" s="48">
        <v>3</v>
      </c>
      <c r="B9" s="47" t="s">
        <v>9</v>
      </c>
      <c r="C9" s="49" t="s">
        <v>34</v>
      </c>
      <c r="D9" s="47"/>
      <c r="E9" s="47"/>
      <c r="F9" s="47"/>
      <c r="G9" s="49" t="s">
        <v>10</v>
      </c>
      <c r="H9" s="50"/>
    </row>
    <row r="10" spans="1:8">
      <c r="A10" s="48"/>
      <c r="B10" s="47"/>
      <c r="C10" s="49"/>
      <c r="D10" s="47"/>
      <c r="E10" s="47"/>
      <c r="F10" s="47"/>
      <c r="G10" s="47"/>
      <c r="H10" s="50"/>
    </row>
    <row r="11" spans="1:8">
      <c r="A11" s="48"/>
      <c r="B11" s="47"/>
      <c r="C11" s="49"/>
      <c r="D11" s="47"/>
      <c r="E11" s="47"/>
      <c r="F11" s="47"/>
      <c r="G11" s="47"/>
      <c r="H11" s="50"/>
    </row>
    <row r="12" spans="1:8" ht="13.8" thickBot="1">
      <c r="A12" s="51"/>
      <c r="B12" s="52"/>
      <c r="C12" s="53"/>
      <c r="D12" s="52"/>
      <c r="E12" s="52"/>
      <c r="F12" s="52"/>
      <c r="G12" s="52"/>
      <c r="H12" s="54"/>
    </row>
    <row r="13" spans="1:8">
      <c r="A13" s="3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9"/>
  <sheetViews>
    <sheetView zoomScaleNormal="100" workbookViewId="0">
      <selection activeCell="C6" sqref="C6:C9"/>
    </sheetView>
  </sheetViews>
  <sheetFormatPr defaultColWidth="9.21875" defaultRowHeight="13.2"/>
  <cols>
    <col min="1" max="1" width="10.5546875" style="37" bestFit="1" customWidth="1"/>
    <col min="2" max="2" width="70.21875" style="37" customWidth="1"/>
    <col min="3" max="5" width="10.77734375" style="37" customWidth="1"/>
    <col min="6" max="16384" width="9.21875" style="37"/>
  </cols>
  <sheetData>
    <row r="1" spans="1:5" ht="13.8">
      <c r="A1" s="36" t="s">
        <v>27</v>
      </c>
      <c r="B1" s="1" t="s">
        <v>138</v>
      </c>
    </row>
    <row r="2" spans="1:5" ht="13.8">
      <c r="A2" s="36" t="s">
        <v>28</v>
      </c>
      <c r="B2" s="152">
        <v>45657</v>
      </c>
    </row>
    <row r="4" spans="1:5" ht="13.8" thickBot="1">
      <c r="A4" s="55" t="s">
        <v>74</v>
      </c>
      <c r="B4" s="139" t="s">
        <v>21</v>
      </c>
      <c r="C4" s="56"/>
    </row>
    <row r="5" spans="1:5">
      <c r="A5" s="57"/>
      <c r="B5" s="58"/>
      <c r="C5" s="59" t="s">
        <v>5</v>
      </c>
      <c r="D5" s="59" t="s">
        <v>6</v>
      </c>
      <c r="E5" s="60" t="s">
        <v>7</v>
      </c>
    </row>
    <row r="6" spans="1:5">
      <c r="A6" s="45">
        <v>1</v>
      </c>
      <c r="B6" s="47" t="s">
        <v>75</v>
      </c>
      <c r="C6" s="42">
        <v>1008127</v>
      </c>
      <c r="D6" s="42">
        <v>1106546.7999999998</v>
      </c>
      <c r="E6" s="61">
        <v>1168627.368432</v>
      </c>
    </row>
    <row r="7" spans="1:5">
      <c r="A7" s="45">
        <v>2</v>
      </c>
      <c r="B7" s="62" t="s">
        <v>76</v>
      </c>
      <c r="C7" s="42">
        <v>544357</v>
      </c>
      <c r="D7" s="42">
        <v>779744.99</v>
      </c>
      <c r="E7" s="61">
        <v>516806.73</v>
      </c>
    </row>
    <row r="8" spans="1:5">
      <c r="A8" s="45">
        <v>3</v>
      </c>
      <c r="B8" s="47" t="s">
        <v>77</v>
      </c>
      <c r="C8" s="42">
        <v>6</v>
      </c>
      <c r="D8" s="42">
        <v>10</v>
      </c>
      <c r="E8" s="61">
        <v>10</v>
      </c>
    </row>
    <row r="9" spans="1:5" ht="13.8" thickBot="1">
      <c r="A9" s="43">
        <v>4</v>
      </c>
      <c r="B9" s="52" t="s">
        <v>78</v>
      </c>
      <c r="C9" s="63">
        <v>533619</v>
      </c>
      <c r="D9" s="63">
        <v>655323.76</v>
      </c>
      <c r="E9" s="64">
        <v>406014.78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11"/>
  <sheetViews>
    <sheetView zoomScaleNormal="100" workbookViewId="0">
      <selection activeCell="C8" sqref="C8"/>
    </sheetView>
  </sheetViews>
  <sheetFormatPr defaultColWidth="9.21875" defaultRowHeight="13.2"/>
  <cols>
    <col min="1" max="1" width="10.5546875" style="37" bestFit="1" customWidth="1"/>
    <col min="2" max="2" width="52.5546875" style="37" customWidth="1"/>
    <col min="3" max="5" width="15.109375" style="37" bestFit="1" customWidth="1"/>
    <col min="6" max="6" width="24.21875" style="37" customWidth="1"/>
    <col min="7" max="7" width="27.5546875" style="37" customWidth="1"/>
    <col min="8" max="16384" width="9.21875" style="37"/>
  </cols>
  <sheetData>
    <row r="1" spans="1:7" ht="13.8">
      <c r="A1" s="37" t="s">
        <v>27</v>
      </c>
      <c r="B1" s="1" t="s">
        <v>138</v>
      </c>
    </row>
    <row r="2" spans="1:7" ht="13.8">
      <c r="A2" s="37" t="s">
        <v>28</v>
      </c>
      <c r="B2" s="152">
        <v>45657</v>
      </c>
    </row>
    <row r="4" spans="1:7" ht="13.8" thickBot="1">
      <c r="A4" s="55" t="s">
        <v>39</v>
      </c>
      <c r="B4" s="140" t="s">
        <v>23</v>
      </c>
    </row>
    <row r="5" spans="1:7">
      <c r="A5" s="65"/>
      <c r="B5" s="58"/>
      <c r="C5" s="58" t="s">
        <v>0</v>
      </c>
      <c r="D5" s="58" t="s">
        <v>1</v>
      </c>
      <c r="E5" s="58" t="s">
        <v>2</v>
      </c>
      <c r="F5" s="58" t="s">
        <v>3</v>
      </c>
      <c r="G5" s="66" t="s">
        <v>4</v>
      </c>
    </row>
    <row r="6" spans="1:7" s="38" customFormat="1" ht="52.8">
      <c r="A6" s="67"/>
      <c r="B6" s="47"/>
      <c r="C6" s="47" t="s">
        <v>5</v>
      </c>
      <c r="D6" s="47" t="s">
        <v>6</v>
      </c>
      <c r="E6" s="47" t="s">
        <v>7</v>
      </c>
      <c r="F6" s="68" t="s">
        <v>101</v>
      </c>
      <c r="G6" s="46" t="s">
        <v>102</v>
      </c>
    </row>
    <row r="7" spans="1:7">
      <c r="A7" s="69">
        <v>1</v>
      </c>
      <c r="B7" s="47" t="s">
        <v>40</v>
      </c>
      <c r="C7" s="150">
        <v>302449698.06000769</v>
      </c>
      <c r="D7" s="150">
        <v>252061008.01002511</v>
      </c>
      <c r="E7" s="150">
        <v>220009565.88000005</v>
      </c>
      <c r="F7" s="179"/>
      <c r="G7" s="179"/>
    </row>
    <row r="8" spans="1:7">
      <c r="A8" s="69">
        <v>2</v>
      </c>
      <c r="B8" s="70" t="s">
        <v>41</v>
      </c>
      <c r="C8" s="150">
        <v>41802581.510000199</v>
      </c>
      <c r="D8" s="150">
        <v>33512472.629999936</v>
      </c>
      <c r="E8" s="150">
        <v>46305759.396666676</v>
      </c>
      <c r="F8" s="179"/>
      <c r="G8" s="179"/>
    </row>
    <row r="9" spans="1:7">
      <c r="A9" s="69">
        <v>3</v>
      </c>
      <c r="B9" s="71" t="s">
        <v>107</v>
      </c>
      <c r="C9" s="150">
        <v>366221.99000000011</v>
      </c>
      <c r="D9" s="150">
        <v>267372.79999999993</v>
      </c>
      <c r="E9" s="150">
        <v>956.84000000002504</v>
      </c>
      <c r="F9" s="179"/>
      <c r="G9" s="179"/>
    </row>
    <row r="10" spans="1:7" ht="14.4" thickBot="1">
      <c r="A10" s="72">
        <v>4</v>
      </c>
      <c r="B10" s="73" t="s">
        <v>42</v>
      </c>
      <c r="C10" s="151">
        <f>C7+C8-C9</f>
        <v>343886057.58000791</v>
      </c>
      <c r="D10" s="151">
        <v>285306107.84002501</v>
      </c>
      <c r="E10" s="151">
        <v>266314368.43666673</v>
      </c>
      <c r="F10" s="148">
        <f>SUMIF(C10:E10, "&gt;=0",C10:E10)/3</f>
        <v>298502177.95223325</v>
      </c>
      <c r="G10" s="149">
        <f>F10*15%/8%</f>
        <v>559691583.66043735</v>
      </c>
    </row>
    <row r="11" spans="1:7">
      <c r="A11" s="74"/>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zoomScale="73" zoomScaleNormal="100" workbookViewId="0">
      <selection activeCell="D14" sqref="D14:F14"/>
    </sheetView>
  </sheetViews>
  <sheetFormatPr defaultColWidth="9.21875" defaultRowHeight="13.2"/>
  <cols>
    <col min="1" max="1" width="10.5546875" style="97" bestFit="1" customWidth="1"/>
    <col min="2" max="2" width="16.21875" style="37" customWidth="1"/>
    <col min="3" max="3" width="42.77734375" style="37" customWidth="1"/>
    <col min="4" max="5" width="33.44140625" style="37" customWidth="1"/>
    <col min="6" max="6" width="38.77734375" style="37" customWidth="1"/>
    <col min="7" max="16384" width="9.21875" style="37"/>
  </cols>
  <sheetData>
    <row r="1" spans="1:9" ht="13.8">
      <c r="A1" s="36" t="s">
        <v>27</v>
      </c>
      <c r="B1" s="1" t="s">
        <v>138</v>
      </c>
    </row>
    <row r="2" spans="1:9" ht="13.8">
      <c r="A2" s="36" t="s">
        <v>28</v>
      </c>
      <c r="B2" s="152">
        <v>45657</v>
      </c>
    </row>
    <row r="3" spans="1:9">
      <c r="A3" s="75"/>
    </row>
    <row r="4" spans="1:9" ht="13.8" thickBot="1">
      <c r="A4" s="55" t="s">
        <v>79</v>
      </c>
      <c r="B4" s="184" t="s">
        <v>24</v>
      </c>
      <c r="C4" s="184"/>
      <c r="D4" s="76"/>
      <c r="E4" s="76"/>
      <c r="F4" s="76"/>
    </row>
    <row r="5" spans="1:9" ht="16.5" customHeight="1">
      <c r="A5" s="77"/>
      <c r="B5" s="78"/>
      <c r="C5" s="78"/>
      <c r="D5" s="79" t="s">
        <v>108</v>
      </c>
      <c r="E5" s="79" t="s">
        <v>80</v>
      </c>
      <c r="F5" s="80" t="s">
        <v>48</v>
      </c>
    </row>
    <row r="6" spans="1:9" ht="15" customHeight="1">
      <c r="A6" s="81">
        <v>1</v>
      </c>
      <c r="B6" s="174" t="s">
        <v>81</v>
      </c>
      <c r="C6" s="82" t="s">
        <v>49</v>
      </c>
      <c r="D6" s="83">
        <v>6</v>
      </c>
      <c r="E6" s="83">
        <v>6</v>
      </c>
      <c r="F6" s="84">
        <v>20</v>
      </c>
    </row>
    <row r="7" spans="1:9" ht="15" customHeight="1">
      <c r="A7" s="81">
        <v>2</v>
      </c>
      <c r="B7" s="180"/>
      <c r="C7" s="82" t="s">
        <v>82</v>
      </c>
      <c r="D7" s="85">
        <f>D8+D10+D12</f>
        <v>5304831.3899999997</v>
      </c>
      <c r="E7" s="85">
        <f>E8+E10+E12</f>
        <v>405343.4</v>
      </c>
      <c r="F7" s="86">
        <f>F8+F10+F12</f>
        <v>3410404.12</v>
      </c>
    </row>
    <row r="8" spans="1:9" ht="15" customHeight="1">
      <c r="A8" s="81">
        <v>3</v>
      </c>
      <c r="B8" s="180"/>
      <c r="C8" s="87" t="s">
        <v>50</v>
      </c>
      <c r="D8" s="83">
        <v>5304831.3899999997</v>
      </c>
      <c r="E8" s="83">
        <v>405343.4</v>
      </c>
      <c r="F8" s="84">
        <v>3410404.12</v>
      </c>
    </row>
    <row r="9" spans="1:9" ht="15" customHeight="1">
      <c r="A9" s="81">
        <v>4</v>
      </c>
      <c r="B9" s="180"/>
      <c r="C9" s="88" t="s">
        <v>83</v>
      </c>
      <c r="D9" s="83"/>
      <c r="E9" s="83"/>
      <c r="F9" s="84"/>
    </row>
    <row r="10" spans="1:9" ht="30" customHeight="1">
      <c r="A10" s="81">
        <v>5</v>
      </c>
      <c r="B10" s="180"/>
      <c r="C10" s="87" t="s">
        <v>84</v>
      </c>
      <c r="D10" s="83"/>
      <c r="E10" s="83"/>
      <c r="F10" s="84"/>
    </row>
    <row r="11" spans="1:9" ht="15" customHeight="1">
      <c r="A11" s="81">
        <v>6</v>
      </c>
      <c r="B11" s="180"/>
      <c r="C11" s="88" t="s">
        <v>85</v>
      </c>
      <c r="D11" s="83"/>
      <c r="E11" s="83"/>
      <c r="F11" s="84"/>
    </row>
    <row r="12" spans="1:9" ht="15" customHeight="1">
      <c r="A12" s="81">
        <v>7</v>
      </c>
      <c r="B12" s="180"/>
      <c r="C12" s="87" t="s">
        <v>86</v>
      </c>
      <c r="D12" s="83"/>
      <c r="E12" s="83"/>
      <c r="F12" s="84"/>
    </row>
    <row r="13" spans="1:9" ht="15" customHeight="1">
      <c r="A13" s="81">
        <v>8</v>
      </c>
      <c r="B13" s="181"/>
      <c r="C13" s="88" t="s">
        <v>85</v>
      </c>
      <c r="D13" s="83"/>
      <c r="E13" s="83"/>
      <c r="F13" s="84"/>
    </row>
    <row r="14" spans="1:9" ht="15" customHeight="1">
      <c r="A14" s="81">
        <v>9</v>
      </c>
      <c r="B14" s="174" t="s">
        <v>87</v>
      </c>
      <c r="C14" s="82" t="s">
        <v>49</v>
      </c>
      <c r="D14" s="160">
        <v>6</v>
      </c>
      <c r="E14" s="160"/>
      <c r="F14" s="161">
        <v>20</v>
      </c>
      <c r="I14" s="91"/>
    </row>
    <row r="15" spans="1:9" ht="15" customHeight="1">
      <c r="A15" s="81">
        <v>10</v>
      </c>
      <c r="B15" s="180"/>
      <c r="C15" s="82" t="s">
        <v>88</v>
      </c>
      <c r="D15" s="92">
        <f>D16+D18+D20</f>
        <v>3784093.03</v>
      </c>
      <c r="E15" s="92">
        <f>E16+E18+E20</f>
        <v>0</v>
      </c>
      <c r="F15" s="93">
        <f>F16+F18+F20</f>
        <v>565626.9</v>
      </c>
    </row>
    <row r="16" spans="1:9" ht="15" customHeight="1">
      <c r="A16" s="81">
        <v>11</v>
      </c>
      <c r="B16" s="180"/>
      <c r="C16" s="87" t="s">
        <v>50</v>
      </c>
      <c r="D16" s="160">
        <v>717563.25</v>
      </c>
      <c r="E16" s="160"/>
      <c r="F16" s="161">
        <v>565626.9</v>
      </c>
    </row>
    <row r="17" spans="1:6" ht="15" customHeight="1">
      <c r="A17" s="81">
        <v>12</v>
      </c>
      <c r="B17" s="180"/>
      <c r="C17" s="88" t="s">
        <v>83</v>
      </c>
      <c r="D17" s="160"/>
      <c r="E17" s="160"/>
      <c r="F17" s="161">
        <v>183937.66</v>
      </c>
    </row>
    <row r="18" spans="1:6" ht="30" customHeight="1">
      <c r="A18" s="81">
        <v>13</v>
      </c>
      <c r="B18" s="180"/>
      <c r="C18" s="87" t="s">
        <v>89</v>
      </c>
      <c r="D18" s="160">
        <v>3066529.78</v>
      </c>
      <c r="E18" s="160"/>
      <c r="F18" s="161"/>
    </row>
    <row r="19" spans="1:6" ht="15" customHeight="1">
      <c r="A19" s="81">
        <v>14</v>
      </c>
      <c r="B19" s="180"/>
      <c r="C19" s="88" t="s">
        <v>85</v>
      </c>
      <c r="D19" s="160">
        <v>502826.83999999985</v>
      </c>
      <c r="E19" s="160"/>
      <c r="F19" s="161"/>
    </row>
    <row r="20" spans="1:6" ht="15" customHeight="1">
      <c r="A20" s="81">
        <v>15</v>
      </c>
      <c r="B20" s="180"/>
      <c r="C20" s="87" t="s">
        <v>86</v>
      </c>
      <c r="D20" s="89"/>
      <c r="E20" s="89"/>
      <c r="F20" s="90"/>
    </row>
    <row r="21" spans="1:6" ht="15" customHeight="1">
      <c r="A21" s="81">
        <v>16</v>
      </c>
      <c r="B21" s="181"/>
      <c r="C21" s="88" t="s">
        <v>85</v>
      </c>
      <c r="D21" s="89"/>
      <c r="E21" s="89"/>
      <c r="F21" s="90"/>
    </row>
    <row r="22" spans="1:6" ht="15" customHeight="1" thickBot="1">
      <c r="A22" s="94">
        <v>17</v>
      </c>
      <c r="B22" s="182" t="s">
        <v>90</v>
      </c>
      <c r="C22" s="183"/>
      <c r="D22" s="95">
        <f>D7+D15</f>
        <v>9088924.4199999999</v>
      </c>
      <c r="E22" s="95">
        <f>E7+E15</f>
        <v>405343.4</v>
      </c>
      <c r="F22" s="96">
        <f>F7+F15</f>
        <v>3976031.02</v>
      </c>
    </row>
  </sheetData>
  <mergeCells count="4">
    <mergeCell ref="B6:B13"/>
    <mergeCell ref="B14:B21"/>
    <mergeCell ref="B22:C22"/>
    <mergeCell ref="B4:C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77" zoomScaleNormal="100" workbookViewId="0">
      <selection activeCell="B3" sqref="B3"/>
    </sheetView>
  </sheetViews>
  <sheetFormatPr defaultColWidth="9.21875" defaultRowHeight="13.2"/>
  <cols>
    <col min="1" max="1" width="35.21875" style="37" customWidth="1"/>
    <col min="2" max="2" width="45.77734375" style="37" customWidth="1"/>
    <col min="3" max="4" width="29.44140625" style="37" customWidth="1"/>
    <col min="5" max="5" width="28.44140625" style="37" customWidth="1"/>
    <col min="6" max="6" width="14" style="37" bestFit="1" customWidth="1"/>
    <col min="7" max="7" width="14.77734375" style="37" customWidth="1"/>
    <col min="8" max="8" width="26.44140625" style="37" customWidth="1"/>
    <col min="9" max="9" width="16.21875" style="37" bestFit="1" customWidth="1"/>
    <col min="10" max="10" width="14" style="37" bestFit="1" customWidth="1"/>
    <col min="11" max="11" width="14.77734375" style="37" customWidth="1"/>
    <col min="12" max="12" width="26.77734375" style="37" customWidth="1"/>
    <col min="13" max="16384" width="9.21875" style="37"/>
  </cols>
  <sheetData>
    <row r="1" spans="1:12" ht="13.8">
      <c r="A1" s="37" t="s">
        <v>27</v>
      </c>
      <c r="B1" s="1" t="s">
        <v>138</v>
      </c>
    </row>
    <row r="2" spans="1:12" ht="13.8">
      <c r="A2" s="37" t="s">
        <v>28</v>
      </c>
      <c r="B2" s="152">
        <v>45657</v>
      </c>
      <c r="C2" s="98"/>
      <c r="D2" s="98"/>
      <c r="E2" s="98"/>
      <c r="F2" s="98"/>
      <c r="G2" s="98"/>
      <c r="H2" s="98"/>
      <c r="I2" s="98"/>
      <c r="J2" s="98"/>
      <c r="K2" s="98"/>
      <c r="L2" s="98"/>
    </row>
    <row r="3" spans="1:12">
      <c r="B3" s="98"/>
      <c r="C3" s="98"/>
      <c r="D3" s="98"/>
      <c r="E3" s="98"/>
      <c r="F3" s="98"/>
      <c r="G3" s="98"/>
      <c r="H3" s="98"/>
      <c r="I3" s="98"/>
      <c r="J3" s="98"/>
      <c r="K3" s="98"/>
      <c r="L3" s="98"/>
    </row>
    <row r="4" spans="1:12" ht="13.8" thickBot="1">
      <c r="A4" s="143" t="s">
        <v>43</v>
      </c>
      <c r="B4" s="76" t="s">
        <v>25</v>
      </c>
      <c r="C4" s="98"/>
      <c r="D4" s="98"/>
      <c r="E4" s="98"/>
      <c r="F4" s="98"/>
      <c r="G4" s="98"/>
      <c r="H4" s="98"/>
      <c r="I4" s="98"/>
      <c r="J4" s="98"/>
      <c r="K4" s="98"/>
      <c r="L4" s="98"/>
    </row>
    <row r="5" spans="1:12">
      <c r="A5" s="99"/>
      <c r="B5" s="58"/>
      <c r="C5" s="133" t="s">
        <v>108</v>
      </c>
      <c r="D5" s="133" t="s">
        <v>80</v>
      </c>
      <c r="E5" s="135" t="s">
        <v>48</v>
      </c>
      <c r="F5" s="98"/>
      <c r="G5" s="98"/>
      <c r="H5" s="98"/>
      <c r="I5" s="98"/>
      <c r="J5" s="98"/>
      <c r="K5" s="98"/>
      <c r="L5" s="98"/>
    </row>
    <row r="6" spans="1:12">
      <c r="A6" s="185" t="s">
        <v>44</v>
      </c>
      <c r="B6" s="100" t="s">
        <v>49</v>
      </c>
      <c r="C6" s="42"/>
      <c r="D6" s="42"/>
      <c r="E6" s="61"/>
      <c r="F6" s="98"/>
      <c r="G6" s="98"/>
      <c r="H6" s="98"/>
      <c r="I6" s="98"/>
      <c r="J6" s="98"/>
      <c r="K6" s="98"/>
      <c r="L6" s="98"/>
    </row>
    <row r="7" spans="1:12">
      <c r="A7" s="186"/>
      <c r="B7" s="101" t="s">
        <v>117</v>
      </c>
      <c r="C7" s="42"/>
      <c r="D7" s="42"/>
      <c r="E7" s="61"/>
      <c r="F7" s="98"/>
      <c r="G7" s="98"/>
      <c r="H7" s="98"/>
      <c r="I7" s="98"/>
      <c r="J7" s="98"/>
      <c r="K7" s="98"/>
      <c r="L7" s="98"/>
    </row>
    <row r="8" spans="1:12">
      <c r="A8" s="187" t="s">
        <v>45</v>
      </c>
      <c r="B8" s="100" t="s">
        <v>49</v>
      </c>
      <c r="C8" s="42"/>
      <c r="D8" s="42"/>
      <c r="E8" s="61"/>
      <c r="F8" s="98"/>
      <c r="G8" s="98"/>
      <c r="H8" s="98"/>
      <c r="I8" s="98"/>
      <c r="J8" s="98"/>
      <c r="K8" s="98"/>
      <c r="L8" s="98"/>
    </row>
    <row r="9" spans="1:12">
      <c r="A9" s="187"/>
      <c r="B9" s="101" t="s">
        <v>54</v>
      </c>
      <c r="C9" s="102">
        <f>C10+C11+C12+C13</f>
        <v>0</v>
      </c>
      <c r="D9" s="102">
        <f>D10+D11+D12+D13</f>
        <v>0</v>
      </c>
      <c r="E9" s="144">
        <f>E10+E11+E12+E13</f>
        <v>0</v>
      </c>
      <c r="F9" s="98"/>
      <c r="G9" s="98"/>
      <c r="H9" s="98"/>
      <c r="I9" s="98"/>
      <c r="J9" s="98"/>
      <c r="K9" s="98"/>
      <c r="L9" s="98"/>
    </row>
    <row r="10" spans="1:12">
      <c r="A10" s="187"/>
      <c r="B10" s="103" t="s">
        <v>50</v>
      </c>
      <c r="C10" s="42"/>
      <c r="D10" s="42"/>
      <c r="E10" s="61"/>
      <c r="F10" s="98"/>
      <c r="G10" s="98"/>
      <c r="H10" s="98"/>
      <c r="I10" s="98"/>
      <c r="J10" s="98"/>
      <c r="K10" s="98"/>
      <c r="L10" s="98"/>
    </row>
    <row r="11" spans="1:12">
      <c r="A11" s="187"/>
      <c r="B11" s="103" t="s">
        <v>51</v>
      </c>
      <c r="C11" s="42"/>
      <c r="D11" s="42"/>
      <c r="E11" s="61"/>
      <c r="F11" s="98"/>
      <c r="G11" s="98"/>
      <c r="H11" s="98"/>
      <c r="I11" s="98"/>
      <c r="J11" s="98"/>
      <c r="K11" s="98"/>
      <c r="L11" s="98"/>
    </row>
    <row r="12" spans="1:12">
      <c r="A12" s="187"/>
      <c r="B12" s="103" t="s">
        <v>52</v>
      </c>
      <c r="C12" s="42"/>
      <c r="D12" s="42"/>
      <c r="E12" s="61"/>
      <c r="F12" s="98"/>
      <c r="G12" s="98"/>
      <c r="H12" s="98"/>
      <c r="I12" s="98"/>
      <c r="J12" s="98"/>
      <c r="K12" s="98"/>
      <c r="L12" s="98"/>
    </row>
    <row r="13" spans="1:12">
      <c r="A13" s="187"/>
      <c r="B13" s="103" t="s">
        <v>103</v>
      </c>
      <c r="C13" s="42"/>
      <c r="D13" s="42"/>
      <c r="E13" s="61"/>
      <c r="F13" s="98"/>
      <c r="G13" s="98"/>
      <c r="H13" s="98"/>
      <c r="I13" s="98"/>
      <c r="J13" s="98"/>
      <c r="K13" s="98"/>
      <c r="L13" s="98"/>
    </row>
    <row r="14" spans="1:12">
      <c r="A14" s="187" t="s">
        <v>46</v>
      </c>
      <c r="B14" s="100" t="s">
        <v>49</v>
      </c>
      <c r="C14" s="42"/>
      <c r="D14" s="42"/>
      <c r="E14" s="61"/>
      <c r="F14" s="98"/>
      <c r="G14" s="98"/>
      <c r="H14" s="98"/>
      <c r="I14" s="98"/>
      <c r="J14" s="98"/>
      <c r="K14" s="98"/>
      <c r="L14" s="98"/>
    </row>
    <row r="15" spans="1:12">
      <c r="A15" s="187"/>
      <c r="B15" s="101" t="s">
        <v>54</v>
      </c>
      <c r="C15" s="102">
        <f>C16+C17+C18+C19</f>
        <v>0</v>
      </c>
      <c r="D15" s="102">
        <f>D16+D17+D18+D19</f>
        <v>0</v>
      </c>
      <c r="E15" s="144">
        <f>E16+E17+E18+E19</f>
        <v>0</v>
      </c>
      <c r="F15" s="98"/>
      <c r="G15" s="98"/>
      <c r="H15" s="98"/>
      <c r="I15" s="98"/>
      <c r="J15" s="98"/>
      <c r="K15" s="98"/>
      <c r="L15" s="98"/>
    </row>
    <row r="16" spans="1:12">
      <c r="A16" s="187"/>
      <c r="B16" s="103" t="s">
        <v>50</v>
      </c>
      <c r="C16" s="42"/>
      <c r="D16" s="42"/>
      <c r="E16" s="61"/>
      <c r="F16" s="98"/>
      <c r="G16" s="98"/>
      <c r="H16" s="98"/>
      <c r="I16" s="98"/>
      <c r="J16" s="98"/>
      <c r="K16" s="98"/>
      <c r="L16" s="98"/>
    </row>
    <row r="17" spans="1:12">
      <c r="A17" s="185"/>
      <c r="B17" s="103" t="s">
        <v>51</v>
      </c>
      <c r="C17" s="42"/>
      <c r="D17" s="42"/>
      <c r="E17" s="61"/>
      <c r="F17" s="98"/>
      <c r="G17" s="98"/>
      <c r="H17" s="98"/>
      <c r="I17" s="98"/>
      <c r="J17" s="98"/>
      <c r="K17" s="98"/>
      <c r="L17" s="98"/>
    </row>
    <row r="18" spans="1:12">
      <c r="A18" s="185"/>
      <c r="B18" s="103" t="s">
        <v>52</v>
      </c>
      <c r="C18" s="42"/>
      <c r="D18" s="42"/>
      <c r="E18" s="61"/>
      <c r="F18" s="98"/>
      <c r="G18" s="98"/>
      <c r="H18" s="98"/>
      <c r="I18" s="98"/>
      <c r="J18" s="98"/>
      <c r="K18" s="98"/>
      <c r="L18" s="98"/>
    </row>
    <row r="19" spans="1:12" ht="13.8" thickBot="1">
      <c r="A19" s="188"/>
      <c r="B19" s="145" t="s">
        <v>103</v>
      </c>
      <c r="C19" s="63"/>
      <c r="D19" s="63"/>
      <c r="E19" s="64"/>
      <c r="F19" s="98"/>
      <c r="G19" s="98"/>
      <c r="H19" s="98"/>
      <c r="I19" s="98"/>
      <c r="J19" s="98"/>
      <c r="K19" s="98"/>
      <c r="L19" s="98"/>
    </row>
    <row r="20" spans="1:12">
      <c r="A20" s="98"/>
      <c r="B20" s="98"/>
      <c r="C20" s="98"/>
      <c r="D20" s="98"/>
      <c r="E20" s="98"/>
      <c r="F20" s="98"/>
      <c r="G20" s="98"/>
      <c r="H20" s="98"/>
      <c r="I20" s="98"/>
      <c r="J20" s="98"/>
      <c r="K20" s="98"/>
      <c r="L20" s="98"/>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74" zoomScaleNormal="100" workbookViewId="0">
      <pane xSplit="2" ySplit="6" topLeftCell="C7" activePane="bottomRight" state="frozen"/>
      <selection activeCell="L18" sqref="L18"/>
      <selection pane="topRight" activeCell="L18" sqref="L18"/>
      <selection pane="bottomLeft" activeCell="L18" sqref="L18"/>
      <selection pane="bottomRight" activeCell="G18" sqref="G18"/>
    </sheetView>
  </sheetViews>
  <sheetFormatPr defaultColWidth="9.21875" defaultRowHeight="13.2"/>
  <cols>
    <col min="1" max="1" width="10.5546875" style="37" bestFit="1" customWidth="1"/>
    <col min="2" max="2" width="54.77734375" style="37" customWidth="1"/>
    <col min="3" max="3" width="26.77734375" style="37" customWidth="1"/>
    <col min="4" max="4" width="34.77734375" style="37" customWidth="1"/>
    <col min="5" max="5" width="26.77734375" style="37" customWidth="1"/>
    <col min="6" max="6" width="25.5546875" style="37" customWidth="1"/>
    <col min="7" max="7" width="25" style="37" customWidth="1"/>
    <col min="8" max="16384" width="9.21875" style="37"/>
  </cols>
  <sheetData>
    <row r="1" spans="1:7" ht="13.8">
      <c r="A1" s="36" t="s">
        <v>27</v>
      </c>
      <c r="B1" s="1" t="s">
        <v>138</v>
      </c>
    </row>
    <row r="2" spans="1:7" ht="13.8">
      <c r="A2" s="36" t="s">
        <v>28</v>
      </c>
      <c r="B2" s="152">
        <v>45657</v>
      </c>
    </row>
    <row r="3" spans="1:7">
      <c r="B3" s="104"/>
    </row>
    <row r="4" spans="1:7" ht="13.8" thickBot="1">
      <c r="A4" s="55" t="s">
        <v>91</v>
      </c>
      <c r="B4" s="141" t="s">
        <v>100</v>
      </c>
    </row>
    <row r="5" spans="1:7" s="104" customFormat="1">
      <c r="A5" s="105"/>
      <c r="B5" s="40"/>
      <c r="C5" s="106" t="s">
        <v>0</v>
      </c>
      <c r="D5" s="133" t="s">
        <v>1</v>
      </c>
      <c r="E5" s="133" t="s">
        <v>2</v>
      </c>
      <c r="F5" s="133" t="s">
        <v>3</v>
      </c>
      <c r="G5" s="135" t="s">
        <v>4</v>
      </c>
    </row>
    <row r="6" spans="1:7" ht="52.8">
      <c r="A6" s="107"/>
      <c r="B6" s="108"/>
      <c r="C6" s="109" t="s">
        <v>92</v>
      </c>
      <c r="D6" s="108" t="s">
        <v>93</v>
      </c>
      <c r="E6" s="137" t="s">
        <v>94</v>
      </c>
      <c r="F6" s="137" t="s">
        <v>106</v>
      </c>
      <c r="G6" s="136" t="s">
        <v>95</v>
      </c>
    </row>
    <row r="7" spans="1:7">
      <c r="A7" s="107">
        <v>1</v>
      </c>
      <c r="B7" s="110" t="s">
        <v>108</v>
      </c>
      <c r="C7" s="111">
        <f>SUM(C8:C11)</f>
        <v>502826.83999999985</v>
      </c>
      <c r="D7" s="111">
        <f t="shared" ref="D7:G7" si="0">SUM(D8:D11)</f>
        <v>0</v>
      </c>
      <c r="E7" s="111">
        <f t="shared" si="0"/>
        <v>0</v>
      </c>
      <c r="F7" s="111">
        <f t="shared" si="0"/>
        <v>0</v>
      </c>
      <c r="G7" s="111">
        <f t="shared" si="0"/>
        <v>0</v>
      </c>
    </row>
    <row r="8" spans="1:7">
      <c r="A8" s="107">
        <v>2</v>
      </c>
      <c r="B8" s="112" t="s">
        <v>68</v>
      </c>
      <c r="C8" s="113"/>
      <c r="D8" s="89"/>
      <c r="E8" s="89"/>
      <c r="F8" s="89"/>
      <c r="G8" s="90"/>
    </row>
    <row r="9" spans="1:7">
      <c r="A9" s="107">
        <v>3</v>
      </c>
      <c r="B9" s="112" t="s">
        <v>96</v>
      </c>
      <c r="C9" s="162">
        <f>'24. Rem1'!D19</f>
        <v>502826.83999999985</v>
      </c>
      <c r="D9" s="89"/>
      <c r="E9" s="89"/>
      <c r="F9" s="89"/>
      <c r="G9" s="90"/>
    </row>
    <row r="10" spans="1:7">
      <c r="A10" s="107">
        <v>4</v>
      </c>
      <c r="B10" s="114" t="s">
        <v>97</v>
      </c>
      <c r="C10" s="113"/>
      <c r="D10" s="89"/>
      <c r="E10" s="89"/>
      <c r="F10" s="89"/>
      <c r="G10" s="90"/>
    </row>
    <row r="11" spans="1:7">
      <c r="A11" s="107">
        <v>5</v>
      </c>
      <c r="B11" s="112" t="s">
        <v>98</v>
      </c>
      <c r="C11" s="113"/>
      <c r="D11" s="89"/>
      <c r="E11" s="89"/>
      <c r="F11" s="89"/>
      <c r="G11" s="90"/>
    </row>
    <row r="12" spans="1:7">
      <c r="A12" s="107">
        <v>6</v>
      </c>
      <c r="B12" s="82" t="s">
        <v>80</v>
      </c>
      <c r="C12" s="85">
        <f>SUM(C13:C16)</f>
        <v>0</v>
      </c>
      <c r="D12" s="85">
        <f>SUM(D13:D16)</f>
        <v>0</v>
      </c>
      <c r="E12" s="85">
        <f>SUM(E13:E16)</f>
        <v>0</v>
      </c>
      <c r="F12" s="85">
        <f>SUM(F13:F16)</f>
        <v>0</v>
      </c>
      <c r="G12" s="86">
        <f>SUM(G13:G16)</f>
        <v>0</v>
      </c>
    </row>
    <row r="13" spans="1:7">
      <c r="A13" s="107">
        <v>7</v>
      </c>
      <c r="B13" s="112" t="s">
        <v>68</v>
      </c>
      <c r="C13" s="83"/>
      <c r="D13" s="83"/>
      <c r="E13" s="83"/>
      <c r="F13" s="83"/>
      <c r="G13" s="84"/>
    </row>
    <row r="14" spans="1:7">
      <c r="A14" s="107">
        <v>8</v>
      </c>
      <c r="B14" s="112" t="s">
        <v>96</v>
      </c>
      <c r="C14" s="83"/>
      <c r="D14" s="83"/>
      <c r="E14" s="83"/>
      <c r="F14" s="83"/>
      <c r="G14" s="84"/>
    </row>
    <row r="15" spans="1:7">
      <c r="A15" s="107">
        <v>9</v>
      </c>
      <c r="B15" s="114" t="s">
        <v>97</v>
      </c>
      <c r="C15" s="83"/>
      <c r="D15" s="83"/>
      <c r="E15" s="83"/>
      <c r="F15" s="83"/>
      <c r="G15" s="84"/>
    </row>
    <row r="16" spans="1:7">
      <c r="A16" s="107">
        <v>10</v>
      </c>
      <c r="B16" s="112" t="s">
        <v>98</v>
      </c>
      <c r="C16" s="83"/>
      <c r="D16" s="83"/>
      <c r="E16" s="83"/>
      <c r="F16" s="83"/>
      <c r="G16" s="84"/>
    </row>
    <row r="17" spans="1:7">
      <c r="A17" s="107">
        <v>11</v>
      </c>
      <c r="B17" s="82" t="s">
        <v>48</v>
      </c>
      <c r="C17" s="85">
        <f>SUM(C18:C21)</f>
        <v>183937.66</v>
      </c>
      <c r="D17" s="85">
        <f>SUM(D18:D21)</f>
        <v>0</v>
      </c>
      <c r="E17" s="85">
        <f>SUM(E18:E21)</f>
        <v>0</v>
      </c>
      <c r="F17" s="85">
        <f>SUM(F18:F21)</f>
        <v>0</v>
      </c>
      <c r="G17" s="86">
        <f>SUM(G18:G21)</f>
        <v>25627.119999999999</v>
      </c>
    </row>
    <row r="18" spans="1:7">
      <c r="A18" s="107">
        <v>12</v>
      </c>
      <c r="B18" s="112" t="s">
        <v>68</v>
      </c>
      <c r="C18" s="83">
        <f>'24. Rem1'!F17</f>
        <v>183937.66</v>
      </c>
      <c r="D18" s="83">
        <v>0</v>
      </c>
      <c r="E18" s="83">
        <v>0</v>
      </c>
      <c r="F18" s="83">
        <v>0</v>
      </c>
      <c r="G18" s="84">
        <v>25627.119999999999</v>
      </c>
    </row>
    <row r="19" spans="1:7">
      <c r="A19" s="107">
        <v>13</v>
      </c>
      <c r="B19" s="112" t="s">
        <v>96</v>
      </c>
      <c r="C19" s="83"/>
      <c r="D19" s="83"/>
      <c r="E19" s="83"/>
      <c r="F19" s="83"/>
      <c r="G19" s="84"/>
    </row>
    <row r="20" spans="1:7">
      <c r="A20" s="107">
        <v>14</v>
      </c>
      <c r="B20" s="114" t="s">
        <v>97</v>
      </c>
      <c r="C20" s="83"/>
      <c r="D20" s="83"/>
      <c r="E20" s="83"/>
      <c r="F20" s="83"/>
      <c r="G20" s="84"/>
    </row>
    <row r="21" spans="1:7">
      <c r="A21" s="107">
        <v>15</v>
      </c>
      <c r="B21" s="112" t="s">
        <v>98</v>
      </c>
      <c r="C21" s="83"/>
      <c r="D21" s="83"/>
      <c r="E21" s="83"/>
      <c r="F21" s="83"/>
      <c r="G21" s="84"/>
    </row>
    <row r="22" spans="1:7" ht="13.8" thickBot="1">
      <c r="A22" s="107">
        <v>16</v>
      </c>
      <c r="B22" s="115" t="s">
        <v>99</v>
      </c>
      <c r="C22" s="116">
        <f>C12+C17</f>
        <v>183937.66</v>
      </c>
      <c r="D22" s="116">
        <f>D12+D17</f>
        <v>0</v>
      </c>
      <c r="E22" s="116">
        <f>E12+E17</f>
        <v>0</v>
      </c>
      <c r="F22" s="116">
        <f>F12+F17</f>
        <v>0</v>
      </c>
      <c r="G22" s="117">
        <f>G12+G17</f>
        <v>25627.119999999999</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19"/>
  <sheetViews>
    <sheetView tabSelected="1" workbookViewId="0">
      <pane xSplit="2" ySplit="8" topLeftCell="C9" activePane="bottomRight" state="frozen"/>
      <selection activeCell="L18" sqref="L18"/>
      <selection pane="topRight" activeCell="L18" sqref="L18"/>
      <selection pane="bottomLeft" activeCell="L18" sqref="L18"/>
      <selection pane="bottomRight" activeCell="G12" sqref="G12"/>
    </sheetView>
  </sheetViews>
  <sheetFormatPr defaultColWidth="9.21875" defaultRowHeight="13.2"/>
  <cols>
    <col min="1" max="1" width="10.5546875" style="37" bestFit="1" customWidth="1"/>
    <col min="2" max="2" width="89.21875" style="37" bestFit="1" customWidth="1"/>
    <col min="3" max="3" width="15.21875" style="74" customWidth="1"/>
    <col min="4" max="5" width="13.77734375" style="74" customWidth="1"/>
    <col min="6" max="6" width="16.21875" style="74" customWidth="1"/>
    <col min="7" max="8" width="13.77734375" style="74" customWidth="1"/>
    <col min="9" max="9" width="17.5546875" style="74" customWidth="1"/>
    <col min="10" max="10" width="14.5546875" style="74" customWidth="1"/>
    <col min="11" max="12" width="13.77734375" style="74" customWidth="1"/>
    <col min="13" max="13" width="15" style="74" customWidth="1"/>
    <col min="14" max="15" width="13.77734375" style="74" customWidth="1"/>
    <col min="16" max="17" width="15.77734375" style="74" customWidth="1"/>
    <col min="18" max="18" width="9.21875" style="74"/>
    <col min="19" max="16384" width="9.21875" style="37"/>
  </cols>
  <sheetData>
    <row r="1" spans="1:15" ht="13.8">
      <c r="A1" s="37" t="s">
        <v>27</v>
      </c>
      <c r="B1" s="1" t="s">
        <v>138</v>
      </c>
    </row>
    <row r="2" spans="1:15" ht="13.8">
      <c r="A2" s="37" t="s">
        <v>28</v>
      </c>
      <c r="B2" s="152">
        <v>45657</v>
      </c>
    </row>
    <row r="4" spans="1:15" ht="13.8" thickBot="1">
      <c r="A4" s="55" t="s">
        <v>53</v>
      </c>
      <c r="B4" s="142" t="s">
        <v>26</v>
      </c>
    </row>
    <row r="5" spans="1:15">
      <c r="A5" s="44"/>
      <c r="B5" s="118"/>
      <c r="C5" s="132" t="s">
        <v>0</v>
      </c>
      <c r="D5" s="132" t="s">
        <v>1</v>
      </c>
      <c r="E5" s="132" t="s">
        <v>2</v>
      </c>
      <c r="F5" s="132" t="s">
        <v>3</v>
      </c>
      <c r="G5" s="132" t="s">
        <v>4</v>
      </c>
      <c r="H5" s="132" t="s">
        <v>8</v>
      </c>
      <c r="I5" s="132" t="s">
        <v>12</v>
      </c>
      <c r="J5" s="132" t="s">
        <v>13</v>
      </c>
      <c r="K5" s="132" t="s">
        <v>104</v>
      </c>
      <c r="L5" s="132" t="s">
        <v>14</v>
      </c>
      <c r="M5" s="132" t="s">
        <v>15</v>
      </c>
      <c r="N5" s="132" t="s">
        <v>16</v>
      </c>
      <c r="O5" s="119" t="s">
        <v>17</v>
      </c>
    </row>
    <row r="6" spans="1:15" ht="12.75" customHeight="1">
      <c r="A6" s="45"/>
      <c r="B6" s="47"/>
      <c r="C6" s="189" t="s">
        <v>105</v>
      </c>
      <c r="D6" s="189"/>
      <c r="E6" s="189"/>
      <c r="F6" s="191" t="s">
        <v>56</v>
      </c>
      <c r="G6" s="191"/>
      <c r="H6" s="191"/>
      <c r="I6" s="191"/>
      <c r="J6" s="191"/>
      <c r="K6" s="191"/>
      <c r="L6" s="191"/>
      <c r="M6" s="191" t="s">
        <v>62</v>
      </c>
      <c r="N6" s="191"/>
      <c r="O6" s="190"/>
    </row>
    <row r="7" spans="1:15" ht="15" customHeight="1">
      <c r="A7" s="45"/>
      <c r="B7" s="47"/>
      <c r="C7" s="191" t="s">
        <v>109</v>
      </c>
      <c r="D7" s="191" t="s">
        <v>110</v>
      </c>
      <c r="E7" s="191" t="s">
        <v>55</v>
      </c>
      <c r="F7" s="191" t="s">
        <v>57</v>
      </c>
      <c r="G7" s="191"/>
      <c r="H7" s="191" t="s">
        <v>58</v>
      </c>
      <c r="I7" s="191" t="s">
        <v>59</v>
      </c>
      <c r="J7" s="191"/>
      <c r="K7" s="192" t="s">
        <v>60</v>
      </c>
      <c r="L7" s="192"/>
      <c r="M7" s="189" t="s">
        <v>113</v>
      </c>
      <c r="N7" s="189" t="s">
        <v>114</v>
      </c>
      <c r="O7" s="190" t="s">
        <v>63</v>
      </c>
    </row>
    <row r="8" spans="1:15" ht="26.4">
      <c r="A8" s="45"/>
      <c r="B8" s="47"/>
      <c r="C8" s="191"/>
      <c r="D8" s="191"/>
      <c r="E8" s="191"/>
      <c r="F8" s="137" t="s">
        <v>111</v>
      </c>
      <c r="G8" s="137" t="s">
        <v>112</v>
      </c>
      <c r="H8" s="191"/>
      <c r="I8" s="137" t="s">
        <v>109</v>
      </c>
      <c r="J8" s="137" t="s">
        <v>110</v>
      </c>
      <c r="K8" s="138" t="s">
        <v>116</v>
      </c>
      <c r="L8" s="138" t="s">
        <v>61</v>
      </c>
      <c r="M8" s="189"/>
      <c r="N8" s="189"/>
      <c r="O8" s="190"/>
    </row>
    <row r="9" spans="1:15">
      <c r="A9" s="120"/>
      <c r="B9" s="121" t="s">
        <v>47</v>
      </c>
      <c r="C9" s="122"/>
      <c r="D9" s="122"/>
      <c r="E9" s="122"/>
      <c r="F9" s="123"/>
      <c r="G9" s="123"/>
      <c r="H9" s="46"/>
      <c r="I9" s="46"/>
      <c r="J9" s="46"/>
      <c r="K9" s="46"/>
      <c r="L9" s="46"/>
      <c r="M9" s="123"/>
      <c r="N9" s="123"/>
      <c r="O9" s="124"/>
    </row>
    <row r="10" spans="1:15">
      <c r="A10" s="45">
        <v>1</v>
      </c>
      <c r="B10" s="125" t="s">
        <v>54</v>
      </c>
      <c r="C10" s="126">
        <f>SUM(C11:C17)</f>
        <v>4472</v>
      </c>
      <c r="D10" s="126">
        <f>SUM(D11:D17)</f>
        <v>3583</v>
      </c>
      <c r="E10" s="126">
        <f>SUM(E11:E17)</f>
        <v>8055</v>
      </c>
      <c r="F10" s="127">
        <f t="shared" ref="F10:O10" si="0">SUM(F11:F17)</f>
        <v>0</v>
      </c>
      <c r="G10" s="127">
        <f t="shared" si="0"/>
        <v>0</v>
      </c>
      <c r="H10" s="126">
        <f t="shared" si="0"/>
        <v>2973</v>
      </c>
      <c r="I10" s="126">
        <f t="shared" si="0"/>
        <v>0</v>
      </c>
      <c r="J10" s="126">
        <f t="shared" si="0"/>
        <v>0</v>
      </c>
      <c r="K10" s="126">
        <f t="shared" si="0"/>
        <v>0</v>
      </c>
      <c r="L10" s="126">
        <f t="shared" si="0"/>
        <v>0</v>
      </c>
      <c r="M10" s="127">
        <f>SUM(M11:M17)</f>
        <v>1499</v>
      </c>
      <c r="N10" s="127">
        <f t="shared" si="0"/>
        <v>6556</v>
      </c>
      <c r="O10" s="128">
        <f t="shared" si="0"/>
        <v>8055</v>
      </c>
    </row>
    <row r="11" spans="1:15">
      <c r="A11" s="45">
        <v>1.1000000000000001</v>
      </c>
      <c r="B11" s="47" t="s">
        <v>148</v>
      </c>
      <c r="C11" s="41">
        <v>2157</v>
      </c>
      <c r="D11" s="41">
        <v>1569</v>
      </c>
      <c r="E11" s="126">
        <f t="shared" ref="E11:E17" si="1">C11+D11</f>
        <v>3726</v>
      </c>
      <c r="F11" s="41"/>
      <c r="G11" s="41"/>
      <c r="H11" s="41">
        <v>1253</v>
      </c>
      <c r="I11" s="41"/>
      <c r="J11" s="41"/>
      <c r="K11" s="129"/>
      <c r="L11" s="129"/>
      <c r="M11" s="126">
        <f>C11+F11-H11-I11</f>
        <v>904</v>
      </c>
      <c r="N11" s="126">
        <f>D11+G11+H11-J11+K11-L11</f>
        <v>2822</v>
      </c>
      <c r="O11" s="128">
        <f t="shared" ref="O11:O17" si="2">M11+N11</f>
        <v>3726</v>
      </c>
    </row>
    <row r="12" spans="1:15">
      <c r="A12" s="45">
        <v>1.2</v>
      </c>
      <c r="B12" s="47" t="s">
        <v>149</v>
      </c>
      <c r="C12" s="41">
        <v>590</v>
      </c>
      <c r="D12" s="41">
        <v>520</v>
      </c>
      <c r="E12" s="126">
        <f t="shared" si="1"/>
        <v>1110</v>
      </c>
      <c r="F12" s="41"/>
      <c r="G12" s="41"/>
      <c r="H12" s="41">
        <v>433</v>
      </c>
      <c r="I12" s="41"/>
      <c r="J12" s="41"/>
      <c r="K12" s="129"/>
      <c r="L12" s="129"/>
      <c r="M12" s="126">
        <f t="shared" ref="M12:M17" si="3">C12+F12-H12-I12</f>
        <v>157</v>
      </c>
      <c r="N12" s="126">
        <f t="shared" ref="N12:N17" si="4">D12+G12+H12-J12+K12-L12</f>
        <v>953</v>
      </c>
      <c r="O12" s="128">
        <f t="shared" si="2"/>
        <v>1110</v>
      </c>
    </row>
    <row r="13" spans="1:15">
      <c r="A13" s="45">
        <v>1.3</v>
      </c>
      <c r="B13" s="47" t="s">
        <v>150</v>
      </c>
      <c r="C13" s="41">
        <v>663</v>
      </c>
      <c r="D13" s="41">
        <v>632</v>
      </c>
      <c r="E13" s="126">
        <f t="shared" si="1"/>
        <v>1295</v>
      </c>
      <c r="F13" s="41"/>
      <c r="G13" s="41"/>
      <c r="H13" s="41">
        <v>505</v>
      </c>
      <c r="I13" s="41"/>
      <c r="J13" s="41"/>
      <c r="K13" s="129"/>
      <c r="L13" s="129"/>
      <c r="M13" s="126">
        <f t="shared" si="3"/>
        <v>158</v>
      </c>
      <c r="N13" s="126">
        <f t="shared" si="4"/>
        <v>1137</v>
      </c>
      <c r="O13" s="128">
        <f t="shared" si="2"/>
        <v>1295</v>
      </c>
    </row>
    <row r="14" spans="1:15">
      <c r="A14" s="45">
        <v>1.4</v>
      </c>
      <c r="B14" s="47" t="s">
        <v>152</v>
      </c>
      <c r="C14" s="41">
        <v>548</v>
      </c>
      <c r="D14" s="41">
        <v>324</v>
      </c>
      <c r="E14" s="126">
        <f t="shared" si="1"/>
        <v>872</v>
      </c>
      <c r="F14" s="41"/>
      <c r="G14" s="41"/>
      <c r="H14" s="41">
        <v>374</v>
      </c>
      <c r="I14" s="41"/>
      <c r="J14" s="41"/>
      <c r="K14" s="129"/>
      <c r="L14" s="129"/>
      <c r="M14" s="126">
        <f t="shared" si="3"/>
        <v>174</v>
      </c>
      <c r="N14" s="126">
        <f t="shared" si="4"/>
        <v>698</v>
      </c>
      <c r="O14" s="128">
        <f t="shared" si="2"/>
        <v>872</v>
      </c>
    </row>
    <row r="15" spans="1:15">
      <c r="A15" s="45">
        <v>1.5</v>
      </c>
      <c r="B15" s="47" t="s">
        <v>151</v>
      </c>
      <c r="C15" s="41">
        <v>514</v>
      </c>
      <c r="D15" s="41">
        <v>538</v>
      </c>
      <c r="E15" s="126">
        <f t="shared" si="1"/>
        <v>1052</v>
      </c>
      <c r="F15" s="41"/>
      <c r="G15" s="41"/>
      <c r="H15" s="41">
        <v>408</v>
      </c>
      <c r="I15" s="41"/>
      <c r="J15" s="41"/>
      <c r="K15" s="129"/>
      <c r="L15" s="129"/>
      <c r="M15" s="126">
        <f t="shared" si="3"/>
        <v>106</v>
      </c>
      <c r="N15" s="126">
        <f t="shared" si="4"/>
        <v>946</v>
      </c>
      <c r="O15" s="128">
        <f t="shared" si="2"/>
        <v>1052</v>
      </c>
    </row>
    <row r="16" spans="1:15">
      <c r="A16" s="45">
        <v>1.6</v>
      </c>
      <c r="B16" s="47"/>
      <c r="C16" s="41"/>
      <c r="D16" s="41"/>
      <c r="E16" s="126">
        <f t="shared" si="1"/>
        <v>0</v>
      </c>
      <c r="F16" s="41"/>
      <c r="G16" s="41"/>
      <c r="H16" s="41"/>
      <c r="I16" s="41"/>
      <c r="J16" s="41"/>
      <c r="K16" s="129"/>
      <c r="L16" s="129"/>
      <c r="M16" s="126">
        <f>C16+F16-H16-I16</f>
        <v>0</v>
      </c>
      <c r="N16" s="126">
        <f t="shared" si="4"/>
        <v>0</v>
      </c>
      <c r="O16" s="128">
        <f t="shared" si="2"/>
        <v>0</v>
      </c>
    </row>
    <row r="17" spans="1:15">
      <c r="A17" s="45" t="s">
        <v>11</v>
      </c>
      <c r="B17" s="47"/>
      <c r="C17" s="41"/>
      <c r="D17" s="41"/>
      <c r="E17" s="126">
        <f t="shared" si="1"/>
        <v>0</v>
      </c>
      <c r="F17" s="41"/>
      <c r="G17" s="41"/>
      <c r="H17" s="41"/>
      <c r="I17" s="41"/>
      <c r="J17" s="41"/>
      <c r="K17" s="129"/>
      <c r="L17" s="129"/>
      <c r="M17" s="126">
        <f t="shared" si="3"/>
        <v>0</v>
      </c>
      <c r="N17" s="126">
        <f t="shared" si="4"/>
        <v>0</v>
      </c>
      <c r="O17" s="128">
        <f t="shared" si="2"/>
        <v>0</v>
      </c>
    </row>
    <row r="18" spans="1:15">
      <c r="A18" s="120"/>
      <c r="B18" s="37" t="s">
        <v>48</v>
      </c>
      <c r="C18" s="122"/>
      <c r="D18" s="122"/>
      <c r="E18" s="122"/>
      <c r="F18" s="122"/>
      <c r="G18" s="122"/>
      <c r="H18" s="122"/>
      <c r="I18" s="122"/>
      <c r="J18" s="122"/>
      <c r="K18" s="130"/>
      <c r="L18" s="130"/>
      <c r="M18" s="122"/>
      <c r="N18" s="122"/>
      <c r="O18" s="124"/>
    </row>
    <row r="19" spans="1:15">
      <c r="A19" s="45">
        <v>2</v>
      </c>
      <c r="B19" s="131" t="s">
        <v>54</v>
      </c>
      <c r="C19" s="126"/>
      <c r="D19" s="126"/>
      <c r="E19" s="126"/>
      <c r="F19" s="126"/>
      <c r="G19" s="126"/>
      <c r="H19" s="126"/>
      <c r="I19" s="126"/>
      <c r="J19" s="126"/>
      <c r="K19" s="126"/>
      <c r="L19" s="126"/>
      <c r="M19" s="126">
        <f t="shared" ref="M19" si="5">C19+F19-H19-I19</f>
        <v>0</v>
      </c>
      <c r="N19" s="126">
        <f t="shared" ref="N19" si="6">D19+G19+H19-J19+K19-L19</f>
        <v>0</v>
      </c>
      <c r="O19" s="128">
        <f t="shared" ref="O19" si="7">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574KtitqAE5qvbOk1nZNfJLvIKOwgUpIoXEvioW8KGU=</DigestValue>
    </Reference>
    <Reference Type="http://www.w3.org/2000/09/xmldsig#Object" URI="#idOfficeObject">
      <DigestMethod Algorithm="http://www.w3.org/2001/04/xmlenc#sha256"/>
      <DigestValue>wVLkf/oxyQGHZYDa6bsG8uFiXDJhU0DnmR1C56gpQPM=</DigestValue>
    </Reference>
    <Reference Type="http://uri.etsi.org/01903#SignedProperties" URI="#idSignedProperties">
      <Transforms>
        <Transform Algorithm="http://www.w3.org/TR/2001/REC-xml-c14n-20010315"/>
      </Transforms>
      <DigestMethod Algorithm="http://www.w3.org/2001/04/xmlenc#sha256"/>
      <DigestValue>mi+wiXT4Q4+irBTmfDdEqNyWaEIzq+9wIBM7X7PWIP8=</DigestValue>
    </Reference>
  </SignedInfo>
  <SignatureValue>RWz4ubDoHJ8bz/OEx5/YKH/gQPqqN9yB/AK51FflcGDnNGheDSJwmOsO+yFgu8Z1aFFLI1IwnPeg
NHLUnjqmWbGfdnACy6BLsaYh3woavJYar4wrVHjR7V3220t0M7lwFRrTN4qHe4ExesUdVgeGe9dB
OcHiVelYcQxgtv6mf0KHLV83B96BZGzuEMnOq8GpagLKrylgh3TIp3ciJ9IreUZTVXV7+Mn+qDlm
gFMzQedAx+37y08dSB1V7g7zXhLHkUt+Pe5SF5VPryYR20cxFnwhQPh1r3+rVq9x5FvgsCzfmqMk
898VOYVsP0nR7oRMqmPTrUIwziKZnQU6raL9+A==</SignatureValue>
  <KeyInfo>
    <X509Data>
      <X509Certificate>MIIGRDCCBSygAwIBAgIKKy7S3QADAAI3djANBgkqhkiG9w0BAQsFADBKMRIwEAYKCZImiZPyLGQBGRYCZ2UxEzARBgoJkiaJk/IsZAEZFgNuYmcxHzAdBgNVBAMTFk5CRyBDbGFzcyAyIElOVCBTdWIgQ0EwHhcNMjMwNjE2MDgwNTQ3WhcNMjUwNjE1MDgwNTQ3WjBCMRcwFQYDVQQKEw5KU0MgQ3JlZG8gQmFuazEnMCUGA1UEAxMeQkNEIC0gS29uc3RhbnRpbmUgR2hhbWJhc2hpZHplMIIBIjANBgkqhkiG9w0BAQEFAAOCAQ8AMIIBCgKCAQEA6ySQjPOg9/Hc3sXzEa+Xn08LVLkXyQ8+37IBPE5kJfn0YFTtHGxqxbzj/MZwdyV31c9SCE/kHVWpIRT7MF0kGbgoZNF0pTNYcmhOQU03ebGJ9yyDds8HgYVzoM7e2S8NSNyq2JPsKpyb72FyjHKD7VVBrUJM3WCsC2chjipvYizU9gMwxNzTPz9kT7zn4LuM6TSyrYSYB/oD+ooh0MKP7EE/4oJWz5UoVrmMbZIJc+R7MyabgDD53h7Tzpn+7SI4e65TwEBB/5zDmtuTNW/Inp7OPsoFD05atAPJFkdN1NEF7jfoNAa84UF2kOd5uU46gostlnPN/sqTyaWIX9as3QIDAQABo4IDMjCCAy4wPAYJKwYBBAGCNxUHBC8wLQYlKwYBBAGCNxUI5rJgg431RIaBmQmDuKFKg76EcQSDxJEzhIOIXQIBZAIBIzAdBgNVHSUEFjAUBggrBgEFBQcDAgYIKwYBBQUHAwQwCwYDVR0PBAQDAgeAMCcGCSsGAQQBgjcVCgQaMBgwCgYIKwYBBQUHAwIwCgYIKwYBBQUHAwQwHQYDVR0OBBYEFL/irtUv844KPAED+zVmPWx7bSH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qwWQesdOFPXG0FBpAJfwknFIxKrgyTWXse6yDOtyHX7S7PR7ukyysbO8MMscJiumA7ImwDZ0iOddUffSQFEgiqB04NvklRhElfN4KM+QbucgqDCL2ydHQtO+S6gH5nck01KkQIrRwcy+yItrvImdGaMquD+gMcdarX2zqxHpYfotlfPCbtDyS+cUKBNqU77U5O1stwjKZ41NDwBROc+//hfDWTWI+B+0zXlr2ikHaRmIBXIQhvlmG+YbEB7SIz/EacBWA0HKlm6HeEhqaiZxn3bR1knRZ3FxSqZpOGf/TZp3ZU9PNDDdIpBDgBqDHDHRHFxigo9bMuUIJ4nTSKmA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yU6SR1ePeCfCCTgNm/euK/OnG664JEY0ShZ8XP7Z1+A=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UZc+Eb2U6CoUW3VzqKXofHC/4ECHjz4BBxFJtHQHWcM=</DigestValue>
      </Reference>
      <Reference URI="/xl/printerSettings/printerSettings2.bin?ContentType=application/vnd.openxmlformats-officedocument.spreadsheetml.printerSettings">
        <DigestMethod Algorithm="http://www.w3.org/2001/04/xmlenc#sha256"/>
        <DigestValue>dIMNKKWP8aYs7H6lqhQ+1vByjt5yqq5tXU1LxDNOdrA=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Z0pofv6bTP5w8awD1F/U8I3FDa2WTdhYjHcd2jHfp9I=</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jNlEscKTgm/Ovii7rfDdXNyZFLoTYyTPK70sW0arK4U=</DigestValue>
      </Reference>
      <Reference URI="/xl/printerSettings/printerSettings8.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Iqaz2weHA4dw8EYxeHWa/N6+3pF2gibyzTf1dNyHe3I=</DigestValue>
      </Reference>
      <Reference URI="/xl/styles.xml?ContentType=application/vnd.openxmlformats-officedocument.spreadsheetml.styles+xml">
        <DigestMethod Algorithm="http://www.w3.org/2001/04/xmlenc#sha256"/>
        <DigestValue>4OK6HP3cNRb8rcLu+xf3T9OFpL7cJxmKsLaE7KyTfvU=</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SxEf55Gs078/WVPjgCOW3EPm4Zvswu3DD0aOeyV2Jwo=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mBLJKaGSbAGD44+dzVQQq3Ss6U2XzyDpWe3uIL5gUIo=</DigestValue>
      </Reference>
      <Reference URI="/xl/worksheets/sheet2.xml?ContentType=application/vnd.openxmlformats-officedocument.spreadsheetml.worksheet+xml">
        <DigestMethod Algorithm="http://www.w3.org/2001/04/xmlenc#sha256"/>
        <DigestValue>iL7rpouI2/bsC6M8PIrQjzc4yJczmttp3jnv92f7b4U=</DigestValue>
      </Reference>
      <Reference URI="/xl/worksheets/sheet3.xml?ContentType=application/vnd.openxmlformats-officedocument.spreadsheetml.worksheet+xml">
        <DigestMethod Algorithm="http://www.w3.org/2001/04/xmlenc#sha256"/>
        <DigestValue>LGU60fG7Um/vyPLRhFnp1DRdWZPMVg68RkNYwjvLEs4=</DigestValue>
      </Reference>
      <Reference URI="/xl/worksheets/sheet4.xml?ContentType=application/vnd.openxmlformats-officedocument.spreadsheetml.worksheet+xml">
        <DigestMethod Algorithm="http://www.w3.org/2001/04/xmlenc#sha256"/>
        <DigestValue>9aVjT1dbx2ITD6fVidK8vH92X+KCtgfh9W4U2lq26gA=</DigestValue>
      </Reference>
      <Reference URI="/xl/worksheets/sheet5.xml?ContentType=application/vnd.openxmlformats-officedocument.spreadsheetml.worksheet+xml">
        <DigestMethod Algorithm="http://www.w3.org/2001/04/xmlenc#sha256"/>
        <DigestValue>/Oe/PmohIqqwrB2iJDP1vdP637AilWQNOWSTneCy6W0=</DigestValue>
      </Reference>
      <Reference URI="/xl/worksheets/sheet6.xml?ContentType=application/vnd.openxmlformats-officedocument.spreadsheetml.worksheet+xml">
        <DigestMethod Algorithm="http://www.w3.org/2001/04/xmlenc#sha256"/>
        <DigestValue>0Vrj9s16D4r/NXRI66KlUsZ1YwrQYSeQrdI964isRBI=</DigestValue>
      </Reference>
      <Reference URI="/xl/worksheets/sheet7.xml?ContentType=application/vnd.openxmlformats-officedocument.spreadsheetml.worksheet+xml">
        <DigestMethod Algorithm="http://www.w3.org/2001/04/xmlenc#sha256"/>
        <DigestValue>KlqelKj2HJzf++BDVSreDTG/3cVDXlT5TjMFxcrsmI8=</DigestValue>
      </Reference>
      <Reference URI="/xl/worksheets/sheet8.xml?ContentType=application/vnd.openxmlformats-officedocument.spreadsheetml.worksheet+xml">
        <DigestMethod Algorithm="http://www.w3.org/2001/04/xmlenc#sha256"/>
        <DigestValue>HPJNiUal5MGn9JLp6Z/TZdqJ4ONW1J313WALcnx74dc=</DigestValue>
      </Reference>
      <Reference URI="/xl/worksheets/sheet9.xml?ContentType=application/vnd.openxmlformats-officedocument.spreadsheetml.worksheet+xml">
        <DigestMethod Algorithm="http://www.w3.org/2001/04/xmlenc#sha256"/>
        <DigestValue>3UIlOdMbGRW1uDcoxKd+/QbnJTSpaNpgsQOnhrTrGK0=</DigestValue>
      </Reference>
    </Manifest>
    <SignatureProperties>
      <SignatureProperty Id="idSignatureTime" Target="#idPackageSignature">
        <mdssi:SignatureTime xmlns:mdssi="http://schemas.openxmlformats.org/package/2006/digital-signature">
          <mdssi:Format>YYYY-MM-DDThh:mm:ssTZD</mdssi:Format>
          <mdssi:Value>2025-04-28T11:33:12Z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aaaa</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2025-04-28T11:33:12Z</xd:SigningTime>
          <xd:SigningCertificate>
            <xd:Cert>
              <xd:CertDigest>
                <DigestMethod Algorithm="http://www.w3.org/2001/04/xmlenc#sha256"/>
                <DigestValue>1hSUnl0NOjl6jE3hV5+Dc2J11ZVMOhetdT0CqbpWONA=</DigestValue>
              </xd:CertDigest>
              <xd:IssuerSerial>
                <X509IssuerName>CN=NBG Class 2 INT Sub CA, DC=nbg, DC=ge</X509IssuerName>
                <X509SerialNumber>203925503291516086531958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aaaa</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fOx9eIbyPbOUkIQ3u1plkGOSrxzRZSFAS6BDQ+cn7uA=</DigestValue>
    </Reference>
    <Reference Type="http://www.w3.org/2000/09/xmldsig#Object" URI="#idOfficeObject">
      <DigestMethod Algorithm="http://www.w3.org/2001/04/xmlenc#sha256"/>
      <DigestValue>H1kkXv+Yfv+5NAlBYYo6jDMCpgI0h4mQHhMJovkp+mE=</DigestValue>
    </Reference>
    <Reference Type="http://uri.etsi.org/01903#SignedProperties" URI="#idSignedProperties">
      <Transforms>
        <Transform Algorithm="http://www.w3.org/TR/2001/REC-xml-c14n-20010315"/>
      </Transforms>
      <DigestMethod Algorithm="http://www.w3.org/2001/04/xmlenc#sha256"/>
      <DigestValue>P1HIdOXIGxnhwZ3TexwAcbTEBTboS5NYKhFQB0a/aNc=</DigestValue>
    </Reference>
  </SignedInfo>
  <SignatureValue>rpUF6K/g56UB1HNnwNA8UMKK8MSgW6YCuHymTdF2WJR2UXQYvhW7TRTe168s2Y5ycTu7G/cM/1jS
wPKu9UKrugFRyXjhZTbsHh9SV1pWoGpwG+jX+iup/666HcngiZSNjTgw7Dj11dWmUYNscsgWDZjs
8887NPapjqfXOpxNjoBTbiIWmcxwfQ/8ZFHaGBX6ycZo/Vcxz3Gg3PCdpIwbZ2LFqsaOJF/97tTp
dVIH5HdtjNPav8KmyouyZtoPHqVdGgv6aJabL3/D19RfjjlOLUKmPJ91iz3lpH5zxRXlRUUi0CE8
VLKjU8p8tYFEZdAjgMwEjBBBnebZfFC6i/rHJw==</SignatureValue>
  <KeyInfo>
    <X509Data>
      <X509Certificate>MIIGPjCCBSagAwIBAgIKHZPGBwADAAI4wTANBgkqhkiG9w0BAQsFADBKMRIwEAYKCZImiZPyLGQBGRYCZ2UxEzARBgoJkiaJk/IsZAEZFgNuYmcxHzAdBgNVBAMTFk5CRyBDbGFzcyAyIElOVCBTdWIgQ0EwHhcNMjMwNzA1MTAzOTU0WhcNMjUwNzA0MTAzOTU0WjA8MRcwFQYDVQQKEw5KU0MgQ3JlZG8gQmFuazEhMB8GA1UEAxMYQkNEIC0gRXJla2xlIFphdGlhc2h2aWxpMIIBIjANBgkqhkiG9w0BAQEFAAOCAQ8AMIIBCgKCAQEA7bW9DMX0iR7EsqQh8o9bvXr+aEeGQUtJMsEIJWF0lP9zeqiRwv2angsCuy2ME7xPbjJFDEVTITO6/38aRqyaSOb1TdfSqzLgahOa3jgsXhSQlHozTrmWwmzHCWTSuIUol71hGTNGa9T7ejbvDVtgwlMpcDA0NZsi4qZ/oHdiJOTfZ7oz3oHxZABAXYTJZ0ZZ2BXUI+4Kc5f+kJzK+9UhM9Tsy2ooqi+QK4wlHw67pyARFbRd3XV8/i9T/MyANYm0QM0a+t3RH9wRS1bLeBRBA8NoHiX9bap7unfJp6ZliqliavAW94bzNLN4cQ+00HdVArGg/oGjWf7lCY9387WtJwIDAQABo4IDMjCCAy4wPAYJKwYBBAGCNxUHBC8wLQYlKwYBBAGCNxUI5rJgg431RIaBmQmDuKFKg76EcQSDxJEzhIOIXQIBZAIBIzAdBgNVHSUEFjAUBggrBgEFBQcDAgYIKwYBBQUHAwQwCwYDVR0PBAQDAgeAMCcGCSsGAQQBgjcVCgQaMBgwCgYIKwYBBQUHAwIwCgYIKwYBBQUHAwQwHQYDVR0OBBYEFHSZPQMxSyXM6nGWbGTe4BJpWb+j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dPUuhza/HiypApCKI1cfD7a+gExMdmv2a/4NS0lQi07qAlHGcXd5Y76MGOj4UCe98Ge9/hFoe0V9jgaGOdv/1Y5F88jdCaQLVcVhFlCk7lfBcQCmjTg7DDv9CjuQyhhG4pmLtm8EiJSuxpR9d+TnsgIvrQOEjpvJi3rRMl4IQ4HZJD5+Od0sZGMmLX7BhZN0WgpFwpmwIoUV1o2+ohcN5CMeYTmxPyi8jkfuyEetSHJdfyVVo5h3lz69+9q0OVz5AO2ztYi0cLnZDX11jHoJVHyTqkMtcMTeSmEZsLH/Xm0AsZSeo9JYf/bZcWaRf16/Qj7SiAd3Ozw2H1QwDtGk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yU6SR1ePeCfCCTgNm/euK/OnG664JEY0ShZ8XP7Z1+A=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UZc+Eb2U6CoUW3VzqKXofHC/4ECHjz4BBxFJtHQHWcM=</DigestValue>
      </Reference>
      <Reference URI="/xl/printerSettings/printerSettings2.bin?ContentType=application/vnd.openxmlformats-officedocument.spreadsheetml.printerSettings">
        <DigestMethod Algorithm="http://www.w3.org/2001/04/xmlenc#sha256"/>
        <DigestValue>dIMNKKWP8aYs7H6lqhQ+1vByjt5yqq5tXU1LxDNOdrA=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Z0pofv6bTP5w8awD1F/U8I3FDa2WTdhYjHcd2jHfp9I=</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jNlEscKTgm/Ovii7rfDdXNyZFLoTYyTPK70sW0arK4U=</DigestValue>
      </Reference>
      <Reference URI="/xl/printerSettings/printerSettings8.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Iqaz2weHA4dw8EYxeHWa/N6+3pF2gibyzTf1dNyHe3I=</DigestValue>
      </Reference>
      <Reference URI="/xl/styles.xml?ContentType=application/vnd.openxmlformats-officedocument.spreadsheetml.styles+xml">
        <DigestMethod Algorithm="http://www.w3.org/2001/04/xmlenc#sha256"/>
        <DigestValue>4OK6HP3cNRb8rcLu+xf3T9OFpL7cJxmKsLaE7KyTfvU=</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SxEf55Gs078/WVPjgCOW3EPm4Zvswu3DD0aOeyV2Jwo=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mBLJKaGSbAGD44+dzVQQq3Ss6U2XzyDpWe3uIL5gUIo=</DigestValue>
      </Reference>
      <Reference URI="/xl/worksheets/sheet2.xml?ContentType=application/vnd.openxmlformats-officedocument.spreadsheetml.worksheet+xml">
        <DigestMethod Algorithm="http://www.w3.org/2001/04/xmlenc#sha256"/>
        <DigestValue>iL7rpouI2/bsC6M8PIrQjzc4yJczmttp3jnv92f7b4U=</DigestValue>
      </Reference>
      <Reference URI="/xl/worksheets/sheet3.xml?ContentType=application/vnd.openxmlformats-officedocument.spreadsheetml.worksheet+xml">
        <DigestMethod Algorithm="http://www.w3.org/2001/04/xmlenc#sha256"/>
        <DigestValue>LGU60fG7Um/vyPLRhFnp1DRdWZPMVg68RkNYwjvLEs4=</DigestValue>
      </Reference>
      <Reference URI="/xl/worksheets/sheet4.xml?ContentType=application/vnd.openxmlformats-officedocument.spreadsheetml.worksheet+xml">
        <DigestMethod Algorithm="http://www.w3.org/2001/04/xmlenc#sha256"/>
        <DigestValue>9aVjT1dbx2ITD6fVidK8vH92X+KCtgfh9W4U2lq26gA=</DigestValue>
      </Reference>
      <Reference URI="/xl/worksheets/sheet5.xml?ContentType=application/vnd.openxmlformats-officedocument.spreadsheetml.worksheet+xml">
        <DigestMethod Algorithm="http://www.w3.org/2001/04/xmlenc#sha256"/>
        <DigestValue>/Oe/PmohIqqwrB2iJDP1vdP637AilWQNOWSTneCy6W0=</DigestValue>
      </Reference>
      <Reference URI="/xl/worksheets/sheet6.xml?ContentType=application/vnd.openxmlformats-officedocument.spreadsheetml.worksheet+xml">
        <DigestMethod Algorithm="http://www.w3.org/2001/04/xmlenc#sha256"/>
        <DigestValue>0Vrj9s16D4r/NXRI66KlUsZ1YwrQYSeQrdI964isRBI=</DigestValue>
      </Reference>
      <Reference URI="/xl/worksheets/sheet7.xml?ContentType=application/vnd.openxmlformats-officedocument.spreadsheetml.worksheet+xml">
        <DigestMethod Algorithm="http://www.w3.org/2001/04/xmlenc#sha256"/>
        <DigestValue>KlqelKj2HJzf++BDVSreDTG/3cVDXlT5TjMFxcrsmI8=</DigestValue>
      </Reference>
      <Reference URI="/xl/worksheets/sheet8.xml?ContentType=application/vnd.openxmlformats-officedocument.spreadsheetml.worksheet+xml">
        <DigestMethod Algorithm="http://www.w3.org/2001/04/xmlenc#sha256"/>
        <DigestValue>HPJNiUal5MGn9JLp6Z/TZdqJ4ONW1J313WALcnx74dc=</DigestValue>
      </Reference>
      <Reference URI="/xl/worksheets/sheet9.xml?ContentType=application/vnd.openxmlformats-officedocument.spreadsheetml.worksheet+xml">
        <DigestMethod Algorithm="http://www.w3.org/2001/04/xmlenc#sha256"/>
        <DigestValue>3UIlOdMbGRW1uDcoxKd+/QbnJTSpaNpgsQOnhrTrGK0=</DigestValue>
      </Reference>
    </Manifest>
    <SignatureProperties>
      <SignatureProperty Id="idSignatureTime" Target="#idPackageSignature">
        <mdssi:SignatureTime xmlns:mdssi="http://schemas.openxmlformats.org/package/2006/digital-signature">
          <mdssi:Format>YYYY-MM-DDThh:mm:ssTZD</mdssi:Format>
          <mdssi:Value>2025-04-29T14:53:11Z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nbg reporting</SignatureComments>
          <WindowsVersion>10.0</WindowsVersion>
          <OfficeVersion>16.0.18623/26</OfficeVersion>
          <ApplicationVersion>16.0.18623</ApplicationVersion>
          <Monitors>1</Monitors>
          <HorizontalResolution>3840</HorizontalResolution>
          <VerticalResolution>2160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2025-04-29T14:53:11Z</xd:SigningTime>
          <xd:SigningCertificate>
            <xd:Cert>
              <xd:CertDigest>
                <DigestMethod Algorithm="http://www.w3.org/2001/04/xmlenc#sha256"/>
                <DigestValue>9CqlcYZU+h+a6OEYsaDhcKSas65fQf4/qf+iXcOEqSc=</DigestValue>
              </xd:CertDigest>
              <xd:IssuerSerial>
                <X509IssuerName>CN=NBG Class 2 INT Sub CA, DC=nbg, DC=ge</X509IssuerName>
                <X509SerialNumber>139674568756012247038145</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nbg reporting</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20. LI3</vt:lpstr>
      <vt:lpstr>21. LI4</vt:lpstr>
      <vt:lpstr>22. OR1</vt:lpstr>
      <vt:lpstr>23. OR2</vt:lpstr>
      <vt:lpstr>24. Rem1</vt:lpstr>
      <vt:lpstr>25. Rem 2 </vt:lpstr>
      <vt:lpstr>26. Rem 3</vt:lpstr>
      <vt:lpstr>27. REM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2025-04-25T12:23:27Z</dcterms:modified>
</cp:coreProperties>
</file>