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E8C57B03-64EF-4457-94DA-467BC012928D}" xr6:coauthVersionLast="47" xr6:coauthVersionMax="47" xr10:uidLastSave="{00000000-0000-0000-0000-000000000000}"/>
  <bookViews>
    <workbookView xWindow="-120" yWindow="-120" windowWidth="20730" windowHeight="11160"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 sheetId="72"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6">#REF!</definedName>
    <definedName name="ACC_BALACC">#REF!</definedName>
    <definedName name="ACC_CRS" localSheetId="6">#REF!</definedName>
    <definedName name="ACC_CRS">#REF!</definedName>
    <definedName name="ACC_DBS" localSheetId="6">#REF!</definedName>
    <definedName name="ACC_DBS">#REF!</definedName>
    <definedName name="ACC_ISO" localSheetId="6">#REF!</definedName>
    <definedName name="ACC_ISO">#REF!</definedName>
    <definedName name="ACC_SALDO" localSheetId="6">#REF!</definedName>
    <definedName name="ACC_SALDO">#REF!</definedName>
    <definedName name="BS_BALACC" localSheetId="6">#REF!</definedName>
    <definedName name="BS_BALACC">#REF!</definedName>
    <definedName name="BS_BALANCE" localSheetId="6">#REF!</definedName>
    <definedName name="BS_BALANCE">#REF!</definedName>
    <definedName name="BS_CR" localSheetId="6">#REF!</definedName>
    <definedName name="BS_CR">#REF!</definedName>
    <definedName name="BS_CR_EQU" localSheetId="6">#REF!</definedName>
    <definedName name="BS_CR_EQU">#REF!</definedName>
    <definedName name="BS_DB" localSheetId="6">#REF!</definedName>
    <definedName name="BS_DB">#REF!</definedName>
    <definedName name="BS_DB_EQU" localSheetId="6">#REF!</definedName>
    <definedName name="BS_DB_EQU">#REF!</definedName>
    <definedName name="BS_DT" localSheetId="6">#REF!</definedName>
    <definedName name="BS_DT">#REF!</definedName>
    <definedName name="BS_ISO" localSheetId="6">#REF!</definedName>
    <definedName name="BS_ISO">#REF!</definedName>
    <definedName name="CurrentDate" localSheetId="6">#REF!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50" l="1"/>
  <c r="F17" i="50"/>
  <c r="E17" i="50"/>
  <c r="D17" i="50"/>
  <c r="C17" i="50"/>
  <c r="G12" i="50"/>
  <c r="G22" i="50" s="1"/>
  <c r="F12" i="50"/>
  <c r="F22" i="50" s="1"/>
  <c r="E12" i="50"/>
  <c r="E22" i="50" s="1"/>
  <c r="D12" i="50"/>
  <c r="D22" i="50" s="1"/>
  <c r="C12" i="50"/>
  <c r="C22" i="50" s="1"/>
  <c r="G7" i="50"/>
  <c r="F7" i="50"/>
  <c r="E7" i="50"/>
  <c r="D7" i="50"/>
  <c r="C7" i="50"/>
  <c r="E9" i="72"/>
  <c r="D9" i="72"/>
  <c r="C9" i="72"/>
  <c r="F15" i="48"/>
  <c r="E15" i="48"/>
  <c r="D15" i="48"/>
  <c r="D22" i="48" s="1"/>
  <c r="F7" i="48"/>
  <c r="F22" i="48" s="1"/>
  <c r="E7" i="48"/>
  <c r="E22" i="48" s="1"/>
  <c r="D7" i="48"/>
  <c r="T16" i="67" l="1"/>
  <c r="T17" i="67"/>
  <c r="F10" i="40" l="1"/>
  <c r="G10" i="40" s="1"/>
  <c r="N19" i="63"/>
  <c r="M19" i="63"/>
  <c r="O19" i="63" s="1"/>
  <c r="M41" i="67" l="1"/>
  <c r="L41" i="67"/>
  <c r="K41" i="67"/>
  <c r="J41" i="67"/>
  <c r="I41" i="67"/>
  <c r="H41" i="67"/>
  <c r="G41" i="67"/>
  <c r="F41" i="67"/>
  <c r="E41" i="67"/>
  <c r="D41" i="67"/>
  <c r="C41" i="67"/>
  <c r="N40" i="67"/>
  <c r="N39" i="67"/>
  <c r="N38" i="67"/>
  <c r="O33" i="67"/>
  <c r="N33" i="67"/>
  <c r="M33" i="67"/>
  <c r="L33" i="67"/>
  <c r="K33" i="67"/>
  <c r="J33" i="67"/>
  <c r="I33" i="67"/>
  <c r="H33" i="67"/>
  <c r="G33" i="67"/>
  <c r="F33" i="67"/>
  <c r="E33" i="67"/>
  <c r="D33" i="67"/>
  <c r="C33" i="67"/>
  <c r="P32" i="67"/>
  <c r="P31" i="67"/>
  <c r="P30" i="67"/>
  <c r="P29" i="67"/>
  <c r="P28" i="67"/>
  <c r="P27" i="67"/>
  <c r="P26" i="67"/>
  <c r="P25" i="67"/>
  <c r="S20" i="67"/>
  <c r="R20" i="67"/>
  <c r="Q20" i="67"/>
  <c r="P20" i="67"/>
  <c r="O20" i="67"/>
  <c r="N20" i="67"/>
  <c r="M20" i="67"/>
  <c r="L20" i="67"/>
  <c r="K20" i="67"/>
  <c r="J20" i="67"/>
  <c r="I20" i="67"/>
  <c r="H20" i="67"/>
  <c r="G20" i="67"/>
  <c r="F20" i="67"/>
  <c r="E20" i="67"/>
  <c r="D20" i="67"/>
  <c r="C20" i="67"/>
  <c r="T19" i="67"/>
  <c r="T18" i="67"/>
  <c r="T15" i="67"/>
  <c r="T14" i="67"/>
  <c r="T13" i="67"/>
  <c r="T12" i="67"/>
  <c r="T11" i="67"/>
  <c r="T10" i="67"/>
  <c r="T9" i="67"/>
  <c r="P33" i="67" l="1"/>
  <c r="T20" i="67"/>
  <c r="N41" i="67"/>
  <c r="E15" i="72"/>
  <c r="D15" i="72"/>
  <c r="C15" i="72"/>
  <c r="N12" i="63" l="1"/>
  <c r="N13" i="63"/>
  <c r="N14" i="63"/>
  <c r="N15" i="63"/>
  <c r="N16" i="63"/>
  <c r="N17" i="63"/>
  <c r="N11" i="63"/>
  <c r="M16" i="63"/>
  <c r="M12" i="63"/>
  <c r="M13" i="63"/>
  <c r="M14" i="63"/>
  <c r="M15" i="63"/>
  <c r="M17" i="63"/>
  <c r="M11" i="63"/>
  <c r="E11" i="63"/>
  <c r="E17" i="63"/>
  <c r="D10" i="63"/>
  <c r="C10" i="63"/>
  <c r="F10" i="63"/>
  <c r="G10" i="63"/>
  <c r="H10" i="63"/>
  <c r="I10" i="63"/>
  <c r="J10" i="63"/>
  <c r="K10" i="63"/>
  <c r="L10" i="63"/>
  <c r="N10" i="63" l="1"/>
  <c r="M10" i="63"/>
  <c r="O17" i="63"/>
  <c r="O11" i="63"/>
  <c r="O12" i="63"/>
  <c r="O13" i="63"/>
  <c r="O14" i="63"/>
  <c r="O15" i="63"/>
  <c r="O16" i="63"/>
  <c r="E12" i="63"/>
  <c r="E13" i="63"/>
  <c r="E14" i="63"/>
  <c r="E15" i="63"/>
  <c r="E16" i="63"/>
  <c r="E10" i="63" l="1"/>
  <c r="O10"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9" authorId="0" shapeId="0" xr:uid="{00000000-0006-0000-0100-00000100000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<sst xmlns="http://schemas.openxmlformats.org/spreadsheetml/2006/main" count="345" uniqueCount="219">
  <si>
    <t>a</t>
  </si>
  <si>
    <t>b</t>
  </si>
  <si>
    <t>c</t>
  </si>
  <si>
    <t>d</t>
  </si>
  <si>
    <t>e</t>
  </si>
  <si>
    <t>T</t>
  </si>
  <si>
    <t>T-1</t>
  </si>
  <si>
    <t>T-2</t>
  </si>
  <si>
    <t>f</t>
  </si>
  <si>
    <t xml:space="preserve">                                                                </t>
  </si>
  <si>
    <t>XXX</t>
  </si>
  <si>
    <t>x</t>
  </si>
  <si>
    <t>.....</t>
  </si>
  <si>
    <t>g</t>
  </si>
  <si>
    <t>h</t>
  </si>
  <si>
    <t>j</t>
  </si>
  <si>
    <t>k</t>
  </si>
  <si>
    <t>l</t>
  </si>
  <si>
    <t>m</t>
  </si>
  <si>
    <t>Table N</t>
  </si>
  <si>
    <t>Consolidation by entities</t>
  </si>
  <si>
    <t>Content</t>
  </si>
  <si>
    <t>Information about historical operational losses</t>
  </si>
  <si>
    <t>Differences between accounting and regulatory scopes of consolidation</t>
  </si>
  <si>
    <t>Operational risks - basic indicator approach</t>
  </si>
  <si>
    <t xml:space="preserve"> Remuneration awarded during the reporting period</t>
  </si>
  <si>
    <t>Special payments</t>
  </si>
  <si>
    <t>Shares owned by senior management</t>
  </si>
  <si>
    <t>Bank:</t>
  </si>
  <si>
    <t>Date:</t>
  </si>
  <si>
    <t>Table 21</t>
  </si>
  <si>
    <t>Name of Entity</t>
  </si>
  <si>
    <t>Method of Accounting consolidation</t>
  </si>
  <si>
    <t>Full Consolidation</t>
  </si>
  <si>
    <t>Proportional Consolidation</t>
  </si>
  <si>
    <t>Not consolidated</t>
  </si>
  <si>
    <t>Method of regulatory consolidation</t>
  </si>
  <si>
    <t>Description</t>
  </si>
  <si>
    <t>Neither consolidated nor deducted</t>
  </si>
  <si>
    <t>Deducted</t>
  </si>
  <si>
    <t>Table 23</t>
  </si>
  <si>
    <t>Net interest income</t>
  </si>
  <si>
    <t>Total Non-Interest Income</t>
  </si>
  <si>
    <t>Total income (1+2-3)</t>
  </si>
  <si>
    <t>Table 25</t>
  </si>
  <si>
    <t>Guaranteed bonuses</t>
  </si>
  <si>
    <t>Sign-on awards</t>
  </si>
  <si>
    <t>Severance payments</t>
  </si>
  <si>
    <t>Senior management</t>
  </si>
  <si>
    <t>Other material risk takers</t>
  </si>
  <si>
    <t>Number of employees</t>
  </si>
  <si>
    <t>Of which cash-based</t>
  </si>
  <si>
    <t>Of which shares</t>
  </si>
  <si>
    <t>Of which share-linked instruments</t>
  </si>
  <si>
    <t>Table 27</t>
  </si>
  <si>
    <t>Total amount:</t>
  </si>
  <si>
    <t>Total (a+b)</t>
  </si>
  <si>
    <t>Changes during the reporting period</t>
  </si>
  <si>
    <t>Awarded during the period</t>
  </si>
  <si>
    <t>Vesting</t>
  </si>
  <si>
    <t>Reduction during the period</t>
  </si>
  <si>
    <t>Other Changes</t>
  </si>
  <si>
    <t>Sell</t>
  </si>
  <si>
    <t>Amount of shares at the end of the reporting period</t>
  </si>
  <si>
    <t>Total(k+l)</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</si>
  <si>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</si>
  <si>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</si>
  <si>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</si>
  <si>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</si>
  <si>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</si>
  <si>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Reconciliation with standardized regulatory reporting format</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</si>
  <si>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</si>
  <si>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</si>
  <si>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</si>
  <si>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</si>
  <si>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</si>
  <si>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</si>
  <si>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</si>
  <si>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</si>
  <si>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</si>
  <si>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</si>
  <si>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</si>
  <si>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</si>
  <si>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</si>
  <si>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</si>
  <si>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Total assets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</si>
  <si>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</si>
  <si>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</si>
  <si>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</si>
  <si>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</si>
  <si>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</si>
  <si>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</si>
  <si>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</si>
  <si>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</si>
  <si>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</si>
  <si>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</si>
  <si>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</si>
  <si>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</si>
  <si>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</si>
  <si>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</si>
  <si>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</si>
  <si>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</si>
  <si>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</si>
  <si>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</si>
  <si>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</si>
  <si>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</si>
  <si>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</si>
  <si>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t>
  </si>
  <si>
    <t>Table 22</t>
  </si>
  <si>
    <t>Total amount of losses</t>
  </si>
  <si>
    <t>Total amount of losses, exceeding GEL 10,000</t>
  </si>
  <si>
    <t>Number of events with losses exceeding GEL 10,000</t>
  </si>
  <si>
    <t>Total amount of 5 biggest losses</t>
  </si>
  <si>
    <t>Table 24</t>
  </si>
  <si>
    <t>Supervisory Board</t>
  </si>
  <si>
    <t>Fixed remuneration</t>
  </si>
  <si>
    <t>Total fixed remuneration (3+5+7)</t>
  </si>
  <si>
    <t>Of which: deferred</t>
  </si>
  <si>
    <t>Of which: shares or other share-linked instruments</t>
  </si>
  <si>
    <t>Of which deferred</t>
  </si>
  <si>
    <t>Of which other forms</t>
  </si>
  <si>
    <t>Variable remuneration</t>
  </si>
  <si>
    <t>Total variable remuneration (11+13+15)</t>
  </si>
  <si>
    <t>Of which shares or other share-linked instruments</t>
  </si>
  <si>
    <t>Total remuneration</t>
  </si>
  <si>
    <t>Table 26</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</si>
  <si>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</si>
  <si>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</si>
  <si>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</si>
  <si>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deferred remuneration paid out in the financial year</t>
  </si>
  <si>
    <t>Shares</t>
  </si>
  <si>
    <t>Share-linked instruments</t>
  </si>
  <si>
    <t>Other</t>
  </si>
  <si>
    <t>Total</t>
  </si>
  <si>
    <t>Information about deferred and retained remuneration</t>
  </si>
  <si>
    <t>Average of sums of net interest and net non-interest income  during last three years</t>
  </si>
  <si>
    <t>Risk Weighted asset (RWA)</t>
  </si>
  <si>
    <t>Of which other instruments</t>
  </si>
  <si>
    <t>I</t>
  </si>
  <si>
    <t>Amount of shares at the beginning of the reporting period</t>
  </si>
  <si>
    <t>Total Equity Capital</t>
  </si>
  <si>
    <t>Total amount of reduction during the year due to ex post implicit adjustments</t>
  </si>
  <si>
    <t>less: income (loss) from selling property</t>
  </si>
  <si>
    <t>Board of Directors</t>
  </si>
  <si>
    <t>Unvested</t>
  </si>
  <si>
    <t>Vested</t>
  </si>
  <si>
    <t>Of which: Unvested</t>
  </si>
  <si>
    <t>Of which: Vested</t>
  </si>
  <si>
    <t>Unvested (a+d-f-g)</t>
  </si>
  <si>
    <t xml:space="preserve">Vested (b+e+f-h+i-j) </t>
  </si>
  <si>
    <t>Table  20</t>
  </si>
  <si>
    <t>Purchase</t>
  </si>
  <si>
    <t>Total amount</t>
  </si>
  <si>
    <t>Banks shall disclose information required by this Annex in annual Pillar 3 reports according to the decree N92/04 of the Governor of the National Bank of Georgia on “Disclosure requirements for commercial banks within Pillar 3” .</t>
  </si>
  <si>
    <t>CREDO</t>
  </si>
  <si>
    <t>31.12.2021</t>
  </si>
  <si>
    <t>Cash and cash equivalents</t>
  </si>
  <si>
    <t>Amounts due from credit institutions</t>
  </si>
  <si>
    <t>Derivative financial assets</t>
  </si>
  <si>
    <t>Investment securities at amortised cost</t>
  </si>
  <si>
    <t>Loans to customers</t>
  </si>
  <si>
    <t>Intangible assets</t>
  </si>
  <si>
    <t>Property and equipment</t>
  </si>
  <si>
    <t>Right-of-use assets</t>
  </si>
  <si>
    <t>Current income tax assets</t>
  </si>
  <si>
    <t>Other financial assets</t>
  </si>
  <si>
    <t>Other non-financial assets</t>
  </si>
  <si>
    <t>*</t>
  </si>
  <si>
    <t>**</t>
  </si>
  <si>
    <t>***</t>
  </si>
  <si>
    <t>****</t>
  </si>
  <si>
    <t>*****</t>
  </si>
  <si>
    <t>******</t>
  </si>
  <si>
    <t>*******</t>
  </si>
  <si>
    <t>********</t>
  </si>
  <si>
    <t>*********</t>
  </si>
  <si>
    <t>Loans from banks and other FI</t>
  </si>
  <si>
    <t>Derivative financial liabilities</t>
  </si>
  <si>
    <t>Customer accounts</t>
  </si>
  <si>
    <t>Current income tax liabilities</t>
  </si>
  <si>
    <t>Deferred income tax liabilities</t>
  </si>
  <si>
    <t>Lease liabilities</t>
  </si>
  <si>
    <t>Other liabilities</t>
  </si>
  <si>
    <t>Subordinated debt</t>
  </si>
  <si>
    <t>Share capital</t>
  </si>
  <si>
    <t>Other reserves</t>
  </si>
  <si>
    <t>Retained earnings</t>
  </si>
  <si>
    <t>Disclosure of differences between IFRS and local accounting standard (supervisory reports figures)</t>
  </si>
  <si>
    <t>* Derivative financial assets</t>
  </si>
  <si>
    <t>The audited statement in this article includes changes in fair value arising on financial derivatives. In the NBG methodology this asset is not segregated separately, so it is included in other financial assets.</t>
  </si>
  <si>
    <t xml:space="preserve">*** Loans to customers </t>
  </si>
  <si>
    <t>**** Intangible assets</t>
  </si>
  <si>
    <t>******* Current income tax asset</t>
  </si>
  <si>
    <t>Advance income tax paid in the audited statement is deducted from the income tax liability;</t>
  </si>
  <si>
    <t>******** Other financial assets</t>
  </si>
  <si>
    <t>********* Other non-financial assets</t>
  </si>
  <si>
    <t>* Loans from banks and other financial institutions</t>
  </si>
  <si>
    <t>** Derivative financial liabilities</t>
  </si>
  <si>
    <t>The reason is the same as in the case of Derivative financial assets and represents the netting of mutual liabilities and receivables.</t>
  </si>
  <si>
    <t>*** Customer accounts</t>
  </si>
  <si>
    <t>**** Current income tax liabilities</t>
  </si>
  <si>
    <t>Advance income tax is deducted from the income tax liability in the audited statement and the income tax liability is adjusted.</t>
  </si>
  <si>
    <t>***** Deferred income tax liability</t>
  </si>
  <si>
    <t>The audit report specifies the deferred income tax liability;</t>
  </si>
  <si>
    <t>******* Other liabilities</t>
  </si>
  <si>
    <t>1. The non-amortized portion of the lending fee paid by customers in advance is deducted in the audited statement with the loan portfolio, while in the NBG report it is shown in other liabilities. 2.  Difference is caused by  loan drawdown account balances of the borrowers, which is included in Customer Accounts according to audited report.</t>
  </si>
  <si>
    <t>The audited report uses IFRS reservation rules, also includes deferred fees, also FINCA banks portfolio accounted with FV</t>
  </si>
  <si>
    <t>The audited statement includes an asset acquisition of which for NBG was after the end of the reporting year. Aslo IFRS amount contains customer relationship (from FINCA acquisition)</t>
  </si>
  <si>
    <t>***** Fixed Assets</t>
  </si>
  <si>
    <t>IFRS amount contains FINCA's assets FV</t>
  </si>
  <si>
    <t>2. Prepayments in the audited report is shown in other non-financial assets and in the NBG report - in other financial assets.</t>
  </si>
  <si>
    <t>1. NBG amount conteins origination fees paid on borrowings, in IFRS they are in liabilities 2. By NBG Loan officers deffered bonusis are alocated here, by IFRS in  Loans to customers 3. deferres income tax in IFRS is netted in NBG these amount is allocatid here</t>
  </si>
  <si>
    <t>1. As mentioned above, under IFRS amounts of orig fees are netted with borrowed funds, while according to local accounting they are represented in assets. 2. In the NBG statement the  Deposit of the Ministry of Finance is shown Customer accounts, and in the financial statements - in the Loans from banks and other financial institutions.</t>
  </si>
  <si>
    <t>1. Difference is caused by  loan drawdown account balances of the borrowers, which is included in Customer Accounts according to audited report. 2. In the NBG statement the Deposit of the Ministry of Finance is shown in this article, and in the financial statements - in the Loans from banks and other financial institutions.</t>
  </si>
  <si>
    <t>Pirtskhelava Zaal</t>
  </si>
  <si>
    <t>Zatiashvili Erekle</t>
  </si>
  <si>
    <t>Tkeshelashvili Zaza</t>
  </si>
  <si>
    <t>Kutateladze Nikoloz</t>
  </si>
  <si>
    <t>Kumsiashvili Alexander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</si>
</sst>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u/>
      <sz val="10"/>
      <color indexed="12"/>
      <name val="Calibri"/>
      <family val="2"/>
      <scheme val="minor"/>
    </font>
    <font>
      <sz val="10"/>
      <name val="Calibri"/>
      <family val="2"/>
      <scheme val="minor"/>
    </font>
    <font>
      <sz val="9"/>
      <color indexed="81"/>
      <name val="Tahoma"/>
      <family val="2"/>
    </font>
    <font>
      <b/>
      <sz val="9"/>
      <color indexed="81"/>
      <name val="Tahoma"/>
      <family val="2"/>
    </font>
    <font>
      <b/>
      <sz val="12"/>
      <name val="Calibri"/>
      <family val="2"/>
      <scheme val="minor"/>
    </font>
    <font>
      <sz val="10"/>
      <color theme="1"/>
      <name val="Arial"/>
      <family val="2"/>
    </font>
    <font>
      <b/>
      <sz val="10"/>
      <color theme="1"/>
      <name val="Arial"/>
      <family val="2"/>
    </font>
    <font>
      <b/>
      <i/>
      <u/>
      <sz val="10"/>
      <color theme="1"/>
      <name val="Arial"/>
      <family val="2"/>
    </font>
    <font>
      <b/>
      <sz val="11"/>
      <color theme="1"/>
      <name val="Calibri"/>
      <family val="2"/>
      <scheme val="minor"/>
    </font>
    <font>
      <sz val="10"/>
      <color theme="1"/>
      <name val="Segoe UI"/>
      <family val="2"/>
    </font>
    <font>
      <sz val="10"/>
      <color theme="1"/>
      <name val="Times New Roma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9"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5"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3" applyNumberFormat="0" applyAlignment="0" applyProtection="0">
      <alignment horizontal="left" vertical="center"/>
    </xf>
    <xf numFmtId="0" fontId="38" fillId="0" borderId="23" applyNumberFormat="0" applyAlignment="0" applyProtection="0">
      <alignment horizontal="left" vertical="center"/>
    </xf>
    <xf numFmtId="168" fontId="38" fillId="0" borderId="23"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3" applyNumberFormat="0" applyFill="0" applyAlignment="0" applyProtection="0"/>
    <xf numFmtId="169" fontId="39" fillId="0" borderId="33" applyNumberFormat="0" applyFill="0" applyAlignment="0" applyProtection="0"/>
    <xf numFmtId="0"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169" fontId="40" fillId="0" borderId="34" applyNumberFormat="0" applyFill="0" applyAlignment="0" applyProtection="0"/>
    <xf numFmtId="0"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169"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9"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0" fontId="50" fillId="42" borderId="30"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0" fontId="53" fillId="0" borderId="3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3"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7"/>
    <xf numFmtId="169" fontId="10" fillId="0" borderId="37"/>
    <xf numFmtId="168" fontId="10"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9"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168" fontId="2" fillId="0" borderId="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9"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2" fillId="0" borderId="0"/>
    <xf numFmtId="0" fontId="9" fillId="0" borderId="0"/>
    <xf numFmtId="0" fontId="73" fillId="0" borderId="0"/>
    <xf numFmtId="0" fontId="73" fillId="0" borderId="0"/>
    <xf numFmtId="168" fontId="9" fillId="0" borderId="0"/>
    <xf numFmtId="168" fontId="9"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6" fillId="0" borderId="0">
      <alignment horizontal="center" vertical="top"/>
    </xf>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9"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9" fillId="0" borderId="41"/>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83" fillId="0" borderId="0"/>
    <xf numFmtId="0" fontId="84" fillId="0" borderId="0"/>
    <xf numFmtId="38" fontId="10" fillId="0" borderId="0" applyFont="0" applyFill="0" applyBorder="0" applyAlignment="0" applyProtection="0"/>
    <xf numFmtId="40" fontId="10"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2" fillId="0" borderId="0"/>
  </cellStyleXfs>
  <cellXfs count="245">
    <xf numFmtId="0" fontId="0" fillId="0" borderId="0" xfId="0"/>
    <xf numFmtId="0" fontId="0" fillId="0" borderId="0" xfId="0" applyBorder="1"/>
    <xf numFmtId="0" fontId="3" fillId="0" borderId="0" xfId="0" applyFont="1"/>
    <xf numFmtId="0" fontId="6" fillId="0" borderId="0" xfId="8" applyFont="1" applyFill="1" applyBorder="1" applyProtection="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3" xfId="0" applyFont="1" applyBorder="1"/>
    <xf numFmtId="0" fontId="4"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3" fillId="0" borderId="43" xfId="0" applyFont="1" applyBorder="1"/>
    <xf numFmtId="0" fontId="3" fillId="0" borderId="16" xfId="0" applyFont="1" applyBorder="1"/>
    <xf numFmtId="0" fontId="3" fillId="0" borderId="44"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4" xfId="0" applyFont="1" applyBorder="1" applyAlignment="1">
      <alignment horizontal="center" wrapText="1"/>
    </xf>
    <xf numFmtId="0" fontId="3" fillId="0" borderId="44" xfId="0" applyFont="1" applyBorder="1" applyAlignment="1">
      <alignment horizontal="center" vertical="center" wrapText="1"/>
    </xf>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wrapText="1"/>
    </xf>
    <xf numFmtId="0" fontId="85" fillId="0" borderId="0" xfId="0" applyFont="1" applyBorder="1"/>
    <xf numFmtId="0" fontId="0" fillId="0" borderId="0" xfId="0" applyFill="1" applyBorder="1"/>
    <xf numFmtId="0" fontId="0" fillId="0" borderId="0" xfId="0" applyFont="1" applyBorder="1"/>
    <xf numFmtId="0" fontId="86" fillId="0" borderId="2" xfId="12" applyFont="1" applyFill="1" applyBorder="1" applyAlignment="1" applyProtection="1"/>
    <xf numFmtId="0" fontId="4" fillId="35" borderId="19" xfId="0" applyFont="1" applyFill="1" applyBorder="1"/>
    <xf numFmtId="0" fontId="4" fillId="35" borderId="17" xfId="0" applyFont="1" applyFill="1" applyBorder="1"/>
    <xf numFmtId="0" fontId="87"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87" fillId="0" borderId="4" xfId="20955" applyFont="1" applyFill="1" applyBorder="1" applyAlignment="1" applyProtection="1"/>
    <xf numFmtId="0" fontId="3" fillId="0" borderId="10" xfId="0" applyFont="1" applyFill="1" applyBorder="1"/>
    <xf numFmtId="0" fontId="3" fillId="0" borderId="44" xfId="0" applyFont="1" applyFill="1" applyBorder="1" applyAlignment="1">
      <alignment horizontal="center"/>
    </xf>
    <xf numFmtId="193" fontId="4" fillId="75" borderId="14" xfId="0" applyNumberFormat="1" applyFont="1" applyFill="1" applyBorder="1" applyAlignment="1">
      <alignment horizontal="center" vertical="center"/>
    </xf>
    <xf numFmtId="193" fontId="4" fillId="35" borderId="17"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0" fontId="3" fillId="0" borderId="13"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193" fontId="4" fillId="35" borderId="14" xfId="0" applyNumberFormat="1" applyFont="1" applyFill="1" applyBorder="1" applyAlignment="1">
      <alignment horizontal="center" vertical="center"/>
    </xf>
    <xf numFmtId="193" fontId="4" fillId="0" borderId="2"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0" fontId="90" fillId="0" borderId="2" xfId="20955" applyFont="1" applyFill="1" applyBorder="1" applyAlignment="1" applyProtection="1">
      <alignment horizontal="center" vertical="center"/>
    </xf>
    <xf numFmtId="0" fontId="3" fillId="0" borderId="2" xfId="0" applyFont="1" applyFill="1" applyBorder="1" applyAlignment="1">
      <alignment horizontal="center"/>
    </xf>
    <xf numFmtId="0" fontId="3" fillId="0" borderId="14" xfId="0" applyFont="1" applyFill="1" applyBorder="1" applyAlignment="1">
      <alignment horizontal="center"/>
    </xf>
    <xf numFmtId="0" fontId="2" fillId="0" borderId="0" xfId="8" applyFont="1" applyFill="1" applyBorder="1" applyProtection="1"/>
    <xf numFmtId="0" fontId="91" fillId="0" borderId="0" xfId="0" applyFont="1" applyFill="1"/>
    <xf numFmtId="0" fontId="91" fillId="0" borderId="0" xfId="0" applyFont="1"/>
    <xf numFmtId="0" fontId="2" fillId="0" borderId="0" xfId="8" applyFont="1" applyFill="1" applyBorder="1" applyAlignment="1" applyProtection="1"/>
    <xf numFmtId="0" fontId="91" fillId="0" borderId="0" xfId="0" applyFont="1" applyFill="1" applyBorder="1"/>
    <xf numFmtId="0" fontId="91" fillId="0" borderId="0" xfId="0" applyFont="1" applyAlignment="1">
      <alignment wrapText="1"/>
    </xf>
    <xf numFmtId="0" fontId="2" fillId="0" borderId="4" xfId="20955" applyFont="1" applyFill="1" applyBorder="1" applyAlignment="1" applyProtection="1"/>
    <xf numFmtId="0" fontId="91" fillId="0" borderId="44" xfId="0" applyFont="1" applyBorder="1" applyAlignment="1">
      <alignment horizontal="center"/>
    </xf>
    <xf numFmtId="167" fontId="91" fillId="0" borderId="2" xfId="0" applyNumberFormat="1" applyFont="1" applyFill="1" applyBorder="1" applyAlignment="1">
      <alignment horizontal="center" vertical="center" textRotation="90" wrapText="1"/>
    </xf>
    <xf numFmtId="193" fontId="91" fillId="0" borderId="2" xfId="0" applyNumberFormat="1" applyFont="1" applyBorder="1" applyAlignment="1" applyProtection="1">
      <alignment horizontal="center" vertical="center"/>
      <protection locked="0"/>
    </xf>
    <xf numFmtId="193" fontId="91" fillId="0" borderId="2" xfId="0" applyNumberFormat="1" applyFont="1" applyBorder="1" applyProtection="1">
      <protection locked="0"/>
    </xf>
    <xf numFmtId="0" fontId="91" fillId="0" borderId="16" xfId="0" applyFont="1" applyBorder="1"/>
    <xf numFmtId="0" fontId="91" fillId="0" borderId="43" xfId="0" applyFont="1" applyBorder="1"/>
    <xf numFmtId="0" fontId="91" fillId="0" borderId="13" xfId="0" applyFont="1" applyBorder="1"/>
    <xf numFmtId="0" fontId="91" fillId="0" borderId="2" xfId="0" applyFont="1" applyFill="1" applyBorder="1" applyAlignment="1">
      <alignment horizontal="center" vertical="center"/>
    </xf>
    <xf numFmtId="0" fontId="91" fillId="0" borderId="2" xfId="0" applyFont="1" applyBorder="1"/>
    <xf numFmtId="0" fontId="2" fillId="0" borderId="13" xfId="8" applyFont="1" applyFill="1" applyBorder="1" applyProtection="1"/>
    <xf numFmtId="0" fontId="91" fillId="0" borderId="2" xfId="0" applyFont="1" applyFill="1" applyBorder="1"/>
    <xf numFmtId="0" fontId="91" fillId="0" borderId="2" xfId="0" applyFont="1" applyBorder="1" applyAlignment="1">
      <alignment horizontal="center"/>
    </xf>
    <xf numFmtId="0" fontId="91" fillId="0" borderId="14" xfId="0" applyFont="1" applyBorder="1" applyAlignment="1"/>
    <xf numFmtId="0" fontId="2" fillId="0" borderId="13" xfId="8" applyFont="1" applyFill="1" applyBorder="1" applyAlignment="1" applyProtection="1"/>
    <xf numFmtId="0" fontId="2" fillId="0" borderId="16" xfId="8" applyFont="1" applyFill="1" applyBorder="1" applyAlignment="1" applyProtection="1"/>
    <xf numFmtId="0" fontId="91" fillId="0" borderId="17" xfId="0" applyFont="1" applyFill="1" applyBorder="1"/>
    <xf numFmtId="0" fontId="91" fillId="0" borderId="17" xfId="0" applyFont="1" applyBorder="1" applyAlignment="1">
      <alignment horizontal="center"/>
    </xf>
    <xf numFmtId="0" fontId="91" fillId="0" borderId="17" xfId="0" applyFont="1" applyBorder="1"/>
    <xf numFmtId="0" fontId="91" fillId="0" borderId="18" xfId="0" applyFont="1" applyBorder="1" applyAlignment="1"/>
    <xf numFmtId="0" fontId="2" fillId="0" borderId="47" xfId="20955" applyFont="1" applyFill="1" applyBorder="1" applyAlignment="1" applyProtection="1"/>
    <xf numFmtId="0" fontId="93" fillId="0" borderId="0" xfId="0" applyFont="1" applyFill="1" applyAlignment="1"/>
    <xf numFmtId="0" fontId="91" fillId="0" borderId="0" xfId="0" applyFont="1" applyBorder="1"/>
    <xf numFmtId="0" fontId="91" fillId="0" borderId="42" xfId="0" applyFont="1" applyBorder="1"/>
    <xf numFmtId="0" fontId="91" fillId="0" borderId="11" xfId="0" applyFont="1" applyBorder="1"/>
    <xf numFmtId="0" fontId="91" fillId="0" borderId="11" xfId="0" applyFont="1" applyBorder="1" applyAlignment="1">
      <alignment horizontal="center"/>
    </xf>
    <xf numFmtId="0" fontId="91" fillId="0" borderId="12" xfId="0" applyFont="1" applyBorder="1" applyAlignment="1">
      <alignment horizontal="center"/>
    </xf>
    <xf numFmtId="193" fontId="91" fillId="0" borderId="14" xfId="0" applyNumberFormat="1" applyFont="1" applyBorder="1" applyProtection="1">
      <protection locked="0"/>
    </xf>
    <xf numFmtId="0" fontId="91" fillId="2" borderId="2" xfId="0" applyFont="1" applyFill="1" applyBorder="1"/>
    <xf numFmtId="193" fontId="91" fillId="0" borderId="17" xfId="0" applyNumberFormat="1" applyFont="1" applyBorder="1" applyProtection="1">
      <protection locked="0"/>
    </xf>
    <xf numFmtId="193" fontId="91" fillId="0" borderId="18" xfId="0" applyNumberFormat="1" applyFont="1" applyBorder="1" applyProtection="1">
      <protection locked="0"/>
    </xf>
    <xf numFmtId="0" fontId="91" fillId="0" borderId="10" xfId="0" applyFont="1" applyBorder="1" applyAlignment="1">
      <alignment horizontal="right"/>
    </xf>
    <xf numFmtId="0" fontId="91" fillId="0" borderId="12" xfId="0" applyFont="1" applyBorder="1"/>
    <xf numFmtId="0" fontId="91" fillId="0" borderId="13" xfId="0" applyFont="1" applyBorder="1" applyAlignment="1">
      <alignment horizontal="right"/>
    </xf>
    <xf numFmtId="0" fontId="91" fillId="0" borderId="2" xfId="0" applyFont="1" applyBorder="1" applyAlignment="1">
      <alignment horizontal="center" wrapText="1"/>
    </xf>
    <xf numFmtId="0" fontId="91" fillId="0" borderId="13" xfId="0" applyFont="1" applyBorder="1" applyAlignment="1">
      <alignment horizontal="right" vertical="center"/>
    </xf>
    <xf numFmtId="0" fontId="91" fillId="0" borderId="2" xfId="0" applyFont="1" applyBorder="1" applyAlignment="1">
      <alignment horizontal="left"/>
    </xf>
    <xf numFmtId="0" fontId="91" fillId="0" borderId="0" xfId="0" applyFont="1" applyAlignment="1">
      <alignment horizontal="left" indent="2"/>
    </xf>
    <xf numFmtId="0" fontId="91" fillId="0" borderId="16" xfId="0" applyFont="1" applyBorder="1" applyAlignment="1">
      <alignment horizontal="right" vertical="center"/>
    </xf>
    <xf numFmtId="0" fontId="92" fillId="0" borderId="17" xfId="0" applyFont="1" applyFill="1" applyBorder="1" applyAlignment="1">
      <alignment horizontal="left"/>
    </xf>
    <xf numFmtId="0" fontId="91" fillId="0" borderId="0" xfId="0" applyFont="1" applyBorder="1" applyAlignment="1">
      <alignment horizontal="center" vertical="center"/>
    </xf>
    <xf numFmtId="0" fontId="91" fillId="0" borderId="0" xfId="0" applyFont="1" applyAlignment="1">
      <alignment horizontal="left" vertical="top"/>
    </xf>
    <xf numFmtId="0" fontId="92" fillId="0" borderId="0" xfId="0" applyFont="1" applyBorder="1" applyAlignment="1">
      <alignment horizontal="center" vertical="center"/>
    </xf>
    <xf numFmtId="0" fontId="91" fillId="0" borderId="10" xfId="0" applyFont="1" applyBorder="1" applyAlignment="1">
      <alignment horizontal="right" vertical="center"/>
    </xf>
    <xf numFmtId="0" fontId="91" fillId="0" borderId="11" xfId="0" applyFont="1" applyBorder="1" applyAlignment="1">
      <alignment horizontal="left" vertical="center"/>
    </xf>
    <xf numFmtId="0" fontId="91" fillId="0" borderId="11" xfId="0" applyFont="1" applyBorder="1" applyAlignment="1">
      <alignment horizontal="left" vertical="center" wrapText="1"/>
    </xf>
    <xf numFmtId="0" fontId="91" fillId="0" borderId="12" xfId="0" applyFont="1" applyBorder="1" applyAlignment="1">
      <alignment horizontal="left" vertical="center" wrapText="1"/>
    </xf>
    <xf numFmtId="0" fontId="91" fillId="0" borderId="0" xfId="0" applyFont="1" applyAlignment="1"/>
    <xf numFmtId="0" fontId="91" fillId="0" borderId="13" xfId="0" applyFont="1" applyBorder="1" applyAlignment="1">
      <alignment horizontal="right" vertical="center" wrapText="1"/>
    </xf>
    <xf numFmtId="0" fontId="91" fillId="0" borderId="2" xfId="0" applyFont="1" applyBorder="1" applyAlignment="1">
      <alignment vertical="center" wrapText="1"/>
    </xf>
    <xf numFmtId="0" fontId="91" fillId="0" borderId="2" xfId="0" applyFont="1" applyBorder="1" applyAlignment="1">
      <alignment horizontal="left" vertical="center" wrapText="1" indent="1"/>
    </xf>
    <xf numFmtId="0" fontId="91" fillId="0" borderId="2" xfId="0" applyFont="1" applyBorder="1" applyAlignment="1">
      <alignment horizontal="left" vertical="center" wrapText="1" indent="4"/>
    </xf>
    <xf numFmtId="0" fontId="91" fillId="0" borderId="0" xfId="0" applyFont="1" applyBorder="1" applyAlignment="1">
      <alignment vertical="center" wrapText="1"/>
    </xf>
    <xf numFmtId="0" fontId="91" fillId="0" borderId="16" xfId="0" applyFont="1" applyBorder="1" applyAlignment="1">
      <alignment horizontal="right" vertical="center" wrapText="1"/>
    </xf>
    <xf numFmtId="0" fontId="91" fillId="0" borderId="0" xfId="0" applyFont="1" applyAlignment="1">
      <alignment horizontal="right"/>
    </xf>
    <xf numFmtId="0" fontId="92" fillId="0" borderId="0" xfId="0" applyFont="1" applyAlignment="1">
      <alignment vertical="center"/>
    </xf>
    <xf numFmtId="0" fontId="92" fillId="0" borderId="0" xfId="0" applyFont="1" applyBorder="1" applyAlignment="1">
      <alignment vertical="center"/>
    </xf>
    <xf numFmtId="0" fontId="91" fillId="0" borderId="10" xfId="0" applyFont="1" applyBorder="1"/>
    <xf numFmtId="0" fontId="91" fillId="0" borderId="1" xfId="0" applyFont="1" applyBorder="1" applyAlignment="1">
      <alignment horizontal="left" vertical="center" wrapText="1"/>
    </xf>
    <xf numFmtId="0" fontId="91" fillId="0" borderId="2" xfId="0" applyFont="1" applyBorder="1" applyAlignment="1">
      <alignment horizontal="left" vertical="center" wrapText="1"/>
    </xf>
    <xf numFmtId="193" fontId="91" fillId="35" borderId="2" xfId="0" applyNumberFormat="1" applyFont="1" applyFill="1" applyBorder="1"/>
    <xf numFmtId="0" fontId="91" fillId="0" borderId="2" xfId="0" applyFont="1" applyFill="1" applyBorder="1" applyAlignment="1">
      <alignment horizontal="left" vertical="center" wrapText="1" indent="3"/>
    </xf>
    <xf numFmtId="0" fontId="91" fillId="0" borderId="0" xfId="0" applyFont="1" applyAlignment="1">
      <alignment horizontal="center"/>
    </xf>
    <xf numFmtId="0" fontId="91" fillId="0" borderId="43"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13" xfId="0" applyFont="1" applyBorder="1" applyAlignment="1">
      <alignment vertical="center" wrapText="1"/>
    </xf>
    <xf numFmtId="0" fontId="91" fillId="0" borderId="2" xfId="0" applyFont="1" applyBorder="1" applyAlignment="1">
      <alignment horizontal="center" vertical="top" wrapText="1"/>
    </xf>
    <xf numFmtId="0" fontId="91" fillId="0" borderId="8" xfId="0" applyFont="1" applyBorder="1" applyAlignment="1">
      <alignment horizontal="center" vertical="center" wrapText="1"/>
    </xf>
    <xf numFmtId="0" fontId="91" fillId="0" borderId="2" xfId="0" applyFont="1" applyBorder="1" applyAlignment="1">
      <alignment horizontal="left" vertical="top" wrapText="1"/>
    </xf>
    <xf numFmtId="0" fontId="91" fillId="0" borderId="2" xfId="0" applyFont="1" applyBorder="1" applyAlignment="1">
      <alignment horizontal="left" vertical="center" wrapText="1" indent="2"/>
    </xf>
    <xf numFmtId="0" fontId="2" fillId="0" borderId="2" xfId="0" applyFont="1" applyBorder="1" applyAlignment="1">
      <alignment horizontal="left" vertical="center" wrapText="1" indent="2"/>
    </xf>
    <xf numFmtId="0" fontId="91" fillId="0" borderId="17" xfId="0" applyFont="1" applyBorder="1" applyAlignment="1">
      <alignment vertical="center" wrapText="1"/>
    </xf>
    <xf numFmtId="0" fontId="91" fillId="0" borderId="0" xfId="0" applyFont="1" applyAlignment="1">
      <alignment horizontal="center" vertical="center"/>
    </xf>
    <xf numFmtId="0" fontId="91" fillId="0" borderId="44" xfId="0" applyFont="1" applyBorder="1"/>
    <xf numFmtId="0" fontId="91" fillId="0" borderId="12" xfId="0" applyFont="1" applyBorder="1" applyAlignment="1">
      <alignment horizontal="center" vertical="center"/>
    </xf>
    <xf numFmtId="0" fontId="91" fillId="0" borderId="45" xfId="0" applyFont="1" applyBorder="1"/>
    <xf numFmtId="0" fontId="91" fillId="0" borderId="6" xfId="0" applyFont="1" applyBorder="1" applyAlignment="1">
      <alignment vertical="center"/>
    </xf>
    <xf numFmtId="193" fontId="91" fillId="0" borderId="2" xfId="0" applyNumberFormat="1" applyFont="1" applyBorder="1" applyAlignment="1">
      <alignment horizontal="center" vertical="center"/>
    </xf>
    <xf numFmtId="193" fontId="91" fillId="0" borderId="2" xfId="0" applyNumberFormat="1" applyFont="1" applyFill="1" applyBorder="1" applyAlignment="1">
      <alignment horizontal="center" vertical="center"/>
    </xf>
    <xf numFmtId="193" fontId="91" fillId="0" borderId="2" xfId="0" applyNumberFormat="1" applyFont="1" applyFill="1" applyBorder="1" applyAlignment="1">
      <alignment horizontal="center" vertical="center" wrapText="1"/>
    </xf>
    <xf numFmtId="193" fontId="91" fillId="0" borderId="14" xfId="0" applyNumberFormat="1" applyFont="1" applyFill="1" applyBorder="1" applyAlignment="1">
      <alignment horizontal="center" vertical="center"/>
    </xf>
    <xf numFmtId="0" fontId="91" fillId="0" borderId="2" xfId="0" applyFont="1" applyBorder="1" applyAlignment="1">
      <alignment horizontal="right"/>
    </xf>
    <xf numFmtId="193" fontId="91" fillId="35" borderId="2" xfId="0" applyNumberFormat="1" applyFont="1" applyFill="1" applyBorder="1" applyAlignment="1">
      <alignment horizontal="center" vertical="center"/>
    </xf>
    <xf numFmtId="193" fontId="91" fillId="35" borderId="2" xfId="0" applyNumberFormat="1" applyFont="1" applyFill="1" applyBorder="1" applyAlignment="1">
      <alignment horizontal="center" vertical="center" wrapText="1"/>
    </xf>
    <xf numFmtId="193" fontId="91" fillId="35" borderId="14" xfId="0" applyNumberFormat="1" applyFont="1" applyFill="1" applyBorder="1" applyAlignment="1">
      <alignment horizontal="center" vertical="center"/>
    </xf>
    <xf numFmtId="193" fontId="91" fillId="2" borderId="2" xfId="0" applyNumberFormat="1" applyFont="1" applyFill="1" applyBorder="1" applyAlignment="1" applyProtection="1">
      <alignment horizontal="center" vertical="center"/>
      <protection locked="0"/>
    </xf>
    <xf numFmtId="193" fontId="91" fillId="2" borderId="2" xfId="0" applyNumberFormat="1" applyFont="1" applyFill="1" applyBorder="1" applyAlignment="1">
      <alignment horizontal="center" vertical="center"/>
    </xf>
    <xf numFmtId="193" fontId="91" fillId="0" borderId="14" xfId="0" applyNumberFormat="1" applyFont="1" applyBorder="1" applyAlignment="1">
      <alignment horizontal="center" vertical="center"/>
    </xf>
    <xf numFmtId="0" fontId="91" fillId="0" borderId="2" xfId="0" applyFont="1" applyBorder="1" applyAlignment="1">
      <alignment horizontal="right" wrapText="1"/>
    </xf>
    <xf numFmtId="0" fontId="91" fillId="0" borderId="11" xfId="0" applyFont="1" applyBorder="1" applyAlignment="1">
      <alignment horizontal="center" vertical="center"/>
    </xf>
    <xf numFmtId="0" fontId="91" fillId="0" borderId="11" xfId="0" applyFont="1" applyBorder="1" applyAlignment="1">
      <alignment horizontal="center" vertical="center" wrapText="1"/>
    </xf>
    <xf numFmtId="0" fontId="91" fillId="0" borderId="1"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2" xfId="0" applyFont="1" applyBorder="1" applyAlignment="1">
      <alignment horizontal="center" vertical="center"/>
    </xf>
    <xf numFmtId="0" fontId="91" fillId="2" borderId="2" xfId="0" applyFont="1" applyFill="1" applyBorder="1" applyAlignment="1">
      <alignment horizontal="center" vertical="center"/>
    </xf>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92" fillId="0" borderId="0" xfId="0" applyFont="1" applyAlignment="1">
      <alignment horizontal="center"/>
    </xf>
    <xf numFmtId="0" fontId="92" fillId="0" borderId="0" xfId="0" applyFont="1" applyFill="1" applyAlignment="1">
      <alignment horizontal="center"/>
    </xf>
    <xf numFmtId="0" fontId="92" fillId="0" borderId="0" xfId="0" applyFont="1" applyFill="1" applyBorder="1" applyAlignment="1"/>
    <xf numFmtId="0" fontId="92" fillId="0" borderId="0" xfId="0" applyFont="1" applyAlignment="1">
      <alignment horizontal="center" vertical="center"/>
    </xf>
    <xf numFmtId="0" fontId="92" fillId="0" borderId="9" xfId="0" applyFont="1" applyBorder="1" applyAlignment="1">
      <alignment horizontal="center" vertical="center"/>
    </xf>
    <xf numFmtId="0" fontId="92" fillId="0" borderId="9" xfId="0" applyFont="1" applyBorder="1" applyAlignment="1">
      <alignment horizontal="center" vertical="center" wrapText="1"/>
    </xf>
    <xf numFmtId="0" fontId="2" fillId="0" borderId="0" xfId="20955" applyFont="1" applyFill="1" applyBorder="1" applyAlignment="1" applyProtection="1"/>
    <xf numFmtId="0" fontId="91" fillId="0" borderId="11" xfId="0" applyFont="1" applyFill="1" applyBorder="1" applyAlignment="1">
      <alignment horizontal="center" vertical="center" wrapText="1"/>
    </xf>
    <xf numFmtId="193" fontId="91" fillId="35" borderId="14" xfId="0" applyNumberFormat="1" applyFont="1" applyFill="1" applyBorder="1"/>
    <xf numFmtId="193" fontId="91" fillId="0" borderId="17" xfId="0" applyNumberFormat="1" applyFont="1" applyBorder="1" applyAlignment="1" applyProtection="1">
      <alignment horizontal="left" indent="3"/>
      <protection locked="0"/>
    </xf>
    <xf numFmtId="193" fontId="4" fillId="35" borderId="17" xfId="0" applyNumberFormat="1" applyFont="1" applyFill="1" applyBorder="1" applyAlignment="1">
      <alignment horizontal="left" vertical="center"/>
    </xf>
    <xf numFmtId="0" fontId="0" fillId="0" borderId="0" xfId="0" applyFill="1" applyBorder="1" applyAlignment="1">
      <alignment wrapText="1"/>
    </xf>
    <xf numFmtId="193" fontId="3" fillId="35" borderId="17" xfId="0" applyNumberFormat="1" applyFont="1" applyFill="1" applyBorder="1"/>
    <xf numFmtId="193" fontId="3" fillId="35" borderId="18" xfId="0" applyNumberFormat="1" applyFont="1" applyFill="1" applyBorder="1"/>
    <xf numFmtId="193" fontId="4" fillId="0" borderId="8" xfId="0" applyNumberFormat="1" applyFont="1" applyBorder="1" applyAlignment="1" applyProtection="1">
      <alignment horizontal="center" vertical="center" wrapText="1"/>
      <protection locked="0"/>
    </xf>
    <xf numFmtId="193" fontId="4" fillId="0" borderId="4" xfId="0" applyNumberFormat="1" applyFont="1" applyBorder="1" applyAlignment="1" applyProtection="1">
      <alignment horizontal="left" vertical="center" wrapText="1"/>
      <protection locked="0"/>
    </xf>
    <xf numFmtId="0" fontId="94" fillId="0" borderId="0" xfId="0" applyFont="1"/>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8" fillId="0" borderId="0" xfId="0" applyFont="1" applyAlignment="1">
      <alignment horizontal="left" vertical="center" wrapText="1"/>
    </xf>
    <xf numFmtId="193" fontId="96" fillId="0" borderId="2" xfId="0" applyNumberFormat="1" applyFont="1" applyBorder="1" applyAlignment="1" applyProtection="1">
      <alignment vertical="center" wrapText="1"/>
      <protection locked="0"/>
    </xf>
    <xf numFmtId="193" fontId="96" fillId="0" borderId="14" xfId="0" applyNumberFormat="1" applyFont="1" applyBorder="1" applyAlignment="1" applyProtection="1">
      <alignment vertical="center" wrapText="1"/>
      <protection locked="0"/>
    </xf>
    <xf numFmtId="193" fontId="96" fillId="35" borderId="2" xfId="0" applyNumberFormat="1" applyFont="1" applyFill="1" applyBorder="1" applyAlignment="1">
      <alignment vertical="center" wrapText="1"/>
    </xf>
    <xf numFmtId="193" fontId="96" fillId="35" borderId="14" xfId="0" applyNumberFormat="1" applyFont="1" applyFill="1" applyBorder="1" applyAlignment="1">
      <alignment vertical="center" wrapText="1"/>
    </xf>
    <xf numFmtId="193" fontId="96" fillId="0" borderId="2" xfId="0" applyNumberFormat="1" applyFont="1" applyBorder="1" applyAlignment="1" applyProtection="1">
      <alignment horizontal="center" vertical="center" wrapText="1"/>
      <protection locked="0"/>
    </xf>
    <xf numFmtId="193" fontId="96" fillId="35" borderId="2" xfId="0" applyNumberFormat="1" applyFont="1" applyFill="1" applyBorder="1" applyAlignment="1">
      <alignment horizontal="right" vertical="center" wrapText="1"/>
    </xf>
    <xf numFmtId="193" fontId="96" fillId="35" borderId="14" xfId="0" applyNumberFormat="1" applyFont="1" applyFill="1" applyBorder="1" applyAlignment="1">
      <alignment horizontal="right" vertical="center" wrapText="1"/>
    </xf>
    <xf numFmtId="193" fontId="96" fillId="0" borderId="14" xfId="0" applyNumberFormat="1" applyFont="1" applyBorder="1" applyAlignment="1" applyProtection="1">
      <alignment horizontal="center" vertical="center" wrapText="1"/>
      <protection locked="0"/>
    </xf>
    <xf numFmtId="193" fontId="96" fillId="35" borderId="17" xfId="0" applyNumberFormat="1" applyFont="1" applyFill="1" applyBorder="1" applyAlignment="1">
      <alignment horizontal="right" vertical="center" wrapText="1"/>
    </xf>
    <xf numFmtId="193" fontId="96" fillId="35" borderId="18" xfId="0" applyNumberFormat="1" applyFont="1" applyFill="1" applyBorder="1" applyAlignment="1">
      <alignment horizontal="right" vertical="center" wrapText="1"/>
    </xf>
    <xf numFmtId="193" fontId="3" fillId="0" borderId="14" xfId="0" applyNumberFormat="1" applyFont="1" applyBorder="1" applyProtection="1">
      <protection locked="0"/>
    </xf>
    <xf numFmtId="193" fontId="3" fillId="35" borderId="2" xfId="0" applyNumberFormat="1" applyFont="1" applyFill="1" applyBorder="1"/>
    <xf numFmtId="193" fontId="96" fillId="35" borderId="8" xfId="0" applyNumberFormat="1" applyFont="1" applyFill="1" applyBorder="1" applyAlignment="1">
      <alignment horizontal="right" vertical="center" wrapText="1"/>
    </xf>
    <xf numFmtId="193" fontId="95" fillId="0" borderId="2" xfId="0" applyNumberFormat="1" applyFont="1" applyBorder="1" applyAlignment="1" applyProtection="1">
      <alignment horizontal="center" vertical="center" wrapText="1"/>
      <protection locked="0"/>
    </xf>
    <xf numFmtId="193" fontId="95" fillId="0" borderId="8" xfId="0" applyNumberFormat="1" applyFont="1" applyBorder="1" applyAlignment="1" applyProtection="1">
      <alignment horizontal="center" vertical="center" wrapText="1"/>
      <protection locked="0"/>
    </xf>
    <xf numFmtId="193" fontId="95" fillId="0" borderId="14" xfId="0" applyNumberFormat="1" applyFont="1" applyBorder="1" applyAlignment="1" applyProtection="1">
      <alignment horizontal="center" vertical="center" wrapText="1"/>
      <protection locked="0"/>
    </xf>
    <xf numFmtId="193" fontId="96" fillId="35" borderId="17" xfId="0" applyNumberFormat="1" applyFont="1" applyFill="1" applyBorder="1" applyAlignment="1">
      <alignment vertical="center" wrapText="1"/>
    </xf>
    <xf numFmtId="193" fontId="96" fillId="35" borderId="18" xfId="0" applyNumberFormat="1" applyFont="1" applyFill="1" applyBorder="1" applyAlignment="1">
      <alignment vertical="center" wrapText="1"/>
    </xf>
    <xf numFmtId="0" fontId="3" fillId="0" borderId="2" xfId="0" applyFont="1" applyBorder="1"/>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Border="1" applyAlignment="1">
      <alignment horizontal="center"/>
    </xf>
    <xf numFmtId="0" fontId="4" fillId="0" borderId="8"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horizontal="left" vertical="center" wrapText="1"/>
    </xf>
    <xf numFmtId="0" fontId="91" fillId="0" borderId="11" xfId="0" applyFont="1" applyBorder="1" applyAlignment="1">
      <alignment horizontal="center" vertical="center"/>
    </xf>
    <xf numFmtId="0" fontId="91" fillId="0" borderId="1" xfId="0" applyFont="1" applyBorder="1" applyAlignment="1">
      <alignment horizontal="center" vertical="center"/>
    </xf>
    <xf numFmtId="0" fontId="91" fillId="0" borderId="11" xfId="0" applyFont="1" applyBorder="1" applyAlignment="1">
      <alignment horizontal="center" vertical="center" wrapText="1"/>
    </xf>
    <xf numFmtId="0" fontId="91" fillId="0" borderId="1"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4" xfId="0" applyFont="1" applyBorder="1" applyAlignment="1">
      <alignment horizontal="center" vertical="center" wrapText="1"/>
    </xf>
    <xf numFmtId="0" fontId="2" fillId="0" borderId="3" xfId="8" applyFont="1" applyFill="1" applyBorder="1" applyAlignment="1" applyProtection="1">
      <alignment horizontal="center"/>
    </xf>
    <xf numFmtId="0" fontId="2" fillId="0" borderId="42" xfId="8" applyFont="1" applyFill="1" applyBorder="1" applyAlignment="1" applyProtection="1">
      <alignment horizontal="center"/>
    </xf>
    <xf numFmtId="193" fontId="91" fillId="3" borderId="2" xfId="0" applyNumberFormat="1" applyFont="1" applyFill="1" applyBorder="1" applyAlignment="1">
      <alignment horizontal="center" wrapText="1"/>
    </xf>
    <xf numFmtId="0" fontId="91" fillId="0" borderId="5" xfId="0" applyFont="1" applyBorder="1" applyAlignment="1">
      <alignment horizontal="center" vertical="center" wrapText="1"/>
    </xf>
    <xf numFmtId="0" fontId="91" fillId="0" borderId="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19" xfId="0" applyFont="1" applyBorder="1" applyAlignment="1">
      <alignment horizontal="center" vertical="center" wrapText="1"/>
    </xf>
    <xf numFmtId="0" fontId="92" fillId="0" borderId="47" xfId="0" applyFont="1" applyBorder="1" applyAlignment="1">
      <alignment horizontal="center" vertical="center"/>
    </xf>
    <xf numFmtId="0" fontId="91" fillId="0" borderId="46" xfId="0" applyFont="1" applyBorder="1" applyAlignment="1">
      <alignment horizontal="center" vertical="center" wrapText="1"/>
    </xf>
    <xf numFmtId="0" fontId="91" fillId="0" borderId="42" xfId="0" applyFont="1" applyBorder="1" applyAlignment="1">
      <alignment horizontal="center" vertical="center" wrapText="1"/>
    </xf>
    <xf numFmtId="0" fontId="91" fillId="0" borderId="13" xfId="0" applyFont="1" applyBorder="1" applyAlignment="1">
      <alignment horizontal="center" vertical="center" wrapText="1"/>
    </xf>
    <xf numFmtId="0" fontId="91" fillId="0" borderId="16"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14" xfId="0" applyFont="1" applyBorder="1" applyAlignment="1">
      <alignment horizontal="center" vertical="center"/>
    </xf>
    <xf numFmtId="0" fontId="91" fillId="0" borderId="2" xfId="0" applyFont="1" applyBorder="1" applyAlignment="1">
      <alignment horizontal="center" vertical="center"/>
    </xf>
    <xf numFmtId="0" fontId="91" fillId="2" borderId="2" xfId="0" applyFont="1" applyFill="1" applyBorder="1" applyAlignment="1">
      <alignment horizontal="center" vertical="center"/>
    </xf>
  </cellXfs>
  <cellStyles count="20956">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B11" sqref="B11"/>
    </sheetView>
  </sheetViews>
  <sheetFormatPr defaultRowHeight="15"/>
  <cols>
    <col min="1" max="1" width="9.7109375" style="35" bestFit="1" customWidth="1"/>
    <col min="2" max="2" width="128.7109375" style="28" bestFit="1" customWidth="1"/>
    <col min="3" max="3" width="39.42578125" customWidth="1"/>
  </cols>
  <sheetData>
    <row r="1" spans="1:3" s="1" customFormat="1" ht="15.75">
      <c r="A1" s="33" t="s">
        <v>19</v>
      </c>
      <c r="B1" s="53" t="s">
        <v>21</v>
      </c>
      <c r="C1" s="27"/>
    </row>
    <row r="2" spans="1:3" s="29" customFormat="1">
      <c r="A2" s="34">
        <v>20</v>
      </c>
      <c r="B2" s="30" t="s">
        <v>23</v>
      </c>
      <c r="C2" s="10"/>
    </row>
    <row r="3" spans="1:3" s="29" customFormat="1">
      <c r="A3" s="34">
        <v>21</v>
      </c>
      <c r="B3" s="30" t="s">
        <v>20</v>
      </c>
    </row>
    <row r="4" spans="1:3" s="29" customFormat="1">
      <c r="A4" s="34">
        <v>22</v>
      </c>
      <c r="B4" s="30" t="s">
        <v>22</v>
      </c>
    </row>
    <row r="5" spans="1:3" s="29" customFormat="1">
      <c r="A5" s="34">
        <v>23</v>
      </c>
      <c r="B5" s="30" t="s">
        <v>24</v>
      </c>
    </row>
    <row r="6" spans="1:3" s="29" customFormat="1">
      <c r="A6" s="34">
        <v>24</v>
      </c>
      <c r="B6" s="30" t="s">
        <v>25</v>
      </c>
      <c r="C6" s="2"/>
    </row>
    <row r="7" spans="1:3" s="29" customFormat="1">
      <c r="A7" s="34">
        <v>25</v>
      </c>
      <c r="B7" s="30" t="s">
        <v>26</v>
      </c>
    </row>
    <row r="8" spans="1:3" s="29" customFormat="1">
      <c r="A8" s="34">
        <v>26</v>
      </c>
      <c r="B8" s="30" t="s">
        <v>134</v>
      </c>
    </row>
    <row r="9" spans="1:3" s="29" customFormat="1">
      <c r="A9" s="34">
        <v>27</v>
      </c>
      <c r="B9" s="30" t="s">
        <v>27</v>
      </c>
    </row>
    <row r="10" spans="1:3" s="1" customFormat="1">
      <c r="A10" s="36"/>
      <c r="B10" s="28"/>
      <c r="C10" s="27"/>
    </row>
    <row r="11" spans="1:3" s="1" customFormat="1" ht="30">
      <c r="A11" s="36"/>
      <c r="B11" s="172" t="s">
        <v>153</v>
      </c>
      <c r="C11" s="27"/>
    </row>
    <row r="14" spans="1:3">
      <c r="B14" s="9"/>
    </row>
  </sheetData>
  <hyperlinks>
    <hyperlink ref="B8" location="'26. Rem 3'!A1" display="ცხრილი 26: ინფორმაცია გადავადებული ანაზღაურების  შესახებ" xr:uid="{00000000-0004-0000-0000-000000000000}"/>
    <hyperlink ref="B9" location="'27. REM 4'!A1" display="ცხრილი 27: უმაღლესი მენეჯმენტის მფლობელობაში არსებული აქციები" xr:uid="{00000000-0004-0000-0000-000001000000}"/>
    <hyperlink ref="B6" location="'24. Rem1'!A1" display="ფინანსური წლის განმავლობაში გაცემული ანაზღაურება" xr:uid="{00000000-0004-0000-0000-000002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T58"/>
  <sheetViews>
    <sheetView tabSelected="1" zoomScale="80" zoomScaleNormal="80" workbookViewId="0">
      <pane xSplit="1" ySplit="4" topLeftCell="B5" activePane="bottomRight" state="frozen"/>
      <selection activeCell="L18" sqref="L18"/>
      <selection pane="topRight" activeCell="L18" sqref="L18"/>
      <selection pane="bottomLeft" activeCell="L18" sqref="L18"/>
      <selection pane="bottomRight" activeCell="D14" sqref="D14"/>
    </sheetView>
  </sheetViews>
  <sheetFormatPr defaultColWidth="9.140625" defaultRowHeight="12.75"/>
  <cols>
    <col min="1" max="1" width="31" style="2" customWidth="1"/>
    <col min="2" max="2" width="36.7109375" style="2" customWidth="1"/>
    <col min="3" max="3" width="29.7109375" style="2" customWidth="1"/>
    <col min="4" max="4" width="38.5703125" style="2" customWidth="1"/>
    <col min="5" max="5" width="29.5703125" style="2" customWidth="1"/>
    <col min="6" max="6" width="13.28515625" style="2" customWidth="1"/>
    <col min="7" max="7" width="11.5703125" style="2" customWidth="1"/>
    <col min="8" max="8" width="12" style="2" customWidth="1"/>
    <col min="9" max="9" width="11.5703125" style="2" customWidth="1"/>
    <col min="10" max="10" width="12" style="2" customWidth="1"/>
    <col min="11" max="11" width="11.5703125" style="2" customWidth="1"/>
    <col min="12" max="12" width="13.7109375" style="2" customWidth="1"/>
    <col min="13" max="13" width="12.85546875" style="2" customWidth="1"/>
    <col min="14" max="14" width="13.85546875" style="2" bestFit="1" customWidth="1"/>
    <col min="15" max="15" width="11.28515625" style="2" bestFit="1" customWidth="1"/>
    <col min="16" max="16" width="13.85546875" style="2" bestFit="1" customWidth="1"/>
    <col min="17" max="17" width="10.7109375" style="2" customWidth="1"/>
    <col min="18" max="18" width="12" style="2" customWidth="1"/>
    <col min="19" max="19" width="11.5703125" style="2" customWidth="1"/>
    <col min="20" max="20" width="13.7109375" style="2" customWidth="1"/>
    <col min="21" max="16384" width="9.140625" style="2"/>
  </cols>
  <sheetData>
    <row r="1" spans="1:20" ht="15">
      <c r="A1" s="3" t="s">
        <v>28</v>
      </c>
      <c r="B1" s="37" t="s">
        <v>154</v>
      </c>
    </row>
    <row r="2" spans="1:20" s="4" customFormat="1" ht="15.75" customHeight="1">
      <c r="A2" s="4" t="s">
        <v>29</v>
      </c>
      <c r="B2" s="4" t="s">
        <v>155</v>
      </c>
    </row>
    <row r="3" spans="1:20">
      <c r="A3" s="19"/>
      <c r="B3" s="37"/>
      <c r="C3" s="10"/>
      <c r="D3" s="10"/>
      <c r="E3" s="5"/>
      <c r="F3" s="6"/>
    </row>
    <row r="4" spans="1:20" ht="13.5" thickBot="1">
      <c r="A4" s="38" t="s">
        <v>150</v>
      </c>
      <c r="B4" s="214" t="s">
        <v>23</v>
      </c>
      <c r="C4" s="215"/>
      <c r="D4" s="10"/>
      <c r="E4" s="5"/>
      <c r="F4" s="6"/>
    </row>
    <row r="5" spans="1:20">
      <c r="A5" s="39"/>
      <c r="B5" s="40" t="s">
        <v>0</v>
      </c>
      <c r="C5" s="22" t="s">
        <v>1</v>
      </c>
      <c r="D5" s="23" t="s">
        <v>2</v>
      </c>
      <c r="E5" s="14" t="s">
        <v>3</v>
      </c>
      <c r="F5" s="14" t="s">
        <v>4</v>
      </c>
      <c r="G5" s="205" t="s">
        <v>8</v>
      </c>
      <c r="H5" s="205"/>
      <c r="I5" s="205"/>
      <c r="J5" s="205"/>
      <c r="K5" s="205"/>
      <c r="L5" s="205"/>
      <c r="M5" s="205"/>
      <c r="N5" s="205"/>
      <c r="O5" s="205"/>
      <c r="P5" s="205"/>
      <c r="Q5" s="205"/>
      <c r="R5" s="205"/>
      <c r="S5" s="205"/>
      <c r="T5" s="206"/>
    </row>
    <row r="6" spans="1:20" ht="16.899999999999999" customHeight="1">
      <c r="A6" s="216"/>
      <c r="B6" s="218" t="s">
        <v>65</v>
      </c>
      <c r="C6" s="200" t="s">
        <v>66</v>
      </c>
      <c r="D6" s="200" t="s">
        <v>67</v>
      </c>
      <c r="E6" s="200" t="s">
        <v>68</v>
      </c>
      <c r="F6" s="200" t="s">
        <v>69</v>
      </c>
      <c r="G6" s="219" t="s">
        <v>70</v>
      </c>
      <c r="H6" s="220"/>
      <c r="I6" s="220"/>
      <c r="J6" s="220"/>
      <c r="K6" s="220"/>
      <c r="L6" s="220"/>
      <c r="M6" s="220"/>
      <c r="N6" s="220"/>
      <c r="O6" s="220"/>
      <c r="P6" s="220"/>
      <c r="Q6" s="220"/>
      <c r="R6" s="220"/>
      <c r="S6" s="220"/>
      <c r="T6" s="221"/>
    </row>
    <row r="7" spans="1:20" ht="14.45" customHeight="1">
      <c r="A7" s="216"/>
      <c r="B7" s="218"/>
      <c r="C7" s="201"/>
      <c r="D7" s="201"/>
      <c r="E7" s="201"/>
      <c r="F7" s="201"/>
      <c r="G7" s="16">
        <v>1</v>
      </c>
      <c r="H7" s="54">
        <v>2</v>
      </c>
      <c r="I7" s="54">
        <v>3</v>
      </c>
      <c r="J7" s="54">
        <v>4</v>
      </c>
      <c r="K7" s="54">
        <v>5</v>
      </c>
      <c r="L7" s="54">
        <v>6.1</v>
      </c>
      <c r="M7" s="54">
        <v>6.2</v>
      </c>
      <c r="N7" s="54">
        <v>6</v>
      </c>
      <c r="O7" s="54">
        <v>7</v>
      </c>
      <c r="P7" s="54">
        <v>8</v>
      </c>
      <c r="Q7" s="54">
        <v>9</v>
      </c>
      <c r="R7" s="54">
        <v>10</v>
      </c>
      <c r="S7" s="54">
        <v>11</v>
      </c>
      <c r="T7" s="55">
        <v>12</v>
      </c>
    </row>
    <row r="8" spans="1:20" ht="99">
      <c r="A8" s="216"/>
      <c r="B8" s="218"/>
      <c r="C8" s="202"/>
      <c r="D8" s="202"/>
      <c r="E8" s="202"/>
      <c r="F8" s="202"/>
      <c r="G8" s="159" t="s">
        <v>71</v>
      </c>
      <c r="H8" s="160" t="s">
        <v>72</v>
      </c>
      <c r="I8" s="160" t="s">
        <v>73</v>
      </c>
      <c r="J8" s="160" t="s">
        <v>74</v>
      </c>
      <c r="K8" s="160" t="s">
        <v>75</v>
      </c>
      <c r="L8" s="64" t="s">
        <v>76</v>
      </c>
      <c r="M8" s="160" t="s">
        <v>77</v>
      </c>
      <c r="N8" s="160" t="s">
        <v>78</v>
      </c>
      <c r="O8" s="15" t="s">
        <v>79</v>
      </c>
      <c r="P8" s="15" t="s">
        <v>80</v>
      </c>
      <c r="Q8" s="160" t="s">
        <v>81</v>
      </c>
      <c r="R8" s="160" t="s">
        <v>82</v>
      </c>
      <c r="S8" s="160" t="s">
        <v>83</v>
      </c>
      <c r="T8" s="160" t="s">
        <v>84</v>
      </c>
    </row>
    <row r="9" spans="1:20">
      <c r="A9" s="44"/>
      <c r="B9" s="45" t="s">
        <v>156</v>
      </c>
      <c r="C9" s="46">
        <v>185107721.00999999</v>
      </c>
      <c r="D9" s="46"/>
      <c r="E9" s="46">
        <v>185107721.00999999</v>
      </c>
      <c r="F9" s="47"/>
      <c r="G9" s="46">
        <v>92017203.320000008</v>
      </c>
      <c r="H9" s="46">
        <v>40653100.68</v>
      </c>
      <c r="I9" s="46">
        <v>52443457</v>
      </c>
      <c r="J9" s="46"/>
      <c r="K9" s="46"/>
      <c r="L9" s="46"/>
      <c r="M9" s="46"/>
      <c r="N9" s="46"/>
      <c r="O9" s="46">
        <v>-6039.99</v>
      </c>
      <c r="P9" s="46"/>
      <c r="Q9" s="46"/>
      <c r="R9" s="46"/>
      <c r="S9" s="46"/>
      <c r="T9" s="41">
        <f>SUM(G9:K9,N9:S9)</f>
        <v>185107721.00999999</v>
      </c>
    </row>
    <row r="10" spans="1:20">
      <c r="A10" s="44"/>
      <c r="B10" s="48" t="s">
        <v>157</v>
      </c>
      <c r="C10" s="46">
        <v>19144251.219999999</v>
      </c>
      <c r="D10" s="46"/>
      <c r="E10" s="46">
        <v>19144251.219999999</v>
      </c>
      <c r="F10" s="47"/>
      <c r="G10" s="46"/>
      <c r="H10" s="46">
        <v>19144251.219999999</v>
      </c>
      <c r="I10" s="46"/>
      <c r="J10" s="46"/>
      <c r="K10" s="46"/>
      <c r="L10" s="46"/>
      <c r="M10" s="46"/>
      <c r="N10" s="46"/>
      <c r="O10" s="46"/>
      <c r="P10" s="46"/>
      <c r="Q10" s="46"/>
      <c r="R10" s="46"/>
      <c r="S10" s="46"/>
      <c r="T10" s="41">
        <f>SUM(G10:K10,N10:S10)</f>
        <v>19144251.219999999</v>
      </c>
    </row>
    <row r="11" spans="1:20">
      <c r="A11" s="44"/>
      <c r="B11" s="45" t="s">
        <v>158</v>
      </c>
      <c r="C11" s="46">
        <v>1893429.71</v>
      </c>
      <c r="D11" s="46"/>
      <c r="E11" s="49">
        <v>0</v>
      </c>
      <c r="F11" s="47" t="s">
        <v>167</v>
      </c>
      <c r="G11" s="46"/>
      <c r="H11" s="46"/>
      <c r="I11" s="46"/>
      <c r="J11" s="46"/>
      <c r="K11" s="46"/>
      <c r="L11" s="46"/>
      <c r="M11" s="46"/>
      <c r="N11" s="46"/>
      <c r="O11" s="46"/>
      <c r="P11" s="46"/>
      <c r="Q11" s="46"/>
      <c r="R11" s="46"/>
      <c r="S11" s="46"/>
      <c r="T11" s="41">
        <f t="shared" ref="T11:T19" si="0">SUM(G11:K11,N11:S11)</f>
        <v>0</v>
      </c>
    </row>
    <row r="12" spans="1:20">
      <c r="A12" s="44"/>
      <c r="B12" s="45" t="s">
        <v>159</v>
      </c>
      <c r="C12" s="46">
        <v>53104936.740000002</v>
      </c>
      <c r="D12" s="46"/>
      <c r="E12" s="49">
        <v>53104936.939999998</v>
      </c>
      <c r="F12" s="47" t="s">
        <v>168</v>
      </c>
      <c r="G12" s="46"/>
      <c r="H12" s="46"/>
      <c r="I12" s="46"/>
      <c r="J12" s="46"/>
      <c r="K12" s="46">
        <v>52158677.649999999</v>
      </c>
      <c r="L12" s="46"/>
      <c r="M12" s="46"/>
      <c r="N12" s="46"/>
      <c r="O12" s="46">
        <v>946259.29</v>
      </c>
      <c r="P12" s="46"/>
      <c r="Q12" s="46"/>
      <c r="R12" s="46"/>
      <c r="S12" s="46"/>
      <c r="T12" s="41">
        <f t="shared" si="0"/>
        <v>53104936.939999998</v>
      </c>
    </row>
    <row r="13" spans="1:20">
      <c r="A13" s="44"/>
      <c r="B13" s="45" t="s">
        <v>160</v>
      </c>
      <c r="C13" s="46">
        <v>1432150716.2614224</v>
      </c>
      <c r="D13" s="46"/>
      <c r="E13" s="49">
        <v>1453136325.6344006</v>
      </c>
      <c r="F13" s="47" t="s">
        <v>169</v>
      </c>
      <c r="G13" s="46"/>
      <c r="H13" s="46"/>
      <c r="I13" s="46"/>
      <c r="J13" s="46"/>
      <c r="K13" s="46"/>
      <c r="L13" s="46">
        <v>1492789998.3731005</v>
      </c>
      <c r="M13" s="46">
        <v>-64175272.738700002</v>
      </c>
      <c r="N13" s="46">
        <v>1428614725.6344006</v>
      </c>
      <c r="O13" s="46">
        <v>24521600</v>
      </c>
      <c r="P13" s="46"/>
      <c r="Q13" s="46"/>
      <c r="R13" s="46"/>
      <c r="S13" s="46"/>
      <c r="T13" s="41">
        <f t="shared" si="0"/>
        <v>1453136325.6344006</v>
      </c>
    </row>
    <row r="14" spans="1:20">
      <c r="A14" s="44"/>
      <c r="B14" s="45" t="s">
        <v>161</v>
      </c>
      <c r="C14" s="46">
        <v>20320437.75561839</v>
      </c>
      <c r="D14" s="46"/>
      <c r="E14" s="49">
        <v>13207367.84</v>
      </c>
      <c r="F14" s="47" t="s">
        <v>170</v>
      </c>
      <c r="G14" s="46"/>
      <c r="H14" s="46"/>
      <c r="I14" s="46"/>
      <c r="J14" s="46"/>
      <c r="K14" s="46"/>
      <c r="L14" s="46"/>
      <c r="M14" s="46"/>
      <c r="N14" s="46"/>
      <c r="O14" s="46"/>
      <c r="P14" s="46"/>
      <c r="Q14" s="46"/>
      <c r="R14" s="46">
        <v>13207367.84</v>
      </c>
      <c r="S14" s="46"/>
      <c r="T14" s="41">
        <f t="shared" si="0"/>
        <v>13207367.84</v>
      </c>
    </row>
    <row r="15" spans="1:20">
      <c r="A15" s="44"/>
      <c r="B15" s="45" t="s">
        <v>162</v>
      </c>
      <c r="C15" s="46">
        <v>15829317.419999998</v>
      </c>
      <c r="D15" s="46"/>
      <c r="E15" s="49">
        <v>15664679</v>
      </c>
      <c r="F15" s="47" t="s">
        <v>171</v>
      </c>
      <c r="G15" s="46"/>
      <c r="H15" s="46"/>
      <c r="I15" s="46"/>
      <c r="J15" s="46"/>
      <c r="K15" s="46"/>
      <c r="L15" s="46"/>
      <c r="M15" s="46"/>
      <c r="N15" s="46"/>
      <c r="O15" s="46"/>
      <c r="P15" s="46"/>
      <c r="Q15" s="46"/>
      <c r="R15" s="46">
        <v>15664679</v>
      </c>
      <c r="S15" s="46"/>
      <c r="T15" s="41">
        <f t="shared" si="0"/>
        <v>15664679</v>
      </c>
    </row>
    <row r="16" spans="1:20">
      <c r="A16" s="44"/>
      <c r="B16" s="45" t="s">
        <v>163</v>
      </c>
      <c r="C16" s="46">
        <v>7781841.0199999977</v>
      </c>
      <c r="D16" s="46"/>
      <c r="E16" s="49">
        <v>7781841.0199999977</v>
      </c>
      <c r="F16" s="47" t="s">
        <v>172</v>
      </c>
      <c r="G16" s="46"/>
      <c r="H16" s="46"/>
      <c r="I16" s="46"/>
      <c r="J16" s="46"/>
      <c r="K16" s="46"/>
      <c r="L16" s="46"/>
      <c r="M16" s="46"/>
      <c r="N16" s="46"/>
      <c r="O16" s="46"/>
      <c r="P16" s="46"/>
      <c r="Q16" s="46"/>
      <c r="R16" s="46">
        <v>7781841.0199999977</v>
      </c>
      <c r="S16" s="46"/>
      <c r="T16" s="41">
        <f t="shared" si="0"/>
        <v>7781841.0199999977</v>
      </c>
    </row>
    <row r="17" spans="1:20">
      <c r="A17" s="44"/>
      <c r="B17" s="45" t="s">
        <v>164</v>
      </c>
      <c r="C17" s="46">
        <v>0</v>
      </c>
      <c r="D17" s="46"/>
      <c r="E17" s="49">
        <v>4374622.72</v>
      </c>
      <c r="F17" s="47" t="s">
        <v>173</v>
      </c>
      <c r="G17" s="46"/>
      <c r="H17" s="46"/>
      <c r="I17" s="46"/>
      <c r="J17" s="46"/>
      <c r="K17" s="46"/>
      <c r="L17" s="46"/>
      <c r="M17" s="46"/>
      <c r="N17" s="46"/>
      <c r="O17" s="46"/>
      <c r="P17" s="46"/>
      <c r="Q17" s="46"/>
      <c r="R17" s="46"/>
      <c r="S17" s="46">
        <v>4374622.72</v>
      </c>
      <c r="T17" s="41">
        <f t="shared" si="0"/>
        <v>4374622.72</v>
      </c>
    </row>
    <row r="18" spans="1:20">
      <c r="A18" s="44"/>
      <c r="B18" s="45" t="s">
        <v>165</v>
      </c>
      <c r="C18" s="46">
        <v>10122517.872483984</v>
      </c>
      <c r="D18" s="46"/>
      <c r="E18" s="49">
        <v>11909707.280000001</v>
      </c>
      <c r="F18" s="47" t="s">
        <v>174</v>
      </c>
      <c r="G18" s="46"/>
      <c r="H18" s="46"/>
      <c r="I18" s="46"/>
      <c r="J18" s="46"/>
      <c r="K18" s="46"/>
      <c r="L18" s="46"/>
      <c r="M18" s="46"/>
      <c r="N18" s="46"/>
      <c r="O18" s="46"/>
      <c r="P18" s="46"/>
      <c r="Q18" s="46"/>
      <c r="R18" s="46"/>
      <c r="S18" s="46">
        <v>11909707.280000001</v>
      </c>
      <c r="T18" s="41">
        <f t="shared" si="0"/>
        <v>11909707.280000001</v>
      </c>
    </row>
    <row r="19" spans="1:20">
      <c r="A19" s="44"/>
      <c r="B19" s="45" t="s">
        <v>166</v>
      </c>
      <c r="C19" s="46">
        <v>9471835.5999999978</v>
      </c>
      <c r="D19" s="46"/>
      <c r="E19" s="49">
        <v>24407831</v>
      </c>
      <c r="F19" s="47" t="s">
        <v>175</v>
      </c>
      <c r="G19" s="46"/>
      <c r="H19" s="46"/>
      <c r="I19" s="46"/>
      <c r="J19" s="46"/>
      <c r="K19" s="46"/>
      <c r="L19" s="46"/>
      <c r="M19" s="46"/>
      <c r="N19" s="46"/>
      <c r="O19" s="46"/>
      <c r="P19" s="46">
        <v>1744359</v>
      </c>
      <c r="Q19" s="46"/>
      <c r="R19" s="46"/>
      <c r="S19" s="46">
        <v>22663472</v>
      </c>
      <c r="T19" s="41">
        <f t="shared" si="0"/>
        <v>24407831</v>
      </c>
    </row>
    <row r="20" spans="1:20" ht="13.5" thickBot="1">
      <c r="A20" s="13"/>
      <c r="B20" s="31" t="s">
        <v>85</v>
      </c>
      <c r="C20" s="42">
        <f>SUM(C9:C19)</f>
        <v>1754927004.6095247</v>
      </c>
      <c r="D20" s="42">
        <f t="shared" ref="D20:T20" si="1">SUM(D9:D19)</f>
        <v>0</v>
      </c>
      <c r="E20" s="42">
        <f t="shared" si="1"/>
        <v>1787839283.6644006</v>
      </c>
      <c r="F20" s="42">
        <f t="shared" si="1"/>
        <v>0</v>
      </c>
      <c r="G20" s="42">
        <f t="shared" si="1"/>
        <v>92017203.320000008</v>
      </c>
      <c r="H20" s="42">
        <f t="shared" si="1"/>
        <v>59797351.899999999</v>
      </c>
      <c r="I20" s="42">
        <f t="shared" si="1"/>
        <v>52443457</v>
      </c>
      <c r="J20" s="42">
        <f t="shared" si="1"/>
        <v>0</v>
      </c>
      <c r="K20" s="42">
        <f t="shared" si="1"/>
        <v>52158677.649999999</v>
      </c>
      <c r="L20" s="42">
        <f t="shared" si="1"/>
        <v>1492789998.3731005</v>
      </c>
      <c r="M20" s="42">
        <f t="shared" si="1"/>
        <v>-64175272.738700002</v>
      </c>
      <c r="N20" s="42">
        <f t="shared" si="1"/>
        <v>1428614725.6344006</v>
      </c>
      <c r="O20" s="42">
        <f t="shared" si="1"/>
        <v>25461819.300000001</v>
      </c>
      <c r="P20" s="42">
        <f t="shared" si="1"/>
        <v>1744359</v>
      </c>
      <c r="Q20" s="42">
        <f t="shared" si="1"/>
        <v>0</v>
      </c>
      <c r="R20" s="42">
        <f t="shared" si="1"/>
        <v>36653887.859999999</v>
      </c>
      <c r="S20" s="42">
        <f t="shared" si="1"/>
        <v>38947802</v>
      </c>
      <c r="T20" s="43">
        <f t="shared" si="1"/>
        <v>1787839283.6644006</v>
      </c>
    </row>
    <row r="21" spans="1:20">
      <c r="A21" s="12"/>
      <c r="B21" s="14" t="s">
        <v>0</v>
      </c>
      <c r="C21" s="22" t="s">
        <v>1</v>
      </c>
      <c r="D21" s="23" t="s">
        <v>2</v>
      </c>
      <c r="E21" s="14" t="s">
        <v>3</v>
      </c>
      <c r="F21" s="14" t="s">
        <v>4</v>
      </c>
      <c r="G21" s="205" t="s">
        <v>8</v>
      </c>
      <c r="H21" s="205"/>
      <c r="I21" s="205"/>
      <c r="J21" s="205"/>
      <c r="K21" s="205"/>
      <c r="L21" s="205"/>
      <c r="M21" s="205"/>
      <c r="N21" s="205"/>
      <c r="O21" s="205"/>
      <c r="P21" s="206"/>
    </row>
    <row r="22" spans="1:20" ht="14.45" customHeight="1">
      <c r="A22" s="217"/>
      <c r="B22" s="207" t="s">
        <v>86</v>
      </c>
      <c r="C22" s="210" t="s">
        <v>66</v>
      </c>
      <c r="D22" s="210" t="s">
        <v>67</v>
      </c>
      <c r="E22" s="210" t="s">
        <v>87</v>
      </c>
      <c r="F22" s="200" t="s">
        <v>69</v>
      </c>
      <c r="G22" s="203" t="s">
        <v>70</v>
      </c>
      <c r="H22" s="203"/>
      <c r="I22" s="203"/>
      <c r="J22" s="203"/>
      <c r="K22" s="203"/>
      <c r="L22" s="203"/>
      <c r="M22" s="203"/>
      <c r="N22" s="203"/>
      <c r="O22" s="203"/>
      <c r="P22" s="204"/>
    </row>
    <row r="23" spans="1:20" ht="14.45" customHeight="1">
      <c r="A23" s="217"/>
      <c r="B23" s="208"/>
      <c r="C23" s="210"/>
      <c r="D23" s="210"/>
      <c r="E23" s="210"/>
      <c r="F23" s="201"/>
      <c r="G23" s="17">
        <v>13</v>
      </c>
      <c r="H23" s="18">
        <v>14</v>
      </c>
      <c r="I23" s="18">
        <v>15</v>
      </c>
      <c r="J23" s="18">
        <v>16</v>
      </c>
      <c r="K23" s="18">
        <v>17</v>
      </c>
      <c r="L23" s="18">
        <v>18</v>
      </c>
      <c r="M23" s="18">
        <v>19</v>
      </c>
      <c r="N23" s="18">
        <v>20</v>
      </c>
      <c r="O23" s="18">
        <v>21</v>
      </c>
      <c r="P23" s="26">
        <v>22</v>
      </c>
    </row>
    <row r="24" spans="1:20" ht="100.15" customHeight="1">
      <c r="A24" s="217"/>
      <c r="B24" s="209"/>
      <c r="C24" s="210"/>
      <c r="D24" s="210"/>
      <c r="E24" s="210"/>
      <c r="F24" s="202"/>
      <c r="G24" s="159" t="s">
        <v>88</v>
      </c>
      <c r="H24" s="160" t="s">
        <v>89</v>
      </c>
      <c r="I24" s="160" t="s">
        <v>90</v>
      </c>
      <c r="J24" s="160" t="s">
        <v>91</v>
      </c>
      <c r="K24" s="160" t="s">
        <v>92</v>
      </c>
      <c r="L24" s="160" t="s">
        <v>93</v>
      </c>
      <c r="M24" s="15" t="s">
        <v>94</v>
      </c>
      <c r="N24" s="15" t="s">
        <v>95</v>
      </c>
      <c r="O24" s="15" t="s">
        <v>96</v>
      </c>
      <c r="P24" s="24" t="s">
        <v>97</v>
      </c>
    </row>
    <row r="25" spans="1:20">
      <c r="A25" s="8"/>
      <c r="B25" s="20" t="s">
        <v>176</v>
      </c>
      <c r="C25" s="52">
        <v>986977138.4000001</v>
      </c>
      <c r="D25" s="51"/>
      <c r="E25" s="47">
        <v>972349903.42340183</v>
      </c>
      <c r="F25" s="176" t="s">
        <v>167</v>
      </c>
      <c r="G25" s="175"/>
      <c r="H25" s="51"/>
      <c r="I25" s="51"/>
      <c r="J25" s="51"/>
      <c r="K25" s="51"/>
      <c r="L25" s="51">
        <v>955281207.92340183</v>
      </c>
      <c r="M25" s="51">
        <v>17068695.5</v>
      </c>
      <c r="N25" s="51"/>
      <c r="O25" s="51"/>
      <c r="P25" s="50">
        <f t="shared" ref="P25:P32" si="2">SUM(G25:O25)</f>
        <v>972349903.42340183</v>
      </c>
    </row>
    <row r="26" spans="1:20">
      <c r="A26" s="8"/>
      <c r="B26" s="20" t="s">
        <v>177</v>
      </c>
      <c r="C26" s="52">
        <v>1.6370904631912708E-11</v>
      </c>
      <c r="D26" s="47"/>
      <c r="E26" s="47">
        <v>0</v>
      </c>
      <c r="F26" s="47" t="s">
        <v>168</v>
      </c>
      <c r="G26" s="47"/>
      <c r="H26" s="47"/>
      <c r="I26" s="47"/>
      <c r="J26" s="47"/>
      <c r="K26" s="47"/>
      <c r="L26" s="47"/>
      <c r="M26" s="47"/>
      <c r="N26" s="47"/>
      <c r="O26" s="47"/>
      <c r="P26" s="50">
        <f t="shared" si="2"/>
        <v>0</v>
      </c>
    </row>
    <row r="27" spans="1:20">
      <c r="A27" s="8"/>
      <c r="B27" s="20" t="s">
        <v>178</v>
      </c>
      <c r="C27" s="52">
        <v>429992462.64796746</v>
      </c>
      <c r="D27" s="47"/>
      <c r="E27" s="47">
        <v>450688353.18279999</v>
      </c>
      <c r="F27" s="47" t="s">
        <v>169</v>
      </c>
      <c r="G27" s="47"/>
      <c r="H27" s="47">
        <v>96085613.757599995</v>
      </c>
      <c r="I27" s="47">
        <v>29222820.608100001</v>
      </c>
      <c r="J27" s="47">
        <v>317547130.81709999</v>
      </c>
      <c r="K27" s="47"/>
      <c r="L27" s="47"/>
      <c r="M27" s="47">
        <v>7832788</v>
      </c>
      <c r="N27" s="47"/>
      <c r="O27" s="47"/>
      <c r="P27" s="50">
        <f t="shared" si="2"/>
        <v>450688353.18279999</v>
      </c>
    </row>
    <row r="28" spans="1:20">
      <c r="A28" s="8"/>
      <c r="B28" s="20" t="s">
        <v>179</v>
      </c>
      <c r="C28" s="52">
        <v>922536.41050645057</v>
      </c>
      <c r="D28" s="47"/>
      <c r="E28" s="47">
        <v>4270894.6400000006</v>
      </c>
      <c r="F28" s="47" t="s">
        <v>170</v>
      </c>
      <c r="G28" s="47"/>
      <c r="H28" s="47"/>
      <c r="I28" s="47"/>
      <c r="J28" s="47"/>
      <c r="K28" s="47"/>
      <c r="L28" s="47"/>
      <c r="M28" s="47"/>
      <c r="N28" s="47">
        <v>4270894.6400000006</v>
      </c>
      <c r="O28" s="47"/>
      <c r="P28" s="50">
        <f t="shared" si="2"/>
        <v>4270894.6400000006</v>
      </c>
    </row>
    <row r="29" spans="1:20">
      <c r="A29" s="8"/>
      <c r="B29" s="20" t="s">
        <v>180</v>
      </c>
      <c r="C29" s="52">
        <v>1394383.1699624134</v>
      </c>
      <c r="D29" s="47"/>
      <c r="E29" s="47">
        <v>2696169.15</v>
      </c>
      <c r="F29" s="47" t="s">
        <v>171</v>
      </c>
      <c r="G29" s="47"/>
      <c r="H29" s="47"/>
      <c r="I29" s="47"/>
      <c r="J29" s="47"/>
      <c r="K29" s="47"/>
      <c r="L29" s="47"/>
      <c r="M29" s="47"/>
      <c r="N29" s="47">
        <v>2696169.15</v>
      </c>
      <c r="O29" s="47"/>
      <c r="P29" s="50">
        <f t="shared" si="2"/>
        <v>2696169.15</v>
      </c>
    </row>
    <row r="30" spans="1:20">
      <c r="A30" s="8"/>
      <c r="B30" s="20" t="s">
        <v>181</v>
      </c>
      <c r="C30" s="52">
        <v>8923593.0700000003</v>
      </c>
      <c r="D30" s="47"/>
      <c r="E30" s="47">
        <v>8923593.0700000003</v>
      </c>
      <c r="F30" s="47" t="s">
        <v>172</v>
      </c>
      <c r="G30" s="47"/>
      <c r="H30" s="47"/>
      <c r="I30" s="47"/>
      <c r="J30" s="47"/>
      <c r="K30" s="47"/>
      <c r="L30" s="47"/>
      <c r="M30" s="47"/>
      <c r="N30" s="47">
        <v>8923593.0700000003</v>
      </c>
      <c r="O30" s="47"/>
      <c r="P30" s="50">
        <f t="shared" si="2"/>
        <v>8923593.0700000003</v>
      </c>
    </row>
    <row r="31" spans="1:20">
      <c r="A31" s="8"/>
      <c r="B31" s="20" t="s">
        <v>182</v>
      </c>
      <c r="C31" s="52">
        <v>25651652.580977011</v>
      </c>
      <c r="D31" s="47"/>
      <c r="E31" s="47">
        <v>65871410.530000024</v>
      </c>
      <c r="F31" s="47" t="s">
        <v>173</v>
      </c>
      <c r="G31" s="47"/>
      <c r="H31" s="47"/>
      <c r="I31" s="47"/>
      <c r="J31" s="47"/>
      <c r="K31" s="47"/>
      <c r="L31" s="47"/>
      <c r="M31" s="47"/>
      <c r="N31" s="47">
        <v>65871410.530000024</v>
      </c>
      <c r="O31" s="47"/>
      <c r="P31" s="50">
        <f t="shared" si="2"/>
        <v>65871410.530000024</v>
      </c>
    </row>
    <row r="32" spans="1:20">
      <c r="A32" s="8"/>
      <c r="B32" s="20" t="s">
        <v>183</v>
      </c>
      <c r="C32" s="52">
        <v>76754487.109568</v>
      </c>
      <c r="D32" s="47"/>
      <c r="E32" s="47">
        <v>78464667.599999994</v>
      </c>
      <c r="F32" s="47" t="s">
        <v>174</v>
      </c>
      <c r="G32" s="47"/>
      <c r="H32" s="47"/>
      <c r="I32" s="47"/>
      <c r="J32" s="47"/>
      <c r="K32" s="47"/>
      <c r="L32" s="47"/>
      <c r="M32" s="47">
        <v>1128937.6000000001</v>
      </c>
      <c r="N32" s="47"/>
      <c r="O32" s="47">
        <v>77335730</v>
      </c>
      <c r="P32" s="50">
        <f t="shared" si="2"/>
        <v>78464667.599999994</v>
      </c>
    </row>
    <row r="33" spans="1:18" ht="13.5" thickBot="1">
      <c r="A33" s="13"/>
      <c r="B33" s="32" t="s">
        <v>98</v>
      </c>
      <c r="C33" s="42">
        <f t="shared" ref="C33:P33" si="3">SUM(C25:C32)</f>
        <v>1530616253.3889813</v>
      </c>
      <c r="D33" s="42">
        <f t="shared" si="3"/>
        <v>0</v>
      </c>
      <c r="E33" s="42">
        <f t="shared" si="3"/>
        <v>1583264991.5962019</v>
      </c>
      <c r="F33" s="42">
        <f t="shared" si="3"/>
        <v>0</v>
      </c>
      <c r="G33" s="42">
        <f t="shared" si="3"/>
        <v>0</v>
      </c>
      <c r="H33" s="42">
        <f t="shared" si="3"/>
        <v>96085613.757599995</v>
      </c>
      <c r="I33" s="42">
        <f t="shared" si="3"/>
        <v>29222820.608100001</v>
      </c>
      <c r="J33" s="42">
        <f t="shared" si="3"/>
        <v>317547130.81709999</v>
      </c>
      <c r="K33" s="42">
        <f t="shared" si="3"/>
        <v>0</v>
      </c>
      <c r="L33" s="42">
        <f t="shared" si="3"/>
        <v>955281207.92340183</v>
      </c>
      <c r="M33" s="42">
        <f t="shared" si="3"/>
        <v>26030421.100000001</v>
      </c>
      <c r="N33" s="42">
        <f t="shared" si="3"/>
        <v>81762067.39000003</v>
      </c>
      <c r="O33" s="42">
        <f t="shared" si="3"/>
        <v>77335730</v>
      </c>
      <c r="P33" s="43">
        <f t="shared" si="3"/>
        <v>1583264991.5962019</v>
      </c>
    </row>
    <row r="34" spans="1:18">
      <c r="A34" s="12"/>
      <c r="B34" s="14" t="s">
        <v>0</v>
      </c>
      <c r="C34" s="22" t="s">
        <v>1</v>
      </c>
      <c r="D34" s="23" t="s">
        <v>2</v>
      </c>
      <c r="E34" s="14" t="s">
        <v>3</v>
      </c>
      <c r="F34" s="14" t="s">
        <v>4</v>
      </c>
      <c r="G34" s="205" t="s">
        <v>8</v>
      </c>
      <c r="H34" s="205"/>
      <c r="I34" s="205"/>
      <c r="J34" s="205"/>
      <c r="K34" s="205"/>
      <c r="L34" s="205"/>
      <c r="M34" s="205"/>
      <c r="N34" s="206"/>
    </row>
    <row r="35" spans="1:18" ht="40.15" customHeight="1">
      <c r="A35" s="217"/>
      <c r="B35" s="207" t="s">
        <v>99</v>
      </c>
      <c r="C35" s="210" t="s">
        <v>66</v>
      </c>
      <c r="D35" s="210" t="s">
        <v>67</v>
      </c>
      <c r="E35" s="200" t="s">
        <v>87</v>
      </c>
      <c r="F35" s="210" t="s">
        <v>69</v>
      </c>
      <c r="G35" s="211" t="s">
        <v>70</v>
      </c>
      <c r="H35" s="212"/>
      <c r="I35" s="212"/>
      <c r="J35" s="212"/>
      <c r="K35" s="212"/>
      <c r="L35" s="212"/>
      <c r="M35" s="212"/>
      <c r="N35" s="213"/>
    </row>
    <row r="36" spans="1:18" ht="13.9" customHeight="1">
      <c r="A36" s="217"/>
      <c r="B36" s="208"/>
      <c r="C36" s="210"/>
      <c r="D36" s="210"/>
      <c r="E36" s="201"/>
      <c r="F36" s="210"/>
      <c r="G36" s="7">
        <v>23</v>
      </c>
      <c r="H36" s="7">
        <v>24</v>
      </c>
      <c r="I36" s="7">
        <v>25</v>
      </c>
      <c r="J36" s="7">
        <v>26</v>
      </c>
      <c r="K36" s="7">
        <v>27</v>
      </c>
      <c r="L36" s="7">
        <v>28</v>
      </c>
      <c r="M36" s="7">
        <v>29</v>
      </c>
      <c r="N36" s="25">
        <v>30</v>
      </c>
      <c r="P36" s="19"/>
      <c r="Q36" s="19"/>
      <c r="R36" s="19"/>
    </row>
    <row r="37" spans="1:18" ht="102" customHeight="1">
      <c r="A37" s="217"/>
      <c r="B37" s="209"/>
      <c r="C37" s="210"/>
      <c r="D37" s="210"/>
      <c r="E37" s="202"/>
      <c r="F37" s="210"/>
      <c r="G37" s="160" t="s">
        <v>100</v>
      </c>
      <c r="H37" s="160" t="s">
        <v>101</v>
      </c>
      <c r="I37" s="160" t="s">
        <v>102</v>
      </c>
      <c r="J37" s="160" t="s">
        <v>103</v>
      </c>
      <c r="K37" s="160" t="s">
        <v>104</v>
      </c>
      <c r="L37" s="160" t="s">
        <v>105</v>
      </c>
      <c r="M37" s="160" t="s">
        <v>106</v>
      </c>
      <c r="N37" s="160" t="s">
        <v>140</v>
      </c>
      <c r="P37" s="19"/>
      <c r="Q37" s="19"/>
      <c r="R37" s="19"/>
    </row>
    <row r="38" spans="1:18">
      <c r="A38" s="8"/>
      <c r="B38" s="21" t="s">
        <v>184</v>
      </c>
      <c r="C38" s="52">
        <v>40482080.500659332</v>
      </c>
      <c r="D38" s="47"/>
      <c r="E38" s="47">
        <v>40488819.400000006</v>
      </c>
      <c r="F38" s="47"/>
      <c r="G38" s="47">
        <v>5176780</v>
      </c>
      <c r="H38" s="47"/>
      <c r="I38" s="47"/>
      <c r="J38" s="47">
        <v>35312039.400000006</v>
      </c>
      <c r="K38" s="47"/>
      <c r="L38" s="47"/>
      <c r="M38" s="47"/>
      <c r="N38" s="50">
        <f t="shared" ref="N38:N40" si="4">SUM(G38:M38)</f>
        <v>40488819.400000006</v>
      </c>
    </row>
    <row r="39" spans="1:18">
      <c r="A39" s="8"/>
      <c r="B39" s="21" t="s">
        <v>185</v>
      </c>
      <c r="C39" s="52">
        <v>0</v>
      </c>
      <c r="D39" s="47"/>
      <c r="E39" s="47">
        <v>396459</v>
      </c>
      <c r="F39" s="47"/>
      <c r="G39" s="47"/>
      <c r="H39" s="47"/>
      <c r="I39" s="47"/>
      <c r="J39" s="47"/>
      <c r="K39" s="47"/>
      <c r="L39" s="47"/>
      <c r="M39" s="47">
        <v>396459</v>
      </c>
      <c r="N39" s="50">
        <f t="shared" si="4"/>
        <v>396459</v>
      </c>
    </row>
    <row r="40" spans="1:18">
      <c r="A40" s="8"/>
      <c r="B40" s="21" t="s">
        <v>186</v>
      </c>
      <c r="C40" s="52">
        <v>183828670.73019004</v>
      </c>
      <c r="D40" s="47"/>
      <c r="E40" s="47">
        <v>163689014.45999995</v>
      </c>
      <c r="F40" s="47"/>
      <c r="G40" s="47"/>
      <c r="H40" s="47"/>
      <c r="I40" s="47"/>
      <c r="J40" s="47"/>
      <c r="K40" s="47"/>
      <c r="L40" s="47">
        <v>163689014.45999995</v>
      </c>
      <c r="M40" s="47"/>
      <c r="N40" s="50">
        <f t="shared" si="4"/>
        <v>163689014.45999995</v>
      </c>
    </row>
    <row r="41" spans="1:18" ht="13.5" thickBot="1">
      <c r="A41" s="13"/>
      <c r="B41" s="171" t="s">
        <v>107</v>
      </c>
      <c r="C41" s="42">
        <f t="shared" ref="C41:N41" si="5">SUM(C38:C40)</f>
        <v>224310751.23084939</v>
      </c>
      <c r="D41" s="42">
        <f t="shared" si="5"/>
        <v>0</v>
      </c>
      <c r="E41" s="42">
        <f t="shared" si="5"/>
        <v>204574292.85999995</v>
      </c>
      <c r="F41" s="42">
        <f t="shared" si="5"/>
        <v>0</v>
      </c>
      <c r="G41" s="42">
        <f t="shared" si="5"/>
        <v>5176780</v>
      </c>
      <c r="H41" s="42">
        <f t="shared" si="5"/>
        <v>0</v>
      </c>
      <c r="I41" s="42">
        <f t="shared" si="5"/>
        <v>0</v>
      </c>
      <c r="J41" s="42">
        <f t="shared" si="5"/>
        <v>35312039.400000006</v>
      </c>
      <c r="K41" s="42">
        <f t="shared" si="5"/>
        <v>0</v>
      </c>
      <c r="L41" s="42">
        <f t="shared" si="5"/>
        <v>163689014.45999995</v>
      </c>
      <c r="M41" s="42">
        <f t="shared" si="5"/>
        <v>396459</v>
      </c>
      <c r="N41" s="43">
        <f t="shared" si="5"/>
        <v>204574292.85999995</v>
      </c>
    </row>
    <row r="44" spans="1:18" s="5" customFormat="1" ht="15">
      <c r="A44" s="177" t="s">
        <v>187</v>
      </c>
    </row>
    <row r="45" spans="1:18" s="5" customFormat="1">
      <c r="A45" s="6"/>
    </row>
    <row r="46" spans="1:18" s="5" customFormat="1" ht="58.15" customHeight="1">
      <c r="A46" s="178" t="s">
        <v>188</v>
      </c>
      <c r="B46" s="222" t="s">
        <v>189</v>
      </c>
      <c r="C46" s="222"/>
    </row>
    <row r="47" spans="1:18" ht="37.9" customHeight="1">
      <c r="A47" s="179" t="s">
        <v>190</v>
      </c>
      <c r="B47" s="222" t="s">
        <v>206</v>
      </c>
      <c r="C47" s="222"/>
    </row>
    <row r="48" spans="1:18" ht="37.15" customHeight="1">
      <c r="A48" s="178" t="s">
        <v>191</v>
      </c>
      <c r="B48" s="222" t="s">
        <v>207</v>
      </c>
      <c r="C48" s="222"/>
    </row>
    <row r="49" spans="1:16" ht="54" customHeight="1">
      <c r="A49" s="178" t="s">
        <v>208</v>
      </c>
      <c r="B49" s="222" t="s">
        <v>209</v>
      </c>
      <c r="C49" s="222"/>
    </row>
    <row r="50" spans="1:16" ht="46.9" customHeight="1">
      <c r="A50" s="178" t="s">
        <v>192</v>
      </c>
      <c r="B50" s="222" t="s">
        <v>193</v>
      </c>
      <c r="C50" s="222"/>
    </row>
    <row r="51" spans="1:16" ht="60.6" customHeight="1">
      <c r="A51" s="178" t="s">
        <v>194</v>
      </c>
      <c r="B51" s="222" t="s">
        <v>210</v>
      </c>
      <c r="C51" s="222"/>
      <c r="P51" s="11"/>
    </row>
    <row r="52" spans="1:16" ht="44.45" customHeight="1">
      <c r="A52" s="178" t="s">
        <v>195</v>
      </c>
      <c r="B52" s="222" t="s">
        <v>211</v>
      </c>
      <c r="C52" s="222"/>
    </row>
    <row r="53" spans="1:16" ht="78" customHeight="1">
      <c r="A53" s="180" t="s">
        <v>196</v>
      </c>
      <c r="B53" s="222" t="s">
        <v>212</v>
      </c>
      <c r="C53" s="222"/>
    </row>
    <row r="54" spans="1:16" ht="67.900000000000006" customHeight="1">
      <c r="A54" s="180" t="s">
        <v>197</v>
      </c>
      <c r="B54" s="222" t="s">
        <v>198</v>
      </c>
      <c r="C54" s="222"/>
    </row>
    <row r="55" spans="1:16" ht="70.900000000000006" customHeight="1">
      <c r="A55" s="180" t="s">
        <v>199</v>
      </c>
      <c r="B55" s="222" t="s">
        <v>213</v>
      </c>
      <c r="C55" s="222"/>
    </row>
    <row r="56" spans="1:16" ht="37.9" customHeight="1">
      <c r="A56" s="180" t="s">
        <v>200</v>
      </c>
      <c r="B56" s="222" t="s">
        <v>201</v>
      </c>
      <c r="C56" s="222"/>
    </row>
    <row r="57" spans="1:16" ht="39.6" customHeight="1">
      <c r="A57" s="180" t="s">
        <v>202</v>
      </c>
      <c r="B57" s="222" t="s">
        <v>203</v>
      </c>
      <c r="C57" s="222"/>
    </row>
    <row r="58" spans="1:16" ht="81.599999999999994" customHeight="1">
      <c r="A58" s="180" t="s">
        <v>204</v>
      </c>
      <c r="B58" s="222" t="s">
        <v>205</v>
      </c>
      <c r="C58" s="222"/>
    </row>
  </sheetData>
  <mergeCells count="38">
    <mergeCell ref="B56:C56"/>
    <mergeCell ref="B57:C57"/>
    <mergeCell ref="B58:C58"/>
    <mergeCell ref="B51:C51"/>
    <mergeCell ref="B52:C52"/>
    <mergeCell ref="B53:C53"/>
    <mergeCell ref="B54:C54"/>
    <mergeCell ref="B55:C55"/>
    <mergeCell ref="B46:C46"/>
    <mergeCell ref="B47:C47"/>
    <mergeCell ref="B48:C48"/>
    <mergeCell ref="B49:C49"/>
    <mergeCell ref="B50:C50"/>
    <mergeCell ref="B4:C4"/>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 ref="G22:P22"/>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58" bestFit="1" customWidth="1"/>
    <col min="2" max="2" width="39" style="58" customWidth="1"/>
    <col min="3" max="3" width="31.28515625" style="58" bestFit="1" customWidth="1"/>
    <col min="4" max="5" width="14.5703125" style="58" bestFit="1" customWidth="1"/>
    <col min="6" max="6" width="21.7109375" style="58" customWidth="1"/>
    <col min="7" max="7" width="12" style="58" bestFit="1" customWidth="1"/>
    <col min="8" max="8" width="14.5703125" style="58" customWidth="1"/>
    <col min="9" max="16384" width="9.140625" style="58"/>
  </cols>
  <sheetData>
    <row r="1" spans="1:8">
      <c r="A1" s="56" t="s">
        <v>28</v>
      </c>
      <c r="B1" s="37" t="s">
        <v>154</v>
      </c>
    </row>
    <row r="2" spans="1:8" ht="15">
      <c r="A2" s="59" t="s">
        <v>29</v>
      </c>
      <c r="B2" s="4" t="s">
        <v>155</v>
      </c>
      <c r="C2" s="59"/>
      <c r="D2" s="59"/>
      <c r="E2" s="59"/>
      <c r="F2" s="59"/>
      <c r="G2" s="59"/>
      <c r="H2" s="59"/>
    </row>
    <row r="3" spans="1:8">
      <c r="A3" s="59"/>
      <c r="B3" s="59"/>
      <c r="C3" s="59"/>
      <c r="D3" s="59"/>
      <c r="E3" s="59"/>
      <c r="F3" s="59"/>
      <c r="G3" s="59"/>
      <c r="H3" s="59"/>
    </row>
    <row r="4" spans="1:8" ht="13.5" thickBot="1">
      <c r="A4" s="62" t="s">
        <v>30</v>
      </c>
      <c r="B4" s="161" t="s">
        <v>20</v>
      </c>
    </row>
    <row r="5" spans="1:8" ht="14.45" customHeight="1">
      <c r="A5" s="229"/>
      <c r="B5" s="223" t="s">
        <v>31</v>
      </c>
      <c r="C5" s="225" t="s">
        <v>32</v>
      </c>
      <c r="D5" s="223" t="s">
        <v>36</v>
      </c>
      <c r="E5" s="223"/>
      <c r="F5" s="223"/>
      <c r="G5" s="223"/>
      <c r="H5" s="227" t="s">
        <v>37</v>
      </c>
    </row>
    <row r="6" spans="1:8" ht="25.5">
      <c r="A6" s="230"/>
      <c r="B6" s="224"/>
      <c r="C6" s="226"/>
      <c r="D6" s="153" t="s">
        <v>33</v>
      </c>
      <c r="E6" s="153" t="s">
        <v>34</v>
      </c>
      <c r="F6" s="153" t="s">
        <v>38</v>
      </c>
      <c r="G6" s="153" t="s">
        <v>39</v>
      </c>
      <c r="H6" s="228"/>
    </row>
    <row r="7" spans="1:8">
      <c r="A7" s="72">
        <v>1</v>
      </c>
      <c r="B7" s="73" t="s">
        <v>10</v>
      </c>
      <c r="C7" s="153" t="s">
        <v>33</v>
      </c>
      <c r="D7" s="71"/>
      <c r="E7" s="71"/>
      <c r="F7" s="71"/>
      <c r="G7" s="74" t="s">
        <v>11</v>
      </c>
      <c r="H7" s="75"/>
    </row>
    <row r="8" spans="1:8">
      <c r="A8" s="76">
        <v>2</v>
      </c>
      <c r="B8" s="73" t="s">
        <v>10</v>
      </c>
      <c r="C8" s="153" t="s">
        <v>34</v>
      </c>
      <c r="D8" s="71"/>
      <c r="E8" s="71"/>
      <c r="F8" s="74" t="s">
        <v>11</v>
      </c>
      <c r="G8" s="71"/>
      <c r="H8" s="75"/>
    </row>
    <row r="9" spans="1:8">
      <c r="A9" s="72">
        <v>3</v>
      </c>
      <c r="B9" s="73" t="s">
        <v>10</v>
      </c>
      <c r="C9" s="74" t="s">
        <v>35</v>
      </c>
      <c r="D9" s="71"/>
      <c r="E9" s="71"/>
      <c r="F9" s="71"/>
      <c r="G9" s="74" t="s">
        <v>11</v>
      </c>
      <c r="H9" s="75"/>
    </row>
    <row r="10" spans="1:8">
      <c r="A10" s="76"/>
      <c r="B10" s="73"/>
      <c r="C10" s="74"/>
      <c r="D10" s="71"/>
      <c r="E10" s="71"/>
      <c r="F10" s="71"/>
      <c r="G10" s="71"/>
      <c r="H10" s="75"/>
    </row>
    <row r="11" spans="1:8">
      <c r="A11" s="72"/>
      <c r="B11" s="73"/>
      <c r="C11" s="74"/>
      <c r="D11" s="71"/>
      <c r="E11" s="71"/>
      <c r="F11" s="71"/>
      <c r="G11" s="71"/>
      <c r="H11" s="75"/>
    </row>
    <row r="12" spans="1:8" ht="13.5" thickBot="1">
      <c r="A12" s="77"/>
      <c r="B12" s="78"/>
      <c r="C12" s="79"/>
      <c r="D12" s="80"/>
      <c r="E12" s="80"/>
      <c r="F12" s="80"/>
      <c r="G12" s="80"/>
      <c r="H12" s="81"/>
    </row>
    <row r="13" spans="1:8">
      <c r="A13" s="5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9"/>
  <sheetViews>
    <sheetView zoomScaleNormal="100" workbookViewId="0">
      <selection activeCell="B1" sqref="B1:B2"/>
    </sheetView>
  </sheetViews>
  <sheetFormatPr defaultColWidth="9.140625" defaultRowHeight="12.75"/>
  <cols>
    <col min="1" max="1" width="10.5703125" style="58" bestFit="1" customWidth="1"/>
    <col min="2" max="2" width="70.140625" style="58" customWidth="1"/>
    <col min="3" max="5" width="10.7109375" style="58" customWidth="1"/>
    <col min="6" max="16384" width="9.140625" style="58"/>
  </cols>
  <sheetData>
    <row r="1" spans="1:12">
      <c r="A1" s="56" t="s">
        <v>28</v>
      </c>
      <c r="B1" s="37" t="s">
        <v>154</v>
      </c>
    </row>
    <row r="2" spans="1:12" ht="15">
      <c r="A2" s="56" t="s">
        <v>29</v>
      </c>
      <c r="B2" s="4" t="s">
        <v>155</v>
      </c>
    </row>
    <row r="3" spans="1:12">
      <c r="A3" s="60"/>
      <c r="B3" s="57"/>
    </row>
    <row r="4" spans="1:12" ht="13.5" thickBot="1">
      <c r="A4" s="82" t="s">
        <v>108</v>
      </c>
      <c r="B4" s="162" t="s">
        <v>22</v>
      </c>
      <c r="C4" s="83"/>
      <c r="D4" s="84"/>
      <c r="E4" s="84"/>
      <c r="F4" s="84"/>
      <c r="G4" s="84"/>
      <c r="H4" s="84"/>
      <c r="I4" s="84"/>
      <c r="J4" s="84"/>
      <c r="K4" s="84"/>
      <c r="L4" s="84"/>
    </row>
    <row r="5" spans="1:12">
      <c r="A5" s="85"/>
      <c r="B5" s="86"/>
      <c r="C5" s="87" t="s">
        <v>5</v>
      </c>
      <c r="D5" s="87" t="s">
        <v>6</v>
      </c>
      <c r="E5" s="88" t="s">
        <v>7</v>
      </c>
      <c r="F5" s="84"/>
    </row>
    <row r="6" spans="1:12">
      <c r="A6" s="69">
        <v>1</v>
      </c>
      <c r="B6" s="71" t="s">
        <v>109</v>
      </c>
      <c r="C6" s="66">
        <v>669577.93499600003</v>
      </c>
      <c r="D6" s="66">
        <v>326908.97355600004</v>
      </c>
      <c r="E6" s="89">
        <v>246363.86</v>
      </c>
      <c r="F6" s="84"/>
    </row>
    <row r="7" spans="1:12">
      <c r="A7" s="69">
        <v>2</v>
      </c>
      <c r="B7" s="90" t="s">
        <v>110</v>
      </c>
      <c r="C7" s="66">
        <v>411331.2</v>
      </c>
      <c r="D7" s="66">
        <v>165643</v>
      </c>
      <c r="E7" s="89">
        <v>122681.7</v>
      </c>
      <c r="F7" s="84"/>
    </row>
    <row r="8" spans="1:12">
      <c r="A8" s="69">
        <v>3</v>
      </c>
      <c r="B8" s="71" t="s">
        <v>111</v>
      </c>
      <c r="C8" s="66">
        <v>11</v>
      </c>
      <c r="D8" s="66">
        <v>6</v>
      </c>
      <c r="E8" s="89">
        <v>5</v>
      </c>
    </row>
    <row r="9" spans="1:12" ht="13.5" thickBot="1">
      <c r="A9" s="67">
        <v>4</v>
      </c>
      <c r="B9" s="80" t="s">
        <v>112</v>
      </c>
      <c r="C9" s="91">
        <v>287531.68799999997</v>
      </c>
      <c r="D9" s="91">
        <v>154717</v>
      </c>
      <c r="E9" s="92">
        <v>122681.7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1"/>
  <sheetViews>
    <sheetView zoomScaleNormal="100" workbookViewId="0">
      <selection activeCell="D14" sqref="D14"/>
    </sheetView>
  </sheetViews>
  <sheetFormatPr defaultColWidth="9.140625" defaultRowHeight="12.75"/>
  <cols>
    <col min="1" max="1" width="10.5703125" style="58" bestFit="1" customWidth="1"/>
    <col min="2" max="2" width="52.5703125" style="58" customWidth="1"/>
    <col min="3" max="5" width="9.140625" style="58"/>
    <col min="6" max="6" width="24.140625" style="58" customWidth="1"/>
    <col min="7" max="7" width="27.5703125" style="58" customWidth="1"/>
    <col min="8" max="16384" width="9.140625" style="58"/>
  </cols>
  <sheetData>
    <row r="1" spans="1:8">
      <c r="A1" s="58" t="s">
        <v>28</v>
      </c>
      <c r="B1" s="37" t="s">
        <v>154</v>
      </c>
    </row>
    <row r="2" spans="1:8" ht="15">
      <c r="A2" s="84" t="s">
        <v>29</v>
      </c>
      <c r="B2" s="4" t="s">
        <v>155</v>
      </c>
      <c r="C2" s="84"/>
      <c r="D2" s="84"/>
      <c r="E2" s="84"/>
      <c r="F2" s="84"/>
      <c r="G2" s="84"/>
      <c r="H2" s="84"/>
    </row>
    <row r="3" spans="1:8">
      <c r="A3" s="84"/>
      <c r="B3" s="84"/>
      <c r="C3" s="84"/>
      <c r="D3" s="84"/>
      <c r="E3" s="84"/>
      <c r="F3" s="84"/>
      <c r="G3" s="84"/>
      <c r="H3" s="84"/>
    </row>
    <row r="4" spans="1:8" ht="13.5" thickBot="1">
      <c r="A4" s="82" t="s">
        <v>40</v>
      </c>
      <c r="B4" s="163" t="s">
        <v>24</v>
      </c>
      <c r="F4" s="84"/>
      <c r="G4" s="84"/>
      <c r="H4" s="84"/>
    </row>
    <row r="5" spans="1:8">
      <c r="A5" s="93"/>
      <c r="B5" s="86"/>
      <c r="C5" s="86" t="s">
        <v>0</v>
      </c>
      <c r="D5" s="86" t="s">
        <v>1</v>
      </c>
      <c r="E5" s="86" t="s">
        <v>2</v>
      </c>
      <c r="F5" s="86" t="s">
        <v>3</v>
      </c>
      <c r="G5" s="94" t="s">
        <v>4</v>
      </c>
      <c r="H5" s="84"/>
    </row>
    <row r="6" spans="1:8" s="61" customFormat="1" ht="51">
      <c r="A6" s="95"/>
      <c r="B6" s="71"/>
      <c r="C6" s="71" t="s">
        <v>5</v>
      </c>
      <c r="D6" s="71" t="s">
        <v>6</v>
      </c>
      <c r="E6" s="71" t="s">
        <v>7</v>
      </c>
      <c r="F6" s="96" t="s">
        <v>135</v>
      </c>
      <c r="G6" s="157" t="s">
        <v>136</v>
      </c>
    </row>
    <row r="7" spans="1:8">
      <c r="A7" s="97">
        <v>1</v>
      </c>
      <c r="B7" s="71" t="s">
        <v>41</v>
      </c>
      <c r="C7" s="71">
        <v>147934696.68430001</v>
      </c>
      <c r="D7" s="71">
        <v>118484451</v>
      </c>
      <c r="E7" s="71">
        <v>123580847</v>
      </c>
      <c r="F7" s="231"/>
      <c r="G7" s="231"/>
      <c r="H7" s="84"/>
    </row>
    <row r="8" spans="1:8">
      <c r="A8" s="97">
        <v>2</v>
      </c>
      <c r="B8" s="98" t="s">
        <v>42</v>
      </c>
      <c r="C8" s="71">
        <v>68839938.569999918</v>
      </c>
      <c r="D8" s="71">
        <v>52318846</v>
      </c>
      <c r="E8" s="71">
        <v>51941772.5</v>
      </c>
      <c r="F8" s="231"/>
      <c r="G8" s="231"/>
    </row>
    <row r="9" spans="1:8">
      <c r="A9" s="97">
        <v>3</v>
      </c>
      <c r="B9" s="99" t="s">
        <v>142</v>
      </c>
      <c r="C9" s="71">
        <v>13596.749999999993</v>
      </c>
      <c r="D9" s="71">
        <v>-17225</v>
      </c>
      <c r="E9" s="71">
        <v>131362</v>
      </c>
      <c r="F9" s="231"/>
      <c r="G9" s="231"/>
    </row>
    <row r="10" spans="1:8" ht="13.5" thickBot="1">
      <c r="A10" s="100">
        <v>4</v>
      </c>
      <c r="B10" s="101" t="s">
        <v>43</v>
      </c>
      <c r="C10" s="80">
        <v>216761038.50429994</v>
      </c>
      <c r="D10" s="80">
        <v>170820522</v>
      </c>
      <c r="E10" s="80">
        <v>175391257.5</v>
      </c>
      <c r="F10" s="173">
        <f>SUMIF(C10:E10, "&gt;=0",C10:E10)/3</f>
        <v>187657606.00143328</v>
      </c>
      <c r="G10" s="174">
        <f>F10*15%/8%</f>
        <v>351858011.25268739</v>
      </c>
    </row>
    <row r="11" spans="1:8">
      <c r="A11" s="102"/>
      <c r="B11" s="84"/>
      <c r="C11" s="84"/>
      <c r="D11" s="84"/>
      <c r="E11" s="84"/>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topLeftCell="A4" zoomScaleNormal="100" workbookViewId="0">
      <selection activeCell="D19" sqref="D19"/>
    </sheetView>
  </sheetViews>
  <sheetFormatPr defaultColWidth="9.140625" defaultRowHeight="12.75"/>
  <cols>
    <col min="1" max="1" width="10.5703125" style="116" bestFit="1" customWidth="1"/>
    <col min="2" max="2" width="16.28515625" style="58" customWidth="1"/>
    <col min="3" max="3" width="42.85546875" style="58" customWidth="1"/>
    <col min="4" max="5" width="33.42578125" style="58" customWidth="1"/>
    <col min="6" max="6" width="38.85546875" style="58" customWidth="1"/>
    <col min="7" max="16384" width="9.140625" style="58"/>
  </cols>
  <sheetData>
    <row r="1" spans="1:9">
      <c r="A1" s="56" t="s">
        <v>28</v>
      </c>
      <c r="B1" s="37" t="s">
        <v>154</v>
      </c>
    </row>
    <row r="2" spans="1:9" ht="15">
      <c r="A2" s="56" t="s">
        <v>29</v>
      </c>
      <c r="B2" s="4" t="s">
        <v>155</v>
      </c>
    </row>
    <row r="3" spans="1:9">
      <c r="A3" s="103"/>
    </row>
    <row r="4" spans="1:9" ht="13.5" thickBot="1">
      <c r="A4" s="82" t="s">
        <v>113</v>
      </c>
      <c r="B4" s="236" t="s">
        <v>25</v>
      </c>
      <c r="C4" s="236"/>
      <c r="D4" s="104"/>
      <c r="E4" s="104"/>
      <c r="F4" s="104"/>
    </row>
    <row r="5" spans="1:9" s="109" customFormat="1" ht="16.5" customHeight="1">
      <c r="A5" s="105"/>
      <c r="B5" s="106"/>
      <c r="C5" s="106"/>
      <c r="D5" s="107" t="s">
        <v>143</v>
      </c>
      <c r="E5" s="107" t="s">
        <v>114</v>
      </c>
      <c r="F5" s="108" t="s">
        <v>49</v>
      </c>
    </row>
    <row r="6" spans="1:9" ht="15" customHeight="1">
      <c r="A6" s="110">
        <v>1</v>
      </c>
      <c r="B6" s="226" t="s">
        <v>115</v>
      </c>
      <c r="C6" s="111" t="s">
        <v>50</v>
      </c>
      <c r="D6" s="181">
        <v>6</v>
      </c>
      <c r="E6" s="181">
        <v>5</v>
      </c>
      <c r="F6" s="182">
        <v>9</v>
      </c>
    </row>
    <row r="7" spans="1:9" ht="15" customHeight="1">
      <c r="A7" s="110">
        <v>2</v>
      </c>
      <c r="B7" s="232"/>
      <c r="C7" s="111" t="s">
        <v>116</v>
      </c>
      <c r="D7" s="183">
        <f>D8+D10+D12</f>
        <v>2497545.5300000003</v>
      </c>
      <c r="E7" s="183">
        <f>E8+E10+E12</f>
        <v>253581.21999999997</v>
      </c>
      <c r="F7" s="184">
        <f>F8+F10+F12</f>
        <v>1360709.66</v>
      </c>
    </row>
    <row r="8" spans="1:9" ht="15" customHeight="1">
      <c r="A8" s="110">
        <v>3</v>
      </c>
      <c r="B8" s="232"/>
      <c r="C8" s="112" t="s">
        <v>51</v>
      </c>
      <c r="D8" s="181">
        <v>2497545.5300000003</v>
      </c>
      <c r="E8" s="181">
        <v>253581.21999999997</v>
      </c>
      <c r="F8" s="182">
        <v>1360709.66</v>
      </c>
      <c r="G8" s="84"/>
      <c r="H8" s="84"/>
    </row>
    <row r="9" spans="1:9" ht="15" customHeight="1">
      <c r="A9" s="110">
        <v>4</v>
      </c>
      <c r="B9" s="232"/>
      <c r="C9" s="113" t="s">
        <v>117</v>
      </c>
      <c r="D9" s="181">
        <v>194504</v>
      </c>
      <c r="E9" s="181"/>
      <c r="F9" s="182">
        <v>122183.59</v>
      </c>
      <c r="G9" s="84"/>
      <c r="H9" s="84"/>
    </row>
    <row r="10" spans="1:9" ht="30" customHeight="1">
      <c r="A10" s="110">
        <v>5</v>
      </c>
      <c r="B10" s="232"/>
      <c r="C10" s="112" t="s">
        <v>118</v>
      </c>
      <c r="D10" s="181"/>
      <c r="E10" s="181"/>
      <c r="F10" s="182"/>
    </row>
    <row r="11" spans="1:9" ht="15" customHeight="1">
      <c r="A11" s="110">
        <v>6</v>
      </c>
      <c r="B11" s="232"/>
      <c r="C11" s="113" t="s">
        <v>119</v>
      </c>
      <c r="D11" s="181"/>
      <c r="E11" s="181"/>
      <c r="F11" s="182"/>
    </row>
    <row r="12" spans="1:9" ht="15" customHeight="1">
      <c r="A12" s="110">
        <v>7</v>
      </c>
      <c r="B12" s="232"/>
      <c r="C12" s="112" t="s">
        <v>120</v>
      </c>
      <c r="D12" s="181"/>
      <c r="E12" s="181"/>
      <c r="F12" s="182"/>
    </row>
    <row r="13" spans="1:9" ht="15" customHeight="1">
      <c r="A13" s="110">
        <v>8</v>
      </c>
      <c r="B13" s="233"/>
      <c r="C13" s="113" t="s">
        <v>119</v>
      </c>
      <c r="D13" s="181"/>
      <c r="E13" s="181"/>
      <c r="F13" s="182"/>
    </row>
    <row r="14" spans="1:9" ht="15" customHeight="1">
      <c r="A14" s="110">
        <v>9</v>
      </c>
      <c r="B14" s="226" t="s">
        <v>121</v>
      </c>
      <c r="C14" s="111" t="s">
        <v>50</v>
      </c>
      <c r="D14" s="181">
        <v>6</v>
      </c>
      <c r="E14" s="185"/>
      <c r="F14" s="182">
        <v>9</v>
      </c>
      <c r="I14" s="114"/>
    </row>
    <row r="15" spans="1:9" ht="15" customHeight="1">
      <c r="A15" s="110">
        <v>10</v>
      </c>
      <c r="B15" s="232"/>
      <c r="C15" s="111" t="s">
        <v>122</v>
      </c>
      <c r="D15" s="186">
        <f>D16+D18+D20</f>
        <v>2001554.16</v>
      </c>
      <c r="E15" s="186">
        <f>E16+E18+E20</f>
        <v>0</v>
      </c>
      <c r="F15" s="187">
        <f>F16+F18+F20</f>
        <v>263107.57</v>
      </c>
    </row>
    <row r="16" spans="1:9" ht="15" customHeight="1">
      <c r="A16" s="110">
        <v>11</v>
      </c>
      <c r="B16" s="232"/>
      <c r="C16" s="112" t="s">
        <v>51</v>
      </c>
      <c r="D16" s="181">
        <v>1444108.1099999999</v>
      </c>
      <c r="E16" s="185"/>
      <c r="F16" s="182">
        <v>263107.57</v>
      </c>
    </row>
    <row r="17" spans="1:6" ht="15" customHeight="1">
      <c r="A17" s="110">
        <v>12</v>
      </c>
      <c r="B17" s="232"/>
      <c r="C17" s="113" t="s">
        <v>117</v>
      </c>
      <c r="D17" s="181">
        <v>558116.25</v>
      </c>
      <c r="E17" s="181"/>
      <c r="F17" s="182">
        <v>80064.92</v>
      </c>
    </row>
    <row r="18" spans="1:6" ht="30" customHeight="1">
      <c r="A18" s="110">
        <v>13</v>
      </c>
      <c r="B18" s="232"/>
      <c r="C18" s="112" t="s">
        <v>123</v>
      </c>
      <c r="D18" s="181">
        <v>557446.05000000005</v>
      </c>
      <c r="E18" s="185"/>
      <c r="F18" s="188"/>
    </row>
    <row r="19" spans="1:6" ht="15" customHeight="1">
      <c r="A19" s="110">
        <v>14</v>
      </c>
      <c r="B19" s="232"/>
      <c r="C19" s="113" t="s">
        <v>119</v>
      </c>
      <c r="D19" s="181">
        <v>445971.05</v>
      </c>
      <c r="E19" s="185"/>
      <c r="F19" s="188"/>
    </row>
    <row r="20" spans="1:6" ht="15" customHeight="1">
      <c r="A20" s="110">
        <v>15</v>
      </c>
      <c r="B20" s="232"/>
      <c r="C20" s="112" t="s">
        <v>120</v>
      </c>
      <c r="D20" s="185"/>
      <c r="E20" s="185"/>
      <c r="F20" s="188"/>
    </row>
    <row r="21" spans="1:6" ht="15" customHeight="1">
      <c r="A21" s="110">
        <v>16</v>
      </c>
      <c r="B21" s="233"/>
      <c r="C21" s="113" t="s">
        <v>119</v>
      </c>
      <c r="D21" s="185"/>
      <c r="E21" s="185"/>
      <c r="F21" s="188"/>
    </row>
    <row r="22" spans="1:6" ht="15" customHeight="1" thickBot="1">
      <c r="A22" s="115">
        <v>17</v>
      </c>
      <c r="B22" s="234" t="s">
        <v>124</v>
      </c>
      <c r="C22" s="235"/>
      <c r="D22" s="189">
        <f>D7+D15</f>
        <v>4499099.6900000004</v>
      </c>
      <c r="E22" s="189">
        <f>E7+E15</f>
        <v>253581.21999999997</v>
      </c>
      <c r="F22" s="190">
        <f>F7+F15</f>
        <v>1623817.23</v>
      </c>
    </row>
  </sheetData>
  <mergeCells count="4">
    <mergeCell ref="B6:B13"/>
    <mergeCell ref="B14:B21"/>
    <mergeCell ref="B22:C22"/>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D10" sqref="D10"/>
    </sheetView>
  </sheetViews>
  <sheetFormatPr defaultColWidth="9.140625" defaultRowHeight="12.75"/>
  <cols>
    <col min="1" max="1" width="35.140625" style="58" customWidth="1"/>
    <col min="2" max="2" width="45.85546875" style="58" customWidth="1"/>
    <col min="3" max="4" width="29.42578125" style="58" customWidth="1"/>
    <col min="5" max="5" width="28.42578125" style="58" customWidth="1"/>
    <col min="6" max="6" width="14" style="58" bestFit="1" customWidth="1"/>
    <col min="7" max="7" width="14.7109375" style="58" customWidth="1"/>
    <col min="8" max="8" width="26.42578125" style="58" customWidth="1"/>
    <col min="9" max="9" width="16.140625" style="58" bestFit="1" customWidth="1"/>
    <col min="10" max="10" width="14" style="58" bestFit="1" customWidth="1"/>
    <col min="11" max="11" width="14.7109375" style="58" customWidth="1"/>
    <col min="12" max="12" width="26.85546875" style="58" customWidth="1"/>
    <col min="13" max="16384" width="9.140625" style="58"/>
  </cols>
  <sheetData>
    <row r="1" spans="1:12">
      <c r="A1" s="58" t="s">
        <v>28</v>
      </c>
      <c r="B1" s="37" t="s">
        <v>154</v>
      </c>
    </row>
    <row r="2" spans="1:12" ht="15">
      <c r="A2" s="58" t="s">
        <v>29</v>
      </c>
      <c r="B2" s="4" t="s">
        <v>155</v>
      </c>
      <c r="C2" s="117"/>
      <c r="D2" s="117"/>
      <c r="E2" s="117"/>
      <c r="F2" s="117"/>
      <c r="G2" s="117"/>
      <c r="H2" s="117"/>
      <c r="I2" s="117"/>
      <c r="J2" s="117"/>
      <c r="K2" s="117"/>
      <c r="L2" s="117"/>
    </row>
    <row r="3" spans="1:12">
      <c r="B3" s="117"/>
      <c r="C3" s="117"/>
      <c r="D3" s="117"/>
      <c r="E3" s="117"/>
      <c r="F3" s="117"/>
      <c r="G3" s="117"/>
      <c r="H3" s="117"/>
      <c r="I3" s="117"/>
      <c r="J3" s="117"/>
      <c r="K3" s="117"/>
      <c r="L3" s="117"/>
    </row>
    <row r="4" spans="1:12" ht="13.5" thickBot="1">
      <c r="A4" s="167" t="s">
        <v>44</v>
      </c>
      <c r="B4" s="164" t="s">
        <v>26</v>
      </c>
      <c r="C4" s="118"/>
      <c r="D4" s="118"/>
      <c r="E4" s="118"/>
      <c r="F4" s="118"/>
      <c r="G4" s="118"/>
      <c r="H4" s="118"/>
      <c r="I4" s="118"/>
      <c r="J4" s="118"/>
      <c r="K4" s="118"/>
      <c r="L4" s="118"/>
    </row>
    <row r="5" spans="1:12">
      <c r="A5" s="119"/>
      <c r="B5" s="86"/>
      <c r="C5" s="168" t="s">
        <v>143</v>
      </c>
      <c r="D5" s="168" t="s">
        <v>114</v>
      </c>
      <c r="E5" s="154" t="s">
        <v>49</v>
      </c>
      <c r="F5" s="118"/>
      <c r="G5" s="118"/>
      <c r="H5" s="118"/>
      <c r="I5" s="118"/>
      <c r="J5" s="118"/>
      <c r="K5" s="118"/>
      <c r="L5" s="118"/>
    </row>
    <row r="6" spans="1:12">
      <c r="A6" s="237" t="s">
        <v>45</v>
      </c>
      <c r="B6" s="120" t="s">
        <v>50</v>
      </c>
      <c r="C6" s="66"/>
      <c r="D6" s="66"/>
      <c r="E6" s="89"/>
      <c r="F6" s="118"/>
      <c r="G6" s="118"/>
      <c r="H6" s="118"/>
      <c r="I6" s="118"/>
      <c r="J6" s="118"/>
      <c r="K6" s="118"/>
      <c r="L6" s="118"/>
    </row>
    <row r="7" spans="1:12">
      <c r="A7" s="238"/>
      <c r="B7" s="121" t="s">
        <v>152</v>
      </c>
      <c r="C7" s="66"/>
      <c r="D7" s="66"/>
      <c r="E7" s="89"/>
      <c r="F7" s="118"/>
      <c r="G7" s="118"/>
      <c r="H7" s="118"/>
      <c r="I7" s="118"/>
      <c r="J7" s="118"/>
      <c r="K7" s="118"/>
      <c r="L7" s="118"/>
    </row>
    <row r="8" spans="1:12">
      <c r="A8" s="239" t="s">
        <v>46</v>
      </c>
      <c r="B8" s="120" t="s">
        <v>50</v>
      </c>
      <c r="C8" s="47">
        <v>1</v>
      </c>
      <c r="D8" s="47">
        <v>1</v>
      </c>
      <c r="E8" s="191">
        <v>1</v>
      </c>
      <c r="F8" s="118"/>
      <c r="G8" s="118"/>
      <c r="H8" s="118"/>
      <c r="I8" s="118"/>
      <c r="J8" s="118"/>
      <c r="K8" s="118"/>
      <c r="L8" s="118"/>
    </row>
    <row r="9" spans="1:12">
      <c r="A9" s="239"/>
      <c r="B9" s="121" t="s">
        <v>55</v>
      </c>
      <c r="C9" s="192">
        <f>C10+C11+C12+C13</f>
        <v>215491.6</v>
      </c>
      <c r="D9" s="192">
        <f>D10+D11+D12+D13</f>
        <v>28279.08</v>
      </c>
      <c r="E9" s="192">
        <f>E10+E11+E12+E13</f>
        <v>90033</v>
      </c>
      <c r="F9" s="118"/>
      <c r="G9" s="118"/>
      <c r="H9" s="118"/>
      <c r="I9" s="118"/>
      <c r="J9" s="118"/>
      <c r="K9" s="118"/>
      <c r="L9" s="118"/>
    </row>
    <row r="10" spans="1:12">
      <c r="A10" s="239"/>
      <c r="B10" s="123" t="s">
        <v>51</v>
      </c>
      <c r="C10" s="47">
        <v>215491.6</v>
      </c>
      <c r="D10" s="47">
        <v>28279.08</v>
      </c>
      <c r="E10" s="191">
        <v>90033</v>
      </c>
      <c r="F10" s="118"/>
      <c r="G10" s="118"/>
      <c r="H10" s="118"/>
      <c r="I10" s="118"/>
      <c r="J10" s="118"/>
      <c r="K10" s="118"/>
      <c r="L10" s="118"/>
    </row>
    <row r="11" spans="1:12">
      <c r="A11" s="239"/>
      <c r="B11" s="123" t="s">
        <v>52</v>
      </c>
      <c r="C11" s="66"/>
      <c r="D11" s="66"/>
      <c r="E11" s="89"/>
      <c r="F11" s="118"/>
      <c r="G11" s="118"/>
      <c r="H11" s="118"/>
      <c r="I11" s="118"/>
      <c r="J11" s="118"/>
      <c r="K11" s="118"/>
      <c r="L11" s="118"/>
    </row>
    <row r="12" spans="1:12">
      <c r="A12" s="239"/>
      <c r="B12" s="123" t="s">
        <v>53</v>
      </c>
      <c r="C12" s="66"/>
      <c r="D12" s="66"/>
      <c r="E12" s="89"/>
      <c r="F12" s="118"/>
      <c r="G12" s="118"/>
      <c r="H12" s="118"/>
      <c r="I12" s="118"/>
      <c r="J12" s="118"/>
      <c r="K12" s="118"/>
      <c r="L12" s="118"/>
    </row>
    <row r="13" spans="1:12">
      <c r="A13" s="239"/>
      <c r="B13" s="123" t="s">
        <v>137</v>
      </c>
      <c r="C13" s="66"/>
      <c r="D13" s="66"/>
      <c r="E13" s="89"/>
      <c r="F13" s="118"/>
      <c r="G13" s="118"/>
      <c r="H13" s="118"/>
      <c r="I13" s="118"/>
      <c r="J13" s="118"/>
      <c r="K13" s="118"/>
      <c r="L13" s="118"/>
    </row>
    <row r="14" spans="1:12">
      <c r="A14" s="239" t="s">
        <v>47</v>
      </c>
      <c r="B14" s="120" t="s">
        <v>50</v>
      </c>
      <c r="C14" s="66"/>
      <c r="D14" s="66"/>
      <c r="E14" s="89"/>
      <c r="F14" s="118"/>
      <c r="G14" s="118"/>
      <c r="H14" s="118"/>
      <c r="I14" s="118"/>
      <c r="J14" s="118"/>
      <c r="K14" s="118"/>
      <c r="L14" s="118"/>
    </row>
    <row r="15" spans="1:12">
      <c r="A15" s="239"/>
      <c r="B15" s="121" t="s">
        <v>55</v>
      </c>
      <c r="C15" s="122">
        <f>C16+C17+C18+C19</f>
        <v>0</v>
      </c>
      <c r="D15" s="122">
        <f>D16+D17+D18+D19</f>
        <v>0</v>
      </c>
      <c r="E15" s="169">
        <f>E16+E17+E18+E19</f>
        <v>0</v>
      </c>
      <c r="F15" s="118"/>
      <c r="G15" s="118"/>
      <c r="H15" s="118"/>
      <c r="I15" s="118"/>
      <c r="J15" s="118"/>
      <c r="K15" s="118"/>
      <c r="L15" s="118"/>
    </row>
    <row r="16" spans="1:12">
      <c r="A16" s="239"/>
      <c r="B16" s="123" t="s">
        <v>51</v>
      </c>
      <c r="C16" s="66"/>
      <c r="D16" s="66"/>
      <c r="E16" s="89"/>
      <c r="F16" s="118"/>
      <c r="G16" s="118"/>
      <c r="H16" s="118"/>
      <c r="I16" s="118"/>
      <c r="J16" s="118"/>
      <c r="K16" s="118"/>
      <c r="L16" s="118"/>
    </row>
    <row r="17" spans="1:12">
      <c r="A17" s="237"/>
      <c r="B17" s="123" t="s">
        <v>52</v>
      </c>
      <c r="C17" s="66"/>
      <c r="D17" s="66"/>
      <c r="E17" s="89"/>
      <c r="F17" s="118"/>
      <c r="G17" s="118"/>
      <c r="H17" s="118"/>
      <c r="I17" s="118"/>
      <c r="J17" s="118"/>
      <c r="K17" s="118"/>
      <c r="L17" s="118"/>
    </row>
    <row r="18" spans="1:12">
      <c r="A18" s="237"/>
      <c r="B18" s="123" t="s">
        <v>53</v>
      </c>
      <c r="C18" s="66"/>
      <c r="D18" s="66"/>
      <c r="E18" s="89"/>
      <c r="F18" s="118"/>
      <c r="G18" s="118"/>
      <c r="H18" s="118"/>
      <c r="I18" s="118"/>
      <c r="J18" s="118"/>
      <c r="K18" s="118"/>
      <c r="L18" s="118"/>
    </row>
    <row r="19" spans="1:12" ht="13.5" thickBot="1">
      <c r="A19" s="240"/>
      <c r="B19" s="170" t="s">
        <v>137</v>
      </c>
      <c r="C19" s="91"/>
      <c r="D19" s="91"/>
      <c r="E19" s="92"/>
      <c r="F19" s="118"/>
      <c r="G19" s="118"/>
      <c r="H19" s="118"/>
      <c r="I19" s="118"/>
      <c r="J19" s="118"/>
      <c r="K19" s="118"/>
      <c r="L19" s="118"/>
    </row>
    <row r="20" spans="1:12">
      <c r="A20" s="117"/>
      <c r="B20" s="118"/>
      <c r="C20" s="118"/>
      <c r="D20" s="118"/>
      <c r="E20" s="118"/>
      <c r="F20" s="118"/>
      <c r="G20" s="118"/>
      <c r="H20" s="118"/>
      <c r="I20" s="118"/>
      <c r="J20" s="118"/>
      <c r="K20" s="118"/>
      <c r="L20" s="118"/>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21" sqref="C21"/>
    </sheetView>
  </sheetViews>
  <sheetFormatPr defaultColWidth="9.140625" defaultRowHeight="12.75"/>
  <cols>
    <col min="1" max="1" width="10.5703125" style="58" bestFit="1" customWidth="1"/>
    <col min="2" max="2" width="54.7109375" style="58" customWidth="1"/>
    <col min="3" max="3" width="26.7109375" style="58" customWidth="1"/>
    <col min="4" max="4" width="34.85546875" style="58" customWidth="1"/>
    <col min="5" max="5" width="26.7109375" style="58" customWidth="1"/>
    <col min="6" max="6" width="25.5703125" style="58" customWidth="1"/>
    <col min="7" max="7" width="25" style="58" customWidth="1"/>
    <col min="8" max="16384" width="9.140625" style="58"/>
  </cols>
  <sheetData>
    <row r="1" spans="1:7">
      <c r="A1" s="56" t="s">
        <v>28</v>
      </c>
      <c r="B1" s="37" t="s">
        <v>154</v>
      </c>
    </row>
    <row r="2" spans="1:7" ht="15">
      <c r="A2" s="56" t="s">
        <v>29</v>
      </c>
      <c r="B2" s="4" t="s">
        <v>155</v>
      </c>
    </row>
    <row r="3" spans="1:7">
      <c r="B3" s="124"/>
    </row>
    <row r="4" spans="1:7" ht="13.5" thickBot="1">
      <c r="A4" s="82" t="s">
        <v>125</v>
      </c>
      <c r="B4" s="165" t="s">
        <v>134</v>
      </c>
    </row>
    <row r="5" spans="1:7" s="124" customFormat="1">
      <c r="A5" s="125"/>
      <c r="B5" s="63"/>
      <c r="C5" s="126" t="s">
        <v>0</v>
      </c>
      <c r="D5" s="152" t="s">
        <v>1</v>
      </c>
      <c r="E5" s="152" t="s">
        <v>2</v>
      </c>
      <c r="F5" s="152" t="s">
        <v>3</v>
      </c>
      <c r="G5" s="154" t="s">
        <v>4</v>
      </c>
    </row>
    <row r="6" spans="1:7" ht="51">
      <c r="A6" s="127"/>
      <c r="B6" s="128"/>
      <c r="C6" s="129" t="s">
        <v>126</v>
      </c>
      <c r="D6" s="128" t="s">
        <v>127</v>
      </c>
      <c r="E6" s="156" t="s">
        <v>128</v>
      </c>
      <c r="F6" s="156" t="s">
        <v>141</v>
      </c>
      <c r="G6" s="155" t="s">
        <v>129</v>
      </c>
    </row>
    <row r="7" spans="1:7">
      <c r="A7" s="127">
        <v>1</v>
      </c>
      <c r="B7" s="130" t="s">
        <v>143</v>
      </c>
      <c r="C7" s="193">
        <f>SUM(C8:C11)</f>
        <v>1198591.3</v>
      </c>
      <c r="D7" s="193">
        <f t="shared" ref="D7:G7" si="0">SUM(D8:D11)</f>
        <v>0</v>
      </c>
      <c r="E7" s="193">
        <f t="shared" si="0"/>
        <v>0</v>
      </c>
      <c r="F7" s="193">
        <f t="shared" si="0"/>
        <v>0</v>
      </c>
      <c r="G7" s="193">
        <f t="shared" si="0"/>
        <v>386303.67</v>
      </c>
    </row>
    <row r="8" spans="1:7" ht="14.25">
      <c r="A8" s="127">
        <v>2</v>
      </c>
      <c r="B8" s="131" t="s">
        <v>71</v>
      </c>
      <c r="C8" s="182">
        <v>752620.25</v>
      </c>
      <c r="D8" s="194"/>
      <c r="E8" s="194"/>
      <c r="F8" s="194"/>
      <c r="G8" s="182">
        <v>386303.67</v>
      </c>
    </row>
    <row r="9" spans="1:7" ht="14.25">
      <c r="A9" s="127">
        <v>3</v>
      </c>
      <c r="B9" s="131" t="s">
        <v>130</v>
      </c>
      <c r="C9" s="182">
        <v>445971.05</v>
      </c>
      <c r="D9" s="194"/>
      <c r="E9" s="194"/>
      <c r="F9" s="194"/>
      <c r="G9" s="196"/>
    </row>
    <row r="10" spans="1:7" ht="14.25">
      <c r="A10" s="127">
        <v>4</v>
      </c>
      <c r="B10" s="132" t="s">
        <v>131</v>
      </c>
      <c r="C10" s="195"/>
      <c r="D10" s="194"/>
      <c r="E10" s="194"/>
      <c r="F10" s="194"/>
      <c r="G10" s="196"/>
    </row>
    <row r="11" spans="1:7" ht="14.25">
      <c r="A11" s="127">
        <v>5</v>
      </c>
      <c r="B11" s="131" t="s">
        <v>132</v>
      </c>
      <c r="C11" s="195"/>
      <c r="D11" s="194"/>
      <c r="E11" s="194"/>
      <c r="F11" s="194"/>
      <c r="G11" s="196"/>
    </row>
    <row r="12" spans="1:7">
      <c r="A12" s="127">
        <v>6</v>
      </c>
      <c r="B12" s="111" t="s">
        <v>114</v>
      </c>
      <c r="C12" s="183">
        <f>SUM(C13:C16)</f>
        <v>0</v>
      </c>
      <c r="D12" s="183">
        <f>SUM(D13:D16)</f>
        <v>0</v>
      </c>
      <c r="E12" s="183">
        <f>SUM(E13:E16)</f>
        <v>0</v>
      </c>
      <c r="F12" s="183">
        <f>SUM(F13:F16)</f>
        <v>0</v>
      </c>
      <c r="G12" s="184">
        <f>SUM(G13:G16)</f>
        <v>0</v>
      </c>
    </row>
    <row r="13" spans="1:7">
      <c r="A13" s="127">
        <v>7</v>
      </c>
      <c r="B13" s="131" t="s">
        <v>71</v>
      </c>
      <c r="C13" s="181"/>
      <c r="D13" s="181"/>
      <c r="E13" s="181"/>
      <c r="F13" s="181"/>
      <c r="G13" s="182"/>
    </row>
    <row r="14" spans="1:7">
      <c r="A14" s="127">
        <v>8</v>
      </c>
      <c r="B14" s="131" t="s">
        <v>130</v>
      </c>
      <c r="C14" s="181"/>
      <c r="D14" s="181"/>
      <c r="E14" s="181"/>
      <c r="F14" s="181"/>
      <c r="G14" s="182"/>
    </row>
    <row r="15" spans="1:7">
      <c r="A15" s="127">
        <v>9</v>
      </c>
      <c r="B15" s="132" t="s">
        <v>131</v>
      </c>
      <c r="C15" s="181"/>
      <c r="D15" s="181"/>
      <c r="E15" s="181"/>
      <c r="F15" s="181"/>
      <c r="G15" s="182"/>
    </row>
    <row r="16" spans="1:7">
      <c r="A16" s="127">
        <v>10</v>
      </c>
      <c r="B16" s="131" t="s">
        <v>132</v>
      </c>
      <c r="C16" s="181"/>
      <c r="D16" s="181"/>
      <c r="E16" s="181"/>
      <c r="F16" s="181"/>
      <c r="G16" s="182"/>
    </row>
    <row r="17" spans="1:7">
      <c r="A17" s="127">
        <v>11</v>
      </c>
      <c r="B17" s="111" t="s">
        <v>49</v>
      </c>
      <c r="C17" s="183">
        <f>SUM(C18:C21)</f>
        <v>202248.51</v>
      </c>
      <c r="D17" s="183">
        <f>SUM(D18:D21)</f>
        <v>0</v>
      </c>
      <c r="E17" s="183">
        <f>SUM(E18:E21)</f>
        <v>0</v>
      </c>
      <c r="F17" s="183">
        <f>SUM(F18:F21)</f>
        <v>0</v>
      </c>
      <c r="G17" s="184">
        <f>SUM(G18:G21)</f>
        <v>123163.4</v>
      </c>
    </row>
    <row r="18" spans="1:7">
      <c r="A18" s="127">
        <v>12</v>
      </c>
      <c r="B18" s="131" t="s">
        <v>71</v>
      </c>
      <c r="C18" s="181">
        <v>202248.51</v>
      </c>
      <c r="D18" s="181"/>
      <c r="E18" s="181" t="s">
        <v>9</v>
      </c>
      <c r="F18" s="181"/>
      <c r="G18" s="182">
        <v>123163.4</v>
      </c>
    </row>
    <row r="19" spans="1:7">
      <c r="A19" s="127">
        <v>13</v>
      </c>
      <c r="B19" s="131" t="s">
        <v>130</v>
      </c>
      <c r="C19" s="181"/>
      <c r="D19" s="181"/>
      <c r="E19" s="181"/>
      <c r="F19" s="181"/>
      <c r="G19" s="182"/>
    </row>
    <row r="20" spans="1:7">
      <c r="A20" s="127">
        <v>14</v>
      </c>
      <c r="B20" s="132" t="s">
        <v>131</v>
      </c>
      <c r="C20" s="181"/>
      <c r="D20" s="181"/>
      <c r="E20" s="181"/>
      <c r="F20" s="181"/>
      <c r="G20" s="182"/>
    </row>
    <row r="21" spans="1:7">
      <c r="A21" s="127">
        <v>15</v>
      </c>
      <c r="B21" s="131" t="s">
        <v>132</v>
      </c>
      <c r="C21" s="181"/>
      <c r="D21" s="181"/>
      <c r="E21" s="181"/>
      <c r="F21" s="181"/>
      <c r="G21" s="182"/>
    </row>
    <row r="22" spans="1:7" ht="13.5" thickBot="1">
      <c r="A22" s="127">
        <v>16</v>
      </c>
      <c r="B22" s="133" t="s">
        <v>133</v>
      </c>
      <c r="C22" s="197">
        <f>C12+C17</f>
        <v>202248.51</v>
      </c>
      <c r="D22" s="197">
        <f>D12+D17</f>
        <v>0</v>
      </c>
      <c r="E22" s="197">
        <f>E12+E17</f>
        <v>0</v>
      </c>
      <c r="F22" s="197">
        <f>F12+F17</f>
        <v>0</v>
      </c>
      <c r="G22" s="198">
        <f>G12+G17</f>
        <v>123163.4</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6" sqref="B16"/>
    </sheetView>
  </sheetViews>
  <sheetFormatPr defaultColWidth="9.140625" defaultRowHeight="12.75"/>
  <cols>
    <col min="1" max="1" width="10.5703125" style="58" bestFit="1" customWidth="1"/>
    <col min="2" max="2" width="89.140625" style="58" bestFit="1" customWidth="1"/>
    <col min="3" max="3" width="15.140625" style="134" customWidth="1"/>
    <col min="4" max="5" width="13.7109375" style="134" customWidth="1"/>
    <col min="6" max="6" width="16.28515625" style="134" customWidth="1"/>
    <col min="7" max="8" width="13.7109375" style="134" customWidth="1"/>
    <col min="9" max="9" width="17.5703125" style="134" customWidth="1"/>
    <col min="10" max="10" width="14.5703125" style="134" customWidth="1"/>
    <col min="11" max="12" width="13.7109375" style="134" customWidth="1"/>
    <col min="13" max="13" width="15" style="134" customWidth="1"/>
    <col min="14" max="15" width="13.7109375" style="134" customWidth="1"/>
    <col min="16" max="17" width="15.7109375" style="134" customWidth="1"/>
    <col min="18" max="18" width="9.140625" style="134"/>
    <col min="19" max="16384" width="9.140625" style="58"/>
  </cols>
  <sheetData>
    <row r="1" spans="1:15">
      <c r="A1" s="58" t="s">
        <v>28</v>
      </c>
      <c r="B1" s="37" t="s">
        <v>154</v>
      </c>
    </row>
    <row r="2" spans="1:15" ht="15">
      <c r="A2" s="58" t="s">
        <v>29</v>
      </c>
      <c r="B2" s="4" t="s">
        <v>155</v>
      </c>
    </row>
    <row r="4" spans="1:15" ht="13.5" thickBot="1">
      <c r="A4" s="82" t="s">
        <v>54</v>
      </c>
      <c r="B4" s="166" t="s">
        <v>27</v>
      </c>
    </row>
    <row r="5" spans="1:15">
      <c r="A5" s="68"/>
      <c r="B5" s="135"/>
      <c r="C5" s="151" t="s">
        <v>0</v>
      </c>
      <c r="D5" s="151" t="s">
        <v>1</v>
      </c>
      <c r="E5" s="151" t="s">
        <v>2</v>
      </c>
      <c r="F5" s="151" t="s">
        <v>3</v>
      </c>
      <c r="G5" s="151" t="s">
        <v>4</v>
      </c>
      <c r="H5" s="151" t="s">
        <v>8</v>
      </c>
      <c r="I5" s="151" t="s">
        <v>13</v>
      </c>
      <c r="J5" s="151" t="s">
        <v>14</v>
      </c>
      <c r="K5" s="151" t="s">
        <v>138</v>
      </c>
      <c r="L5" s="151" t="s">
        <v>15</v>
      </c>
      <c r="M5" s="151" t="s">
        <v>16</v>
      </c>
      <c r="N5" s="151" t="s">
        <v>17</v>
      </c>
      <c r="O5" s="136" t="s">
        <v>18</v>
      </c>
    </row>
    <row r="6" spans="1:15" ht="12.75" customHeight="1">
      <c r="A6" s="69"/>
      <c r="B6" s="71"/>
      <c r="C6" s="241" t="s">
        <v>139</v>
      </c>
      <c r="D6" s="241"/>
      <c r="E6" s="241"/>
      <c r="F6" s="243" t="s">
        <v>57</v>
      </c>
      <c r="G6" s="243"/>
      <c r="H6" s="243"/>
      <c r="I6" s="243"/>
      <c r="J6" s="243"/>
      <c r="K6" s="243"/>
      <c r="L6" s="243"/>
      <c r="M6" s="243" t="s">
        <v>63</v>
      </c>
      <c r="N6" s="243"/>
      <c r="O6" s="242"/>
    </row>
    <row r="7" spans="1:15" ht="15" customHeight="1">
      <c r="A7" s="69"/>
      <c r="B7" s="71"/>
      <c r="C7" s="243" t="s">
        <v>144</v>
      </c>
      <c r="D7" s="243" t="s">
        <v>145</v>
      </c>
      <c r="E7" s="243" t="s">
        <v>56</v>
      </c>
      <c r="F7" s="243" t="s">
        <v>58</v>
      </c>
      <c r="G7" s="243"/>
      <c r="H7" s="243" t="s">
        <v>59</v>
      </c>
      <c r="I7" s="243" t="s">
        <v>60</v>
      </c>
      <c r="J7" s="243"/>
      <c r="K7" s="244" t="s">
        <v>61</v>
      </c>
      <c r="L7" s="244"/>
      <c r="M7" s="241" t="s">
        <v>148</v>
      </c>
      <c r="N7" s="241" t="s">
        <v>149</v>
      </c>
      <c r="O7" s="242" t="s">
        <v>64</v>
      </c>
    </row>
    <row r="8" spans="1:15" ht="25.5">
      <c r="A8" s="69"/>
      <c r="B8" s="71"/>
      <c r="C8" s="243"/>
      <c r="D8" s="243"/>
      <c r="E8" s="243"/>
      <c r="F8" s="156" t="s">
        <v>146</v>
      </c>
      <c r="G8" s="156" t="s">
        <v>147</v>
      </c>
      <c r="H8" s="243"/>
      <c r="I8" s="156" t="s">
        <v>144</v>
      </c>
      <c r="J8" s="156" t="s">
        <v>145</v>
      </c>
      <c r="K8" s="158" t="s">
        <v>151</v>
      </c>
      <c r="L8" s="158" t="s">
        <v>62</v>
      </c>
      <c r="M8" s="241"/>
      <c r="N8" s="241"/>
      <c r="O8" s="242"/>
    </row>
    <row r="9" spans="1:15">
      <c r="A9" s="137"/>
      <c r="B9" s="138" t="s">
        <v>48</v>
      </c>
      <c r="C9" s="139"/>
      <c r="D9" s="139"/>
      <c r="E9" s="140"/>
      <c r="F9" s="141"/>
      <c r="G9" s="141"/>
      <c r="H9" s="70"/>
      <c r="I9" s="70"/>
      <c r="J9" s="70"/>
      <c r="K9" s="70"/>
      <c r="L9" s="70"/>
      <c r="M9" s="141"/>
      <c r="N9" s="141"/>
      <c r="O9" s="142"/>
    </row>
    <row r="10" spans="1:15">
      <c r="A10" s="69">
        <v>1</v>
      </c>
      <c r="B10" s="143" t="s">
        <v>55</v>
      </c>
      <c r="C10" s="144">
        <f>SUM(C11:C17)</f>
        <v>0</v>
      </c>
      <c r="D10" s="144">
        <f>SUM(D11:D17)</f>
        <v>0</v>
      </c>
      <c r="E10" s="144">
        <f>SUM(E11:E17)</f>
        <v>0</v>
      </c>
      <c r="F10" s="145">
        <f t="shared" ref="F10:O10" si="0">SUM(F11:F17)</f>
        <v>921</v>
      </c>
      <c r="G10" s="145">
        <f t="shared" si="0"/>
        <v>238</v>
      </c>
      <c r="H10" s="144">
        <f t="shared" si="0"/>
        <v>0</v>
      </c>
      <c r="I10" s="144">
        <f t="shared" si="0"/>
        <v>0</v>
      </c>
      <c r="J10" s="144">
        <f t="shared" si="0"/>
        <v>0</v>
      </c>
      <c r="K10" s="144">
        <f t="shared" si="0"/>
        <v>0</v>
      </c>
      <c r="L10" s="144">
        <f t="shared" si="0"/>
        <v>0</v>
      </c>
      <c r="M10" s="145">
        <f>SUM(M11:M17)</f>
        <v>921</v>
      </c>
      <c r="N10" s="145">
        <f t="shared" si="0"/>
        <v>238</v>
      </c>
      <c r="O10" s="146">
        <f t="shared" si="0"/>
        <v>1159</v>
      </c>
    </row>
    <row r="11" spans="1:15">
      <c r="A11" s="69">
        <v>1.1000000000000001</v>
      </c>
      <c r="B11" s="199" t="s">
        <v>214</v>
      </c>
      <c r="C11" s="65"/>
      <c r="D11" s="65"/>
      <c r="E11" s="144">
        <f t="shared" ref="E11:E17" si="1">C11+D11</f>
        <v>0</v>
      </c>
      <c r="F11" s="46">
        <v>503</v>
      </c>
      <c r="G11" s="46">
        <v>130</v>
      </c>
      <c r="H11" s="65"/>
      <c r="I11" s="65"/>
      <c r="J11" s="65"/>
      <c r="K11" s="147"/>
      <c r="L11" s="147"/>
      <c r="M11" s="144">
        <f>C11+F11-H11-I11</f>
        <v>503</v>
      </c>
      <c r="N11" s="144">
        <f>D11+G11+H11-J11+K11-L11</f>
        <v>130</v>
      </c>
      <c r="O11" s="146">
        <f t="shared" ref="O11:O17" si="2">M11+N11</f>
        <v>633</v>
      </c>
    </row>
    <row r="12" spans="1:15">
      <c r="A12" s="69">
        <v>1.2</v>
      </c>
      <c r="B12" s="199" t="s">
        <v>215</v>
      </c>
      <c r="C12" s="65"/>
      <c r="D12" s="65"/>
      <c r="E12" s="144">
        <f t="shared" si="1"/>
        <v>0</v>
      </c>
      <c r="F12" s="46">
        <v>85</v>
      </c>
      <c r="G12" s="46">
        <v>22</v>
      </c>
      <c r="H12" s="65"/>
      <c r="I12" s="65"/>
      <c r="J12" s="65"/>
      <c r="K12" s="147"/>
      <c r="L12" s="147"/>
      <c r="M12" s="144">
        <f t="shared" ref="M12:M17" si="3">C12+F12-H12-I12</f>
        <v>85</v>
      </c>
      <c r="N12" s="144">
        <f t="shared" ref="N12:N17" si="4">D12+G12+H12-J12+K12-L12</f>
        <v>22</v>
      </c>
      <c r="O12" s="146">
        <f t="shared" si="2"/>
        <v>107</v>
      </c>
    </row>
    <row r="13" spans="1:15">
      <c r="A13" s="69">
        <v>1.3</v>
      </c>
      <c r="B13" s="199" t="s">
        <v>216</v>
      </c>
      <c r="C13" s="65"/>
      <c r="D13" s="65"/>
      <c r="E13" s="144">
        <f t="shared" si="1"/>
        <v>0</v>
      </c>
      <c r="F13" s="46">
        <v>124</v>
      </c>
      <c r="G13" s="46">
        <v>32</v>
      </c>
      <c r="H13" s="65"/>
      <c r="I13" s="65"/>
      <c r="J13" s="65"/>
      <c r="K13" s="147"/>
      <c r="L13" s="147"/>
      <c r="M13" s="144">
        <f t="shared" si="3"/>
        <v>124</v>
      </c>
      <c r="N13" s="144">
        <f t="shared" si="4"/>
        <v>32</v>
      </c>
      <c r="O13" s="146">
        <f t="shared" si="2"/>
        <v>156</v>
      </c>
    </row>
    <row r="14" spans="1:15">
      <c r="A14" s="69">
        <v>1.4</v>
      </c>
      <c r="B14" s="199" t="s">
        <v>217</v>
      </c>
      <c r="C14" s="65"/>
      <c r="D14" s="65"/>
      <c r="E14" s="144">
        <f t="shared" si="1"/>
        <v>0</v>
      </c>
      <c r="F14" s="46">
        <v>124</v>
      </c>
      <c r="G14" s="46">
        <v>32</v>
      </c>
      <c r="H14" s="65"/>
      <c r="I14" s="65"/>
      <c r="J14" s="65"/>
      <c r="K14" s="147"/>
      <c r="L14" s="147"/>
      <c r="M14" s="144">
        <f t="shared" si="3"/>
        <v>124</v>
      </c>
      <c r="N14" s="144">
        <f t="shared" si="4"/>
        <v>32</v>
      </c>
      <c r="O14" s="146">
        <f t="shared" si="2"/>
        <v>156</v>
      </c>
    </row>
    <row r="15" spans="1:15">
      <c r="A15" s="69">
        <v>1.5</v>
      </c>
      <c r="B15" s="199" t="s">
        <v>218</v>
      </c>
      <c r="C15" s="65"/>
      <c r="D15" s="65"/>
      <c r="E15" s="144">
        <f t="shared" si="1"/>
        <v>0</v>
      </c>
      <c r="F15" s="46">
        <v>85</v>
      </c>
      <c r="G15" s="46">
        <v>22</v>
      </c>
      <c r="H15" s="65"/>
      <c r="I15" s="65"/>
      <c r="J15" s="65"/>
      <c r="K15" s="147"/>
      <c r="L15" s="147"/>
      <c r="M15" s="144">
        <f t="shared" si="3"/>
        <v>85</v>
      </c>
      <c r="N15" s="144">
        <f t="shared" si="4"/>
        <v>22</v>
      </c>
      <c r="O15" s="146">
        <f t="shared" si="2"/>
        <v>107</v>
      </c>
    </row>
    <row r="16" spans="1:15">
      <c r="A16" s="69">
        <v>1.6</v>
      </c>
      <c r="B16" s="71"/>
      <c r="C16" s="65"/>
      <c r="D16" s="65"/>
      <c r="E16" s="144">
        <f t="shared" si="1"/>
        <v>0</v>
      </c>
      <c r="F16" s="65"/>
      <c r="G16" s="65"/>
      <c r="H16" s="65"/>
      <c r="I16" s="65"/>
      <c r="J16" s="65"/>
      <c r="K16" s="147"/>
      <c r="L16" s="147"/>
      <c r="M16" s="144">
        <f>C16+F16-H16-I16</f>
        <v>0</v>
      </c>
      <c r="N16" s="144">
        <f t="shared" si="4"/>
        <v>0</v>
      </c>
      <c r="O16" s="146">
        <f t="shared" si="2"/>
        <v>0</v>
      </c>
    </row>
    <row r="17" spans="1:15">
      <c r="A17" s="69" t="s">
        <v>12</v>
      </c>
      <c r="B17" s="71"/>
      <c r="C17" s="65"/>
      <c r="D17" s="65"/>
      <c r="E17" s="144">
        <f t="shared" si="1"/>
        <v>0</v>
      </c>
      <c r="F17" s="65"/>
      <c r="G17" s="65"/>
      <c r="H17" s="65"/>
      <c r="I17" s="65"/>
      <c r="J17" s="65"/>
      <c r="K17" s="147"/>
      <c r="L17" s="147"/>
      <c r="M17" s="144">
        <f t="shared" si="3"/>
        <v>0</v>
      </c>
      <c r="N17" s="144">
        <f t="shared" si="4"/>
        <v>0</v>
      </c>
      <c r="O17" s="146">
        <f t="shared" si="2"/>
        <v>0</v>
      </c>
    </row>
    <row r="18" spans="1:15">
      <c r="A18" s="137"/>
      <c r="B18" s="84" t="s">
        <v>49</v>
      </c>
      <c r="C18" s="139"/>
      <c r="D18" s="139"/>
      <c r="E18" s="139"/>
      <c r="F18" s="139"/>
      <c r="G18" s="139"/>
      <c r="H18" s="139"/>
      <c r="I18" s="139"/>
      <c r="J18" s="139"/>
      <c r="K18" s="148"/>
      <c r="L18" s="148"/>
      <c r="M18" s="139"/>
      <c r="N18" s="139"/>
      <c r="O18" s="149"/>
    </row>
    <row r="19" spans="1:15">
      <c r="A19" s="69">
        <v>2</v>
      </c>
      <c r="B19" s="150" t="s">
        <v>55</v>
      </c>
      <c r="C19" s="144"/>
      <c r="D19" s="144"/>
      <c r="E19" s="144"/>
      <c r="F19" s="144"/>
      <c r="G19" s="144"/>
      <c r="H19" s="144"/>
      <c r="I19" s="144"/>
      <c r="J19" s="144"/>
      <c r="K19" s="144"/>
      <c r="L19" s="144"/>
      <c r="M19" s="144">
        <f t="shared" ref="M19" si="5">C19+F19-H19-I19</f>
        <v>0</v>
      </c>
      <c r="N19" s="144">
        <f t="shared" ref="N19" si="6">D19+G19+H19-J19+K19-L19</f>
        <v>0</v>
      </c>
      <c r="O19" s="146">
        <f t="shared" ref="O19" si="7">M19+N19</f>
        <v>0</v>
      </c>
    </row>
    <row r="20" spans="1:15">
      <c r="A20" s="84"/>
      <c r="B20" s="84"/>
      <c r="C20" s="102"/>
      <c r="D20" s="102"/>
      <c r="E20" s="102"/>
      <c r="F20" s="102"/>
      <c r="G20" s="102"/>
      <c r="H20" s="102"/>
      <c r="I20" s="102"/>
      <c r="J20" s="102"/>
      <c r="K20" s="102"/>
      <c r="L20" s="102"/>
      <c r="M20" s="102"/>
      <c r="N20" s="102"/>
      <c r="O20" s="102"/>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oTzrfx7/OKFNe3q3Sp/g+WX71WuWB3V7AYmfKmB9a2c=</DigestValue>
    </Reference>
    <Reference Type="http://www.w3.org/2000/09/xmldsig#Object" URI="#idOfficeObject">
      <DigestMethod Algorithm="http://www.w3.org/2001/04/xmlenc#sha256"/>
      <DigestValue>LHbirLsSdG2CjoaPwGPee28R7Vw3X1LPW44MScH3zak=</DigestValue>
    </Reference>
    <Reference Type="http://uri.etsi.org/01903#SignedProperties" URI="#idSignedProperties">
      <Transforms>
        <Transform Algorithm="http://www.w3.org/TR/2001/REC-xml-c14n-20010315"/>
      </Transforms>
      <DigestMethod Algorithm="http://www.w3.org/2001/04/xmlenc#sha256"/>
      <DigestValue>ZC27nqHKjGePZRmCQdkTN7WemBsIIfMzUIRCYvsifEQ=</DigestValue>
    </Reference>
  </SignedInfo>
  <SignatureValue>ix5dXLvn8sznIy/9aUJFIvqcbv6VMCHhSxf/8yYwY7Ihif2gJRaAHni/eysm52on9N46ZRYsuqTJ
yxzv24rhEr+Rc2WigBI7a1vsJip6XCLgCbvFZPGLMhHxoQYA6c4NBr//zdWEgrRwUTgYCQUoBxRL
IO2C47nFM3y+AM00Cm67RhwFLvDUoamj6Amfycmgt8/yujK1vrS0PC44L4vxjjICZ6VYPWvdOxsk
Pzzmu9XsWmnZPpI1CZLZ3FxkdPJLG+eb/c71l63IUOiU2IyePjHoOwtjj+5P6jtd5FSrNofhTZMU
4of+gXWc6Nm0PdYbnmtPyIk0aEGO5lmtrJkeoA==</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nARxDalh/SmD4kYyg/4KXApaBQyD3pPxsxfAfM4C3M0=</DigestValue>
      </Reference>
      <Reference URI="/xl/comments1.xml?ContentType=application/vnd.openxmlformats-officedocument.spreadsheetml.comments+xml">
        <DigestMethod Algorithm="http://www.w3.org/2001/04/xmlenc#sha256"/>
        <DigestValue>eVz7eHtt4HkkG4gs93hri23eCWEs3sKLdykLOjTFcv8=</DigestValue>
      </Reference>
      <Reference URI="/xl/drawings/vmlDrawing1.vml?ContentType=application/vnd.openxmlformats-officedocument.vmlDrawing">
        <DigestMethod Algorithm="http://www.w3.org/2001/04/xmlenc#sha256"/>
        <DigestValue>j2LwInSi6xE/X2UAomffRJEPzwSIVnggETGnNLnJONM=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imAkHAVdP5ghpgNhkrU2W/VCTzoUu9rtq4ovbpoNt9Y=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m9sLMz24JQ+dxj6Scf6thqF9hJp8SsQGjCVgjNlcMOc=</DigestValue>
      </Reference>
      <Reference URI="/xl/styles.xml?ContentType=application/vnd.openxmlformats-officedocument.spreadsheetml.styles+xml">
        <DigestMethod Algorithm="http://www.w3.org/2001/04/xmlenc#sha256"/>
        <DigestValue>8dTSi3laDgjd97BmR3+qWnEIgKBKGZMww7iOKmCi47s=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27/g55gbYHT0dSOMN/ISIq+ZOdUSMyoEG/ZvvF7T7mE=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S83qTsqn1692qRcYi0A/GXsVahJPWMrIV9iFFff9+mY=</DigestValue>
      </Reference>
      <Reference URI="/xl/worksheets/sheet2.xml?ContentType=application/vnd.openxmlformats-officedocument.spreadsheetml.worksheet+xml">
        <DigestMethod Algorithm="http://www.w3.org/2001/04/xmlenc#sha256"/>
        <DigestValue>1cmDw1X/alJLIR0//lxLKs3IqgM1vHyxhWYAGMJv9O4=</DigestValue>
      </Reference>
      <Reference URI="/xl/worksheets/sheet3.xml?ContentType=application/vnd.openxmlformats-officedocument.spreadsheetml.worksheet+xml">
        <DigestMethod Algorithm="http://www.w3.org/2001/04/xmlenc#sha256"/>
        <DigestValue>YfPq52yqYH2pqgH5caEtbHhqtESo+aIBZtun1dRUtDA=</DigestValue>
      </Reference>
      <Reference URI="/xl/worksheets/sheet4.xml?ContentType=application/vnd.openxmlformats-officedocument.spreadsheetml.worksheet+xml">
        <DigestMethod Algorithm="http://www.w3.org/2001/04/xmlenc#sha256"/>
        <DigestValue>l7g9UXO0gByhlLQ1gPWc3RXTp2JncI8JX0elNCmEz7s=</DigestValue>
      </Reference>
      <Reference URI="/xl/worksheets/sheet5.xml?ContentType=application/vnd.openxmlformats-officedocument.spreadsheetml.worksheet+xml">
        <DigestMethod Algorithm="http://www.w3.org/2001/04/xmlenc#sha256"/>
        <DigestValue>waf67zV4rCq1s0V3qeGyWQ6WcVKBscUESrCqdcnEt9k=</DigestValue>
      </Reference>
      <Reference URI="/xl/worksheets/sheet6.xml?ContentType=application/vnd.openxmlformats-officedocument.spreadsheetml.worksheet+xml">
        <DigestMethod Algorithm="http://www.w3.org/2001/04/xmlenc#sha256"/>
        <DigestValue>/5XPBouFrr7OaZTBK24cIPooBc4SWHaU2nNVj39sh9U=</DigestValue>
      </Reference>
      <Reference URI="/xl/worksheets/sheet7.xml?ContentType=application/vnd.openxmlformats-officedocument.spreadsheetml.worksheet+xml">
        <DigestMethod Algorithm="http://www.w3.org/2001/04/xmlenc#sha256"/>
        <DigestValue>oN8NoQiohRS3eHMVb4nOd58ol9d9zfdAq511SxXkdy0=</DigestValue>
      </Reference>
      <Reference URI="/xl/worksheets/sheet8.xml?ContentType=application/vnd.openxmlformats-officedocument.spreadsheetml.worksheet+xml">
        <DigestMethod Algorithm="http://www.w3.org/2001/04/xmlenc#sha256"/>
        <DigestValue>kzXPSkiIa2NHsTYKil7OlvlpN8/KZSj5clzMzozHgnE=</DigestValue>
      </Reference>
      <Reference URI="/xl/worksheets/sheet9.xml?ContentType=application/vnd.openxmlformats-officedocument.spreadsheetml.worksheet+xml">
        <DigestMethod Algorithm="http://www.w3.org/2001/04/xmlenc#sha256"/>
        <DigestValue>TTXzm4LQ1MJreojTNPxWmolgudUzx3hplSt48LPLGYo=</DigestValue>
      </Reference>
    </Manifest>
    <SignatureProperties>
      <SignatureProperty Id="idSignatureTime" Target="#idPackageSignature">
        <mdssi:SignatureTime xmlns:mdssi="http://schemas.openxmlformats.org/package/2006/digital-signature">
          <mdssi:Format>YYYY-MM-DDThh:mm:ssTZD</mdssi:Format>
          <mdssi:Value>2022-05-16T15:01:53Z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2022-05-16T15:01:53Z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XfglMdcAZ4yoAYA+Gp34n33Hb43XsHUarCYpBU33CdQ=</DigestValue>
    </Reference>
    <Reference Type="http://www.w3.org/2000/09/xmldsig#Object" URI="#idOfficeObject">
      <DigestMethod Algorithm="http://www.w3.org/2001/04/xmlenc#sha256"/>
      <DigestValue>GXh2JxnxlaIKOsnOoC76nkzIivfcfvmTmssZcJTYsOE=</DigestValue>
    </Reference>
    <Reference Type="http://uri.etsi.org/01903#SignedProperties" URI="#idSignedProperties">
      <Transforms>
        <Transform Algorithm="http://www.w3.org/TR/2001/REC-xml-c14n-20010315"/>
      </Transforms>
      <DigestMethod Algorithm="http://www.w3.org/2001/04/xmlenc#sha256"/>
      <DigestValue>8bOt7MnE3LMHqgoxNjiprY2aTlbQFrMEQELm+9/8cHQ=</DigestValue>
    </Reference>
  </SignedInfo>
  <SignatureValue>Hc/IT+KzLxRL14y173QMsp65TR9kzzbt29iEsnM4s5d4H0u9FSZPRp3AcgbwdMOqc0HnVoC//xhF
F5rsAVMjqbnHc0dxqImMhs04xRrj8hlDtSvVIYPKrNbPNJQ9yG2xIHlZC/j7h2u6Qt7MERt+9iLv
PiXX+6drTBqbsgQMOS7eYqx7KFhgE4VxUTIkztxeT5bZD+P8qPdqh1oXdXYCB4pIY/Ir37EYlh3x
YKHPupWyBZSyYoLm9KKusKkCg55/jQ5Li0tVaZFkkp6kSRBrtrFw7OAl+NeW9wKt/eYUVO08lYbA
/sai7J7YmlzMCShvjGkXHMpM26T2TLjsfBsPEQ==</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nARxDalh/SmD4kYyg/4KXApaBQyD3pPxsxfAfM4C3M0=</DigestValue>
      </Reference>
      <Reference URI="/xl/comments1.xml?ContentType=application/vnd.openxmlformats-officedocument.spreadsheetml.comments+xml">
        <DigestMethod Algorithm="http://www.w3.org/2001/04/xmlenc#sha256"/>
        <DigestValue>eVz7eHtt4HkkG4gs93hri23eCWEs3sKLdykLOjTFcv8=</DigestValue>
      </Reference>
      <Reference URI="/xl/drawings/vmlDrawing1.vml?ContentType=application/vnd.openxmlformats-officedocument.vmlDrawing">
        <DigestMethod Algorithm="http://www.w3.org/2001/04/xmlenc#sha256"/>
        <DigestValue>j2LwInSi6xE/X2UAomffRJEPzwSIVnggETGnNLnJONM=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UZc+Eb2U6CoUW3VzqKXofHC/4ECHjz4BBxFJtHQHWcM=</DigestValue>
      </Reference>
      <Reference URI="/xl/printerSettings/printerSettings2.bin?ContentType=application/vnd.openxmlformats-officedocument.spreadsheetml.printerSettings">
        <DigestMethod Algorithm="http://www.w3.org/2001/04/xmlenc#sha256"/>
        <DigestValue>imAkHAVdP5ghpgNhkrU2W/VCTzoUu9rtq4ovbpoNt9Y=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m9sLMz24JQ+dxj6Scf6thqF9hJp8SsQGjCVgjNlcMOc=</DigestValue>
      </Reference>
      <Reference URI="/xl/styles.xml?ContentType=application/vnd.openxmlformats-officedocument.spreadsheetml.styles+xml">
        <DigestMethod Algorithm="http://www.w3.org/2001/04/xmlenc#sha256"/>
        <DigestValue>8dTSi3laDgjd97BmR3+qWnEIgKBKGZMww7iOKmCi47s=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27/g55gbYHT0dSOMN/ISIq+ZOdUSMyoEG/ZvvF7T7mE=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S83qTsqn1692qRcYi0A/GXsVahJPWMrIV9iFFff9+mY=</DigestValue>
      </Reference>
      <Reference URI="/xl/worksheets/sheet2.xml?ContentType=application/vnd.openxmlformats-officedocument.spreadsheetml.worksheet+xml">
        <DigestMethod Algorithm="http://www.w3.org/2001/04/xmlenc#sha256"/>
        <DigestValue>1cmDw1X/alJLIR0//lxLKs3IqgM1vHyxhWYAGMJv9O4=</DigestValue>
      </Reference>
      <Reference URI="/xl/worksheets/sheet3.xml?ContentType=application/vnd.openxmlformats-officedocument.spreadsheetml.worksheet+xml">
        <DigestMethod Algorithm="http://www.w3.org/2001/04/xmlenc#sha256"/>
        <DigestValue>YfPq52yqYH2pqgH5caEtbHhqtESo+aIBZtun1dRUtDA=</DigestValue>
      </Reference>
      <Reference URI="/xl/worksheets/sheet4.xml?ContentType=application/vnd.openxmlformats-officedocument.spreadsheetml.worksheet+xml">
        <DigestMethod Algorithm="http://www.w3.org/2001/04/xmlenc#sha256"/>
        <DigestValue>l7g9UXO0gByhlLQ1gPWc3RXTp2JncI8JX0elNCmEz7s=</DigestValue>
      </Reference>
      <Reference URI="/xl/worksheets/sheet5.xml?ContentType=application/vnd.openxmlformats-officedocument.spreadsheetml.worksheet+xml">
        <DigestMethod Algorithm="http://www.w3.org/2001/04/xmlenc#sha256"/>
        <DigestValue>waf67zV4rCq1s0V3qeGyWQ6WcVKBscUESrCqdcnEt9k=</DigestValue>
      </Reference>
      <Reference URI="/xl/worksheets/sheet6.xml?ContentType=application/vnd.openxmlformats-officedocument.spreadsheetml.worksheet+xml">
        <DigestMethod Algorithm="http://www.w3.org/2001/04/xmlenc#sha256"/>
        <DigestValue>/5XPBouFrr7OaZTBK24cIPooBc4SWHaU2nNVj39sh9U=</DigestValue>
      </Reference>
      <Reference URI="/xl/worksheets/sheet7.xml?ContentType=application/vnd.openxmlformats-officedocument.spreadsheetml.worksheet+xml">
        <DigestMethod Algorithm="http://www.w3.org/2001/04/xmlenc#sha256"/>
        <DigestValue>oN8NoQiohRS3eHMVb4nOd58ol9d9zfdAq511SxXkdy0=</DigestValue>
      </Reference>
      <Reference URI="/xl/worksheets/sheet8.xml?ContentType=application/vnd.openxmlformats-officedocument.spreadsheetml.worksheet+xml">
        <DigestMethod Algorithm="http://www.w3.org/2001/04/xmlenc#sha256"/>
        <DigestValue>kzXPSkiIa2NHsTYKil7OlvlpN8/KZSj5clzMzozHgnE=</DigestValue>
      </Reference>
      <Reference URI="/xl/worksheets/sheet9.xml?ContentType=application/vnd.openxmlformats-officedocument.spreadsheetml.worksheet+xml">
        <DigestMethod Algorithm="http://www.w3.org/2001/04/xmlenc#sha256"/>
        <DigestValue>TTXzm4LQ1MJreojTNPxWmolgudUzx3hplSt48LPLGYo=</DigestValue>
      </Reference>
    </Manifest>
    <SignatureProperties>
      <SignatureProperty Id="idSignatureTime" Target="#idPackageSignature">
        <mdssi:SignatureTime xmlns:mdssi="http://schemas.openxmlformats.org/package/2006/digital-signature">
          <mdssi:Format>YYYY-MM-DDThh:mm:ssTZD</mdssi:Format>
          <mdssi:Value>2022-05-17T09:00:01Z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16.0.15128/23</OfficeVersion>
          <ApplicationVersion>16.0.15128</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2022-05-17T09:00:01Z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 </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2022-05-16T15:01:03Z</dcterms:modified>
</cp:coreProperties>
</file>