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13_ncr:1_{E995AEFB-9A9D-44B1-881A-FF8C1B27602B}" xr6:coauthVersionLast="47" xr6:coauthVersionMax="47" xr10:uidLastSave="{00000000-0000-0000-0000-000000000000}"/>
  <bookViews>
    <workbookView xWindow="-120" yWindow="-120" windowWidth="29040" windowHeight="15990" tabRatio="830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40" l="1"/>
  <c r="D10" i="40"/>
  <c r="C10" i="40"/>
  <c r="T13" i="67" l="1"/>
  <c r="T14" i="67"/>
  <c r="T15" i="67"/>
  <c r="T16" i="67"/>
  <c r="T17" i="67"/>
  <c r="T18" i="67"/>
  <c r="T19" i="67"/>
  <c r="F10" i="40" l="1"/>
  <c r="G10" i="40" s="1"/>
  <c r="N19" i="63"/>
  <c r="M19" i="63"/>
  <c r="O19" i="63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G7" i="50"/>
  <c r="F7" i="50"/>
  <c r="E7" i="50"/>
  <c r="D7" i="50"/>
  <c r="C7" i="50"/>
  <c r="M42" i="67"/>
  <c r="L42" i="67"/>
  <c r="K42" i="67"/>
  <c r="J42" i="67"/>
  <c r="I42" i="67"/>
  <c r="H42" i="67"/>
  <c r="G42" i="67"/>
  <c r="F42" i="67"/>
  <c r="E42" i="67"/>
  <c r="D42" i="67"/>
  <c r="C42" i="67"/>
  <c r="N41" i="67"/>
  <c r="N40" i="67"/>
  <c r="N39" i="67"/>
  <c r="N38" i="67"/>
  <c r="O33" i="67"/>
  <c r="N33" i="67"/>
  <c r="M33" i="67"/>
  <c r="L33" i="67"/>
  <c r="K33" i="67"/>
  <c r="J33" i="67"/>
  <c r="I33" i="67"/>
  <c r="H33" i="67"/>
  <c r="G33" i="67"/>
  <c r="F33" i="67"/>
  <c r="E33" i="67"/>
  <c r="D33" i="67"/>
  <c r="C33" i="67"/>
  <c r="P32" i="67"/>
  <c r="P31" i="67"/>
  <c r="P30" i="67"/>
  <c r="P29" i="67"/>
  <c r="P28" i="67"/>
  <c r="P27" i="67"/>
  <c r="P26" i="67"/>
  <c r="P25" i="67"/>
  <c r="S20" i="67"/>
  <c r="R20" i="67"/>
  <c r="Q20" i="67"/>
  <c r="P20" i="67"/>
  <c r="O20" i="67"/>
  <c r="N20" i="67"/>
  <c r="M20" i="67"/>
  <c r="L20" i="67"/>
  <c r="K20" i="67"/>
  <c r="J20" i="67"/>
  <c r="I20" i="67"/>
  <c r="H20" i="67"/>
  <c r="G20" i="67"/>
  <c r="F20" i="67"/>
  <c r="E20" i="67"/>
  <c r="D20" i="67"/>
  <c r="C20" i="67"/>
  <c r="T12" i="67"/>
  <c r="T11" i="67"/>
  <c r="T10" i="67"/>
  <c r="T9" i="67"/>
  <c r="D22" i="50" l="1"/>
  <c r="P33" i="67"/>
  <c r="C22" i="50"/>
  <c r="T20" i="67"/>
  <c r="N42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<sst xmlns="http://schemas.openxmlformats.org/spreadsheetml/2006/main" count="314" uniqueCount="197">
  <si>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</si>
  <si>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</si>
  <si>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</si>
  <si>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</si>
  <si>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</si>
  <si>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</si>
  <si>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</si>
  <si>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</si>
  <si>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</si>
  <si>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</si>
  <si>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</si>
  <si>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</si>
  <si>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</si>
  <si>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</si>
  <si>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</si>
  <si>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</si>
  <si>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</si>
  <si>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</si>
  <si>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</si>
  <si>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</si>
  <si>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</si>
  <si>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</si>
  <si>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</si>
  <si>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</si>
  <si>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</si>
  <si>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</si>
  <si>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</si>
  <si>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</si>
  <si>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</si>
  <si>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</si>
  <si>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</si>
  <si>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</si>
  <si>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</si>
  <si>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</si>
  <si>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</si>
  <si>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</si>
  <si>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</si>
  <si>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</si>
  <si>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</si>
  <si>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</si>
  <si>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</si>
  <si>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</si>
  <si>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</si>
  <si>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</si>
  <si>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</si>
  <si>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</si>
  <si>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</si>
  <si>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</si>
  <si>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</si>
  <si>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</si>
  <si>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</si>
  <si>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</si>
  <si>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</si>
  <si>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</si>
  <si>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</si>
  <si>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</si>
  <si>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</si>
  <si>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</si>
  <si>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</si>
  <si>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</si>
  <si>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</si>
  <si>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</si>
  <si>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</si>
  <si>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</si>
  <si>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</si>
  <si>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</si>
  <si>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</si>
  <si>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</si>
  <si>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</si>
  <si>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</si>
  <si>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</si>
  <si>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</si>
  <si>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</si>
  <si>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</si>
  <si>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</si>
  <si>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</si>
  <si>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</si>
  <si>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</si>
  <si>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</si>
  <si>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</si>
  <si>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</si>
  <si>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</si>
  <si>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</si>
  <si>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</si>
  <si>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</si>
  <si>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</si>
  <si>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</si>
  <si>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</si>
  <si>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</si>
  <si>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</si>
  <si>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</si>
  <si>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</si>
  <si>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</si>
  <si>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</si>
  <si>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</si>
  <si>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</si>
  <si>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</si>
  <si>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</si>
  <si>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</si>
  <si>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</si>
  <si>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</si>
  <si>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</si>
  <si>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</si>
  <si>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</si>
  <si>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</si>
  <si>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</si>
  <si>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</si>
  <si>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</si>
  <si>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</si>
  <si>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</si>
  <si>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</si>
  <si>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</si>
  <si>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</si>
  <si>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</si>
  <si>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</si>
  <si>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</si>
  <si>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</si>
  <si>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</si>
  <si>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</si>
  <si>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</si>
  <si>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</si>
  <si>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</si>
  <si>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</si>
  <si>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</si>
  <si>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</si>
  <si>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</si>
  <si>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</si>
  <si>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</si>
  <si>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</si>
  <si>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</si>
  <si>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</si>
  <si>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</si>
  <si>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</si>
  <si>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</si>
  <si>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</si>
  <si>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</si>
  <si>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</si>
  <si>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</si>
  <si>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</si>
  <si>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</si>
  <si>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</si>
  <si>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</si>
  <si>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</si>
  <si>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</si>
  <si>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</si>
  <si>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</si>
  <si>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</si>
  <si>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</si>
  <si>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</si>
  <si>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</si>
  <si>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</si>
  <si>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</si>
  <si>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</si>
  <si>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Cartu Bank JSC</t>
  </si>
  <si>
    <t>Cash and cash equivalents</t>
  </si>
  <si>
    <t>Amounts due from credit institutions</t>
  </si>
  <si>
    <t>Loans to customers</t>
  </si>
  <si>
    <t>Investment securities</t>
  </si>
  <si>
    <t>Investments in subsidiary</t>
  </si>
  <si>
    <t>Property and equipment</t>
  </si>
  <si>
    <t>Right of use assets</t>
  </si>
  <si>
    <t>Intangible assets</t>
  </si>
  <si>
    <t>Income tax asset</t>
  </si>
  <si>
    <t>Deferred income tax asset</t>
  </si>
  <si>
    <t>Other assets</t>
  </si>
  <si>
    <t>Amounts due to credit institutions</t>
  </si>
  <si>
    <t>Amounts due to customers</t>
  </si>
  <si>
    <t>Provisions</t>
  </si>
  <si>
    <t>Current income tax liability</t>
  </si>
  <si>
    <t>Deferred income tax liability</t>
  </si>
  <si>
    <t>Lease liabilities</t>
  </si>
  <si>
    <t>Other liabilities</t>
  </si>
  <si>
    <t>Subordinated debt</t>
  </si>
  <si>
    <t>Share capital</t>
  </si>
  <si>
    <t>Additional paid–in capital</t>
  </si>
  <si>
    <t>Retained earnings</t>
  </si>
  <si>
    <t>Non–controlling interests</t>
  </si>
  <si>
    <t>Ltd Cartu Broker</t>
  </si>
  <si>
    <t>Brokerage</t>
  </si>
  <si>
    <t>Jsc Cartu Insurance</t>
  </si>
  <si>
    <t>Insuranceage</t>
  </si>
  <si>
    <t>JSC Georgian Securities Central Depository</t>
  </si>
  <si>
    <t>Securities</t>
  </si>
  <si>
    <t>JSC United Clearing Center</t>
  </si>
  <si>
    <t>Clearing</t>
  </si>
  <si>
    <t>Ltd Geoplast</t>
  </si>
  <si>
    <t>Manufacturing</t>
  </si>
  <si>
    <t>JSC United Financial Corporation</t>
  </si>
  <si>
    <t>Processing</t>
  </si>
  <si>
    <t>Ltd Investment Company Cartu Invest</t>
  </si>
  <si>
    <t>Investments</t>
  </si>
  <si>
    <t>In this category IFRS reports Cash, Cash balance with NBG, Correspondent Accounts with banks and receivables from partner organizations with maturities left up to 90 days</t>
  </si>
  <si>
    <t>IFRS reports receivables that is to be received in more than 90 days, but NBG reports total correspondents accounts</t>
  </si>
  <si>
    <t>IFRS report includes principal amount of loans, accrued total interest and penalties (on/off balance), wich is reduced by IFRS LLR. In contrast, NBG only includes Principal Amount of loans that is not past due for 30 days or more, and/or is not substandard, plus on balance acrued interest, minus NBG LLP.</t>
  </si>
  <si>
    <t>In Other Assets, both standards include Repossessed Assets, however IFRS considers Fair Value (LOCOM), NBG standard reports repossessed Assets at net value (corresponding assets reduced by reserves)</t>
  </si>
  <si>
    <t>This part shows the provisions on off-balance accounts</t>
  </si>
  <si>
    <t>IFRS reports the difference in Capital. For details please refer to the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</si>
</sst>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/>
    <xf numFmtId="0" fontId="3" fillId="0" borderId="2" xfId="0" applyFont="1" applyBorder="1"/>
    <xf numFmtId="0" fontId="6" fillId="0" borderId="0" xfId="8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85" fillId="0" borderId="0" xfId="0" applyFont="1"/>
    <xf numFmtId="0" fontId="86" fillId="0" borderId="2" xfId="12" applyFont="1" applyFill="1" applyBorder="1" applyAlignment="1" applyProtection="1"/>
    <xf numFmtId="0" fontId="4" fillId="35" borderId="17" xfId="0" applyFont="1" applyFill="1" applyBorder="1"/>
    <xf numFmtId="0" fontId="87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87" fillId="0" borderId="4" xfId="20955" applyFont="1" applyBorder="1"/>
    <xf numFmtId="0" fontId="3" fillId="0" borderId="10" xfId="0" applyFont="1" applyBorder="1"/>
    <xf numFmtId="193" fontId="4" fillId="35" borderId="17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88" fillId="0" borderId="2" xfId="20955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8"/>
    <xf numFmtId="0" fontId="89" fillId="0" borderId="0" xfId="0" applyFont="1"/>
    <xf numFmtId="0" fontId="89" fillId="0" borderId="0" xfId="0" applyFont="1" applyAlignment="1">
      <alignment wrapText="1"/>
    </xf>
    <xf numFmtId="0" fontId="2" fillId="0" borderId="4" xfId="20955" applyBorder="1"/>
    <xf numFmtId="0" fontId="89" fillId="0" borderId="44" xfId="0" applyFont="1" applyBorder="1" applyAlignment="1">
      <alignment horizontal="center"/>
    </xf>
    <xf numFmtId="167" fontId="89" fillId="0" borderId="2" xfId="0" applyNumberFormat="1" applyFont="1" applyBorder="1" applyAlignment="1">
      <alignment horizontal="center" vertical="center" textRotation="90" wrapText="1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Border="1" applyAlignment="1">
      <alignment horizontal="center" vertical="center"/>
    </xf>
    <xf numFmtId="0" fontId="89" fillId="0" borderId="2" xfId="0" applyFont="1" applyBorder="1"/>
    <xf numFmtId="0" fontId="89" fillId="0" borderId="17" xfId="0" applyFont="1" applyBorder="1"/>
    <xf numFmtId="0" fontId="2" fillId="0" borderId="47" xfId="20955" applyBorder="1"/>
    <xf numFmtId="0" fontId="91" fillId="0" borderId="0" xfId="0" applyFont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Border="1" applyAlignment="1">
      <alignment horizontal="left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Alignment="1">
      <alignment vertical="center" wrapText="1"/>
    </xf>
    <xf numFmtId="0" fontId="89" fillId="0" borderId="16" xfId="0" applyFont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Border="1" applyAlignment="1">
      <alignment horizontal="center" vertical="center" wrapText="1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/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/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0" fontId="0" fillId="0" borderId="0" xfId="0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14" fontId="6" fillId="0" borderId="0" xfId="8" applyNumberFormat="1" applyFont="1" applyAlignment="1">
      <alignment horizontal="left"/>
    </xf>
    <xf numFmtId="165" fontId="3" fillId="0" borderId="2" xfId="20956" applyNumberFormat="1" applyFont="1" applyBorder="1" applyAlignment="1" applyProtection="1">
      <alignment horizontal="center" vertical="center"/>
      <protection locked="0"/>
    </xf>
    <xf numFmtId="165" fontId="3" fillId="0" borderId="2" xfId="20956" applyNumberFormat="1" applyFont="1" applyFill="1" applyBorder="1" applyAlignment="1" applyProtection="1">
      <alignment horizontal="center" vertical="center"/>
      <protection locked="0"/>
    </xf>
    <xf numFmtId="165" fontId="4" fillId="75" borderId="14" xfId="20956" applyNumberFormat="1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vertical="center"/>
    </xf>
    <xf numFmtId="165" fontId="4" fillId="35" borderId="17" xfId="20956" applyNumberFormat="1" applyFont="1" applyFill="1" applyBorder="1" applyAlignment="1">
      <alignment horizontal="center" vertical="center"/>
    </xf>
    <xf numFmtId="165" fontId="4" fillId="35" borderId="18" xfId="20956" applyNumberFormat="1" applyFont="1" applyFill="1" applyBorder="1" applyAlignment="1">
      <alignment horizontal="center" vertical="center"/>
    </xf>
    <xf numFmtId="165" fontId="3" fillId="0" borderId="2" xfId="20956" applyNumberFormat="1" applyFont="1" applyBorder="1" applyAlignment="1" applyProtection="1">
      <alignment vertical="center"/>
      <protection locked="0"/>
    </xf>
    <xf numFmtId="165" fontId="4" fillId="0" borderId="2" xfId="20956" applyNumberFormat="1" applyFont="1" applyBorder="1" applyAlignment="1" applyProtection="1">
      <alignment horizontal="center" vertical="center" textRotation="90" wrapText="1"/>
      <protection locked="0"/>
    </xf>
    <xf numFmtId="165" fontId="4" fillId="35" borderId="14" xfId="20956" applyNumberFormat="1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vertical="center"/>
    </xf>
    <xf numFmtId="165" fontId="4" fillId="0" borderId="4" xfId="20956" applyNumberFormat="1" applyFont="1" applyBorder="1" applyAlignment="1" applyProtection="1">
      <alignment horizontal="center" vertical="center" wrapText="1"/>
      <protection locked="0"/>
    </xf>
    <xf numFmtId="0" fontId="6" fillId="0" borderId="13" xfId="8" applyFont="1" applyBorder="1"/>
    <xf numFmtId="0" fontId="3" fillId="0" borderId="14" xfId="0" applyFont="1" applyBorder="1"/>
    <xf numFmtId="193" fontId="92" fillId="0" borderId="2" xfId="0" applyNumberFormat="1" applyFont="1" applyBorder="1" applyAlignment="1" applyProtection="1">
      <alignment vertical="center" wrapText="1"/>
      <protection locked="0"/>
    </xf>
    <xf numFmtId="193" fontId="92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2" xfId="20956" applyNumberFormat="1" applyFont="1" applyBorder="1" applyProtection="1">
      <protection locked="0"/>
    </xf>
    <xf numFmtId="165" fontId="3" fillId="0" borderId="14" xfId="20956" applyNumberFormat="1" applyFont="1" applyBorder="1" applyProtection="1">
      <protection locked="0"/>
    </xf>
    <xf numFmtId="165" fontId="3" fillId="0" borderId="17" xfId="20956" applyNumberFormat="1" applyFont="1" applyBorder="1" applyProtection="1">
      <protection locked="0"/>
    </xf>
    <xf numFmtId="165" fontId="3" fillId="0" borderId="18" xfId="20956" applyNumberFormat="1" applyFont="1" applyBorder="1" applyProtection="1">
      <protection locked="0"/>
    </xf>
    <xf numFmtId="0" fontId="87" fillId="0" borderId="0" xfId="0" applyFont="1" applyAlignment="1">
      <alignment vertical="center" wrapText="1"/>
    </xf>
    <xf numFmtId="0" fontId="87" fillId="0" borderId="0" xfId="0" applyFont="1" applyAlignment="1">
      <alignment vertical="center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5" fontId="92" fillId="0" borderId="14" xfId="20956" applyNumberFormat="1" applyFont="1" applyBorder="1" applyAlignment="1" applyProtection="1">
      <alignment vertical="center" wrapText="1"/>
      <protection locked="0"/>
    </xf>
    <xf numFmtId="165" fontId="92" fillId="35" borderId="2" xfId="20956" applyNumberFormat="1" applyFont="1" applyFill="1" applyBorder="1" applyAlignment="1">
      <alignment vertical="center" wrapText="1"/>
    </xf>
    <xf numFmtId="165" fontId="92" fillId="35" borderId="14" xfId="20956" applyNumberFormat="1" applyFont="1" applyFill="1" applyBorder="1" applyAlignment="1">
      <alignment horizontal="right" vertical="center" wrapText="1"/>
    </xf>
    <xf numFmtId="165" fontId="92" fillId="0" borderId="2" xfId="20956" applyNumberFormat="1" applyFont="1" applyBorder="1" applyAlignment="1" applyProtection="1">
      <alignment vertical="center" wrapText="1"/>
      <protection locked="0"/>
    </xf>
    <xf numFmtId="193" fontId="92" fillId="0" borderId="14" xfId="0" applyNumberFormat="1" applyFont="1" applyBorder="1" applyAlignment="1" applyProtection="1">
      <alignment vertical="center" wrapText="1"/>
      <protection locked="0"/>
    </xf>
    <xf numFmtId="165" fontId="92" fillId="0" borderId="2" xfId="20956" applyNumberFormat="1" applyFont="1" applyBorder="1" applyAlignment="1" applyProtection="1">
      <alignment horizontal="center" vertical="center" wrapText="1"/>
      <protection locked="0"/>
    </xf>
    <xf numFmtId="193" fontId="92" fillId="0" borderId="14" xfId="0" applyNumberFormat="1" applyFont="1" applyBorder="1" applyAlignment="1" applyProtection="1">
      <alignment horizontal="right" vertical="center" wrapText="1"/>
      <protection locked="0"/>
    </xf>
    <xf numFmtId="165" fontId="92" fillId="35" borderId="2" xfId="20956" applyNumberFormat="1" applyFont="1" applyFill="1" applyBorder="1" applyAlignment="1">
      <alignment horizontal="right" vertical="center" wrapText="1"/>
    </xf>
    <xf numFmtId="165" fontId="92" fillId="0" borderId="2" xfId="20956" applyNumberFormat="1" applyFont="1" applyBorder="1" applyAlignment="1" applyProtection="1">
      <alignment horizontal="right" vertical="center" wrapText="1"/>
      <protection locked="0"/>
    </xf>
    <xf numFmtId="193" fontId="92" fillId="0" borderId="14" xfId="0" applyNumberFormat="1" applyFont="1" applyBorder="1" applyAlignment="1" applyProtection="1">
      <alignment horizontal="center" vertical="center" wrapText="1"/>
      <protection locked="0"/>
    </xf>
    <xf numFmtId="165" fontId="92" fillId="35" borderId="17" xfId="20956" applyNumberFormat="1" applyFont="1" applyFill="1" applyBorder="1" applyAlignment="1">
      <alignment horizontal="right" vertical="center" wrapText="1"/>
    </xf>
    <xf numFmtId="165" fontId="92" fillId="35" borderId="18" xfId="20956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Border="1" applyAlignment="1">
      <alignment horizontal="center"/>
    </xf>
    <xf numFmtId="0" fontId="2" fillId="0" borderId="42" xfId="8" applyBorder="1" applyAlignment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Normal="100" workbookViewId="0"/>
  </sheetViews>
  <sheetFormatPr defaultRowHeight="15"/>
  <cols>
    <col min="1" max="1" width="9.7109375" style="29" bestFit="1" customWidth="1"/>
    <col min="2" max="2" width="128.7109375" bestFit="1" customWidth="1"/>
    <col min="3" max="3" width="39.42578125" customWidth="1"/>
  </cols>
  <sheetData>
    <row r="1" spans="1:3" ht="15.75">
      <c r="A1" s="27" t="s">
        <v>18</v>
      </c>
      <c r="B1" s="35" t="s">
        <v>20</v>
      </c>
      <c r="C1" s="24"/>
    </row>
    <row r="2" spans="1:3">
      <c r="A2" s="28">
        <v>20</v>
      </c>
      <c r="B2" s="25" t="s">
        <v>22</v>
      </c>
      <c r="C2" s="9"/>
    </row>
    <row r="3" spans="1:3">
      <c r="A3" s="28">
        <v>21</v>
      </c>
      <c r="B3" s="25" t="s">
        <v>19</v>
      </c>
    </row>
    <row r="4" spans="1:3">
      <c r="A4" s="28">
        <v>22</v>
      </c>
      <c r="B4" s="25" t="s">
        <v>21</v>
      </c>
    </row>
    <row r="5" spans="1:3">
      <c r="A5" s="28">
        <v>23</v>
      </c>
      <c r="B5" s="25" t="s">
        <v>23</v>
      </c>
    </row>
    <row r="6" spans="1:3">
      <c r="A6" s="28">
        <v>24</v>
      </c>
      <c r="B6" s="25" t="s">
        <v>24</v>
      </c>
      <c r="C6" s="1"/>
    </row>
    <row r="7" spans="1:3">
      <c r="A7" s="28">
        <v>25</v>
      </c>
      <c r="B7" s="25" t="s">
        <v>25</v>
      </c>
    </row>
    <row r="8" spans="1:3">
      <c r="A8" s="28">
        <v>26</v>
      </c>
      <c r="B8" s="25" t="s">
        <v>133</v>
      </c>
    </row>
    <row r="9" spans="1:3">
      <c r="A9" s="28">
        <v>27</v>
      </c>
      <c r="B9" s="25" t="s">
        <v>26</v>
      </c>
    </row>
    <row r="10" spans="1:3">
      <c r="C10" s="24"/>
    </row>
    <row r="11" spans="1:3" ht="30">
      <c r="B11" s="140" t="s">
        <v>152</v>
      </c>
      <c r="C11" s="24"/>
    </row>
    <row r="14" spans="1:3">
      <c r="B14" s="8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55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1" bestFit="1" customWidth="1"/>
    <col min="2" max="2" width="28" style="1" customWidth="1"/>
    <col min="3" max="3" width="29.7109375" style="1" customWidth="1"/>
    <col min="4" max="4" width="38.5703125" style="1" customWidth="1"/>
    <col min="5" max="5" width="29.5703125" style="1" customWidth="1"/>
    <col min="6" max="6" width="13.28515625" style="1" customWidth="1"/>
    <col min="7" max="7" width="12" style="1" bestFit="1" customWidth="1"/>
    <col min="8" max="8" width="12" style="1" customWidth="1"/>
    <col min="9" max="9" width="12" style="1" bestFit="1" customWidth="1"/>
    <col min="10" max="10" width="12" style="1" customWidth="1"/>
    <col min="11" max="11" width="11.5703125" style="1" customWidth="1"/>
    <col min="12" max="12" width="13.7109375" style="1" customWidth="1"/>
    <col min="13" max="14" width="12.85546875" style="1" customWidth="1"/>
    <col min="15" max="15" width="12" style="1" bestFit="1" customWidth="1"/>
    <col min="16" max="16" width="13.5703125" style="1" bestFit="1" customWidth="1"/>
    <col min="17" max="17" width="10.7109375" style="1" customWidth="1"/>
    <col min="18" max="18" width="12" style="1" customWidth="1"/>
    <col min="19" max="19" width="11.5703125" style="1" customWidth="1"/>
    <col min="20" max="20" width="13.7109375" style="1" customWidth="1"/>
    <col min="21" max="16384" width="9.140625" style="1"/>
  </cols>
  <sheetData>
    <row r="1" spans="1:20" ht="15">
      <c r="A1" s="3" t="s">
        <v>27</v>
      </c>
      <c r="B1" s="1" t="s">
        <v>153</v>
      </c>
    </row>
    <row r="2" spans="1:20" s="3" customFormat="1" ht="15.75" customHeight="1">
      <c r="A2" s="3" t="s">
        <v>28</v>
      </c>
      <c r="B2" s="143">
        <v>44926</v>
      </c>
    </row>
    <row r="3" spans="1:20">
      <c r="C3" s="9"/>
      <c r="D3" s="9"/>
      <c r="E3" s="4"/>
      <c r="F3" s="5"/>
    </row>
    <row r="4" spans="1:20" ht="13.5" thickBot="1">
      <c r="A4" s="30" t="s">
        <v>149</v>
      </c>
      <c r="B4" s="193" t="s">
        <v>22</v>
      </c>
      <c r="C4" s="194"/>
      <c r="D4" s="9"/>
      <c r="E4" s="4"/>
      <c r="F4" s="5"/>
    </row>
    <row r="5" spans="1:20">
      <c r="A5" s="31"/>
      <c r="B5" s="14" t="s">
        <v>0</v>
      </c>
      <c r="C5" s="19" t="s">
        <v>1</v>
      </c>
      <c r="D5" s="20" t="s">
        <v>2</v>
      </c>
      <c r="E5" s="14" t="s">
        <v>3</v>
      </c>
      <c r="F5" s="14" t="s">
        <v>4</v>
      </c>
      <c r="G5" s="187" t="s">
        <v>8</v>
      </c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8"/>
    </row>
    <row r="6" spans="1:20" ht="16.899999999999999" customHeight="1">
      <c r="A6" s="195"/>
      <c r="B6" s="196" t="s">
        <v>64</v>
      </c>
      <c r="C6" s="182" t="s">
        <v>65</v>
      </c>
      <c r="D6" s="182" t="s">
        <v>66</v>
      </c>
      <c r="E6" s="182" t="s">
        <v>67</v>
      </c>
      <c r="F6" s="182" t="s">
        <v>68</v>
      </c>
      <c r="G6" s="197" t="s">
        <v>69</v>
      </c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9"/>
    </row>
    <row r="7" spans="1:20" ht="14.45" customHeight="1">
      <c r="A7" s="195"/>
      <c r="B7" s="196"/>
      <c r="C7" s="183"/>
      <c r="D7" s="183"/>
      <c r="E7" s="183"/>
      <c r="F7" s="183"/>
      <c r="G7" s="16">
        <v>1</v>
      </c>
      <c r="H7" s="36">
        <v>2</v>
      </c>
      <c r="I7" s="36">
        <v>3</v>
      </c>
      <c r="J7" s="36">
        <v>4</v>
      </c>
      <c r="K7" s="36">
        <v>5</v>
      </c>
      <c r="L7" s="36">
        <v>6.1</v>
      </c>
      <c r="M7" s="36">
        <v>6.2</v>
      </c>
      <c r="N7" s="36">
        <v>6</v>
      </c>
      <c r="O7" s="36">
        <v>7</v>
      </c>
      <c r="P7" s="36">
        <v>8</v>
      </c>
      <c r="Q7" s="36">
        <v>9</v>
      </c>
      <c r="R7" s="36">
        <v>10</v>
      </c>
      <c r="S7" s="36">
        <v>11</v>
      </c>
      <c r="T7" s="37">
        <v>12</v>
      </c>
    </row>
    <row r="8" spans="1:20" ht="87">
      <c r="A8" s="195"/>
      <c r="B8" s="196"/>
      <c r="C8" s="184"/>
      <c r="D8" s="184"/>
      <c r="E8" s="184"/>
      <c r="F8" s="184"/>
      <c r="G8" s="132" t="s">
        <v>70</v>
      </c>
      <c r="H8" s="15" t="s">
        <v>71</v>
      </c>
      <c r="I8" s="15" t="s">
        <v>72</v>
      </c>
      <c r="J8" s="15" t="s">
        <v>73</v>
      </c>
      <c r="K8" s="15" t="s">
        <v>74</v>
      </c>
      <c r="L8" s="43" t="s">
        <v>75</v>
      </c>
      <c r="M8" s="15" t="s">
        <v>76</v>
      </c>
      <c r="N8" s="15" t="s">
        <v>77</v>
      </c>
      <c r="O8" s="15" t="s">
        <v>78</v>
      </c>
      <c r="P8" s="15" t="s">
        <v>79</v>
      </c>
      <c r="Q8" s="15" t="s">
        <v>80</v>
      </c>
      <c r="R8" s="15" t="s">
        <v>81</v>
      </c>
      <c r="S8" s="15" t="s">
        <v>82</v>
      </c>
      <c r="T8" s="15" t="s">
        <v>83</v>
      </c>
    </row>
    <row r="9" spans="1:20">
      <c r="A9" s="33"/>
      <c r="B9" s="34" t="s">
        <v>154</v>
      </c>
      <c r="C9" s="144">
        <v>454584060.64708865</v>
      </c>
      <c r="D9" s="144">
        <v>453959825.10398865</v>
      </c>
      <c r="E9" s="144">
        <v>27977543</v>
      </c>
      <c r="F9" s="165">
        <v>1</v>
      </c>
      <c r="G9" s="144">
        <v>27977543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6">
        <f>SUM(G9:K9,N9:S9)</f>
        <v>27977543</v>
      </c>
    </row>
    <row r="10" spans="1:20" ht="25.5">
      <c r="A10" s="33"/>
      <c r="B10" s="34" t="s">
        <v>155</v>
      </c>
      <c r="C10" s="144">
        <v>236948984.26674598</v>
      </c>
      <c r="D10" s="144">
        <v>236051565.42674598</v>
      </c>
      <c r="E10" s="144">
        <v>662512912.99000001</v>
      </c>
      <c r="F10" s="165">
        <v>2</v>
      </c>
      <c r="G10" s="144"/>
      <c r="H10" s="144">
        <v>330333988</v>
      </c>
      <c r="I10" s="144">
        <v>332159335.99000001</v>
      </c>
      <c r="J10" s="144"/>
      <c r="K10" s="144"/>
      <c r="L10" s="144"/>
      <c r="M10" s="144"/>
      <c r="N10" s="144"/>
      <c r="O10" s="144">
        <v>19589</v>
      </c>
      <c r="P10" s="144"/>
      <c r="Q10" s="144"/>
      <c r="R10" s="144"/>
      <c r="S10" s="144"/>
      <c r="T10" s="146">
        <f>SUM(G10:K10,N10:S10)</f>
        <v>662512912.99000001</v>
      </c>
    </row>
    <row r="11" spans="1:20">
      <c r="A11" s="33"/>
      <c r="B11" s="34" t="s">
        <v>156</v>
      </c>
      <c r="C11" s="144">
        <v>746010844.60590219</v>
      </c>
      <c r="D11" s="144">
        <v>744259658.43590224</v>
      </c>
      <c r="E11" s="145">
        <v>683364885</v>
      </c>
      <c r="F11" s="165">
        <v>3</v>
      </c>
      <c r="G11" s="144"/>
      <c r="H11" s="144"/>
      <c r="I11" s="144"/>
      <c r="J11" s="144"/>
      <c r="K11" s="144"/>
      <c r="L11" s="144">
        <v>760270853</v>
      </c>
      <c r="M11" s="144">
        <v>-110295388</v>
      </c>
      <c r="N11" s="144">
        <v>649975465</v>
      </c>
      <c r="O11" s="144">
        <v>33389420</v>
      </c>
      <c r="P11" s="144"/>
      <c r="Q11" s="144"/>
      <c r="R11" s="144"/>
      <c r="S11" s="144"/>
      <c r="T11" s="146">
        <f t="shared" ref="T11:T19" si="0">SUM(G11:K11,N11:S11)</f>
        <v>683364885</v>
      </c>
    </row>
    <row r="12" spans="1:20">
      <c r="A12" s="33"/>
      <c r="B12" s="34" t="s">
        <v>157</v>
      </c>
      <c r="C12" s="144">
        <v>37174033.792307265</v>
      </c>
      <c r="D12" s="144">
        <v>37171308.792307265</v>
      </c>
      <c r="E12" s="145">
        <v>36938660</v>
      </c>
      <c r="F12" s="165"/>
      <c r="G12" s="144"/>
      <c r="H12" s="144"/>
      <c r="I12" s="144"/>
      <c r="J12" s="144"/>
      <c r="K12" s="144">
        <v>35923730</v>
      </c>
      <c r="L12" s="144"/>
      <c r="M12" s="144"/>
      <c r="N12" s="144"/>
      <c r="O12" s="144">
        <v>1014930</v>
      </c>
      <c r="P12" s="144"/>
      <c r="Q12" s="144"/>
      <c r="R12" s="144"/>
      <c r="S12" s="144"/>
      <c r="T12" s="146">
        <f t="shared" si="0"/>
        <v>36938660</v>
      </c>
    </row>
    <row r="13" spans="1:20">
      <c r="A13" s="33"/>
      <c r="B13" s="34" t="s">
        <v>158</v>
      </c>
      <c r="C13" s="144">
        <v>0</v>
      </c>
      <c r="D13" s="144">
        <v>9372300</v>
      </c>
      <c r="E13" s="145">
        <v>7800148</v>
      </c>
      <c r="F13" s="165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>
        <v>7800148</v>
      </c>
      <c r="R13" s="144"/>
      <c r="S13" s="144"/>
      <c r="T13" s="146">
        <f t="shared" si="0"/>
        <v>7800148</v>
      </c>
    </row>
    <row r="14" spans="1:20">
      <c r="A14" s="33"/>
      <c r="B14" s="34" t="s">
        <v>159</v>
      </c>
      <c r="C14" s="144">
        <v>12716675.460333338</v>
      </c>
      <c r="D14" s="144">
        <v>12610776.700000007</v>
      </c>
      <c r="E14" s="145">
        <v>16987125.34</v>
      </c>
      <c r="F14" s="165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>
        <v>16987125.34</v>
      </c>
      <c r="S14" s="144"/>
      <c r="T14" s="146">
        <f t="shared" si="0"/>
        <v>16987125.34</v>
      </c>
    </row>
    <row r="15" spans="1:20">
      <c r="A15" s="33"/>
      <c r="B15" s="34" t="s">
        <v>160</v>
      </c>
      <c r="C15" s="144">
        <v>1518003.1314709787</v>
      </c>
      <c r="D15" s="144">
        <v>1369935.4414709788</v>
      </c>
      <c r="E15" s="145">
        <v>1578904.0499999998</v>
      </c>
      <c r="F15" s="165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>
        <v>1578904.0499999998</v>
      </c>
      <c r="T15" s="146">
        <f t="shared" si="0"/>
        <v>1578904.0499999998</v>
      </c>
    </row>
    <row r="16" spans="1:20">
      <c r="A16" s="33"/>
      <c r="B16" s="34" t="s">
        <v>161</v>
      </c>
      <c r="C16" s="144">
        <v>5447001.4400000004</v>
      </c>
      <c r="D16" s="144">
        <v>5439742.6600000001</v>
      </c>
      <c r="E16" s="145">
        <v>5439742.6600000001</v>
      </c>
      <c r="F16" s="165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>
        <v>5439742.6600000001</v>
      </c>
      <c r="S16" s="144"/>
      <c r="T16" s="146">
        <f t="shared" si="0"/>
        <v>5439742.6600000001</v>
      </c>
    </row>
    <row r="17" spans="1:20">
      <c r="A17" s="33"/>
      <c r="B17" s="34" t="s">
        <v>162</v>
      </c>
      <c r="C17" s="144">
        <v>6736.9938154281117</v>
      </c>
      <c r="D17" s="144">
        <v>0</v>
      </c>
      <c r="E17" s="145">
        <v>2540070</v>
      </c>
      <c r="F17" s="165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>
        <v>2540070</v>
      </c>
      <c r="T17" s="146">
        <f t="shared" si="0"/>
        <v>2540070</v>
      </c>
    </row>
    <row r="18" spans="1:20">
      <c r="A18" s="33"/>
      <c r="B18" s="34" t="s">
        <v>163</v>
      </c>
      <c r="C18" s="144">
        <v>0</v>
      </c>
      <c r="D18" s="144">
        <v>0</v>
      </c>
      <c r="E18" s="145">
        <v>13512875</v>
      </c>
      <c r="F18" s="165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>
        <v>13512875</v>
      </c>
      <c r="T18" s="146">
        <f t="shared" si="0"/>
        <v>13512875</v>
      </c>
    </row>
    <row r="19" spans="1:20">
      <c r="A19" s="33"/>
      <c r="B19" s="34" t="s">
        <v>164</v>
      </c>
      <c r="C19" s="144">
        <v>97499428.999018461</v>
      </c>
      <c r="D19" s="144">
        <v>95662601.141240656</v>
      </c>
      <c r="E19" s="145">
        <v>25872325.959999997</v>
      </c>
      <c r="F19" s="165">
        <v>4</v>
      </c>
      <c r="G19" s="144"/>
      <c r="H19" s="144"/>
      <c r="I19" s="144"/>
      <c r="J19" s="144"/>
      <c r="K19" s="144"/>
      <c r="L19" s="144"/>
      <c r="M19" s="144"/>
      <c r="N19" s="144"/>
      <c r="O19" s="144">
        <v>53647</v>
      </c>
      <c r="P19" s="144">
        <v>22260034</v>
      </c>
      <c r="Q19" s="144"/>
      <c r="R19" s="144"/>
      <c r="S19" s="144">
        <v>3558644.9599999981</v>
      </c>
      <c r="T19" s="146">
        <f t="shared" si="0"/>
        <v>25872325.959999997</v>
      </c>
    </row>
    <row r="20" spans="1:20" ht="13.5" thickBot="1">
      <c r="A20" s="13"/>
      <c r="B20" s="147" t="s">
        <v>84</v>
      </c>
      <c r="C20" s="148">
        <f t="shared" ref="C20:T20" si="1">SUM(C9:C19)</f>
        <v>1591905769.3366823</v>
      </c>
      <c r="D20" s="148">
        <f t="shared" si="1"/>
        <v>1595897713.7016559</v>
      </c>
      <c r="E20" s="148">
        <f t="shared" si="1"/>
        <v>1484525192</v>
      </c>
      <c r="F20" s="32">
        <f t="shared" si="1"/>
        <v>10</v>
      </c>
      <c r="G20" s="148">
        <f t="shared" si="1"/>
        <v>27977543</v>
      </c>
      <c r="H20" s="148">
        <f t="shared" si="1"/>
        <v>330333988</v>
      </c>
      <c r="I20" s="148">
        <f t="shared" si="1"/>
        <v>332159335.99000001</v>
      </c>
      <c r="J20" s="148">
        <f t="shared" si="1"/>
        <v>0</v>
      </c>
      <c r="K20" s="148">
        <f t="shared" si="1"/>
        <v>35923730</v>
      </c>
      <c r="L20" s="148">
        <f t="shared" si="1"/>
        <v>760270853</v>
      </c>
      <c r="M20" s="148">
        <f t="shared" si="1"/>
        <v>-110295388</v>
      </c>
      <c r="N20" s="148">
        <f t="shared" si="1"/>
        <v>649975465</v>
      </c>
      <c r="O20" s="148">
        <f t="shared" si="1"/>
        <v>34477586</v>
      </c>
      <c r="P20" s="148">
        <f t="shared" si="1"/>
        <v>22260034</v>
      </c>
      <c r="Q20" s="148">
        <f t="shared" si="1"/>
        <v>7800148</v>
      </c>
      <c r="R20" s="148">
        <f t="shared" si="1"/>
        <v>22426868</v>
      </c>
      <c r="S20" s="148">
        <f t="shared" si="1"/>
        <v>21190494.009999998</v>
      </c>
      <c r="T20" s="149">
        <f t="shared" si="1"/>
        <v>1484525192</v>
      </c>
    </row>
    <row r="21" spans="1:20">
      <c r="A21" s="12"/>
      <c r="B21" s="14" t="s">
        <v>0</v>
      </c>
      <c r="C21" s="19" t="s">
        <v>1</v>
      </c>
      <c r="D21" s="20" t="s">
        <v>2</v>
      </c>
      <c r="E21" s="14" t="s">
        <v>3</v>
      </c>
      <c r="F21" s="14" t="s">
        <v>4</v>
      </c>
      <c r="G21" s="187" t="s">
        <v>8</v>
      </c>
      <c r="H21" s="187"/>
      <c r="I21" s="187"/>
      <c r="J21" s="187"/>
      <c r="K21" s="187"/>
      <c r="L21" s="187"/>
      <c r="M21" s="187"/>
      <c r="N21" s="187"/>
      <c r="O21" s="187"/>
      <c r="P21" s="188"/>
    </row>
    <row r="22" spans="1:20" ht="14.45" customHeight="1">
      <c r="A22" s="195"/>
      <c r="B22" s="182" t="s">
        <v>85</v>
      </c>
      <c r="C22" s="189" t="s">
        <v>65</v>
      </c>
      <c r="D22" s="189" t="s">
        <v>66</v>
      </c>
      <c r="E22" s="189" t="s">
        <v>86</v>
      </c>
      <c r="F22" s="182" t="s">
        <v>68</v>
      </c>
      <c r="G22" s="185" t="s">
        <v>69</v>
      </c>
      <c r="H22" s="185"/>
      <c r="I22" s="185"/>
      <c r="J22" s="185"/>
      <c r="K22" s="185"/>
      <c r="L22" s="185"/>
      <c r="M22" s="185"/>
      <c r="N22" s="185"/>
      <c r="O22" s="185"/>
      <c r="P22" s="186"/>
    </row>
    <row r="23" spans="1:20" ht="14.45" customHeight="1">
      <c r="A23" s="195"/>
      <c r="B23" s="183"/>
      <c r="C23" s="189"/>
      <c r="D23" s="189"/>
      <c r="E23" s="189"/>
      <c r="F23" s="183"/>
      <c r="G23" s="17">
        <v>13</v>
      </c>
      <c r="H23" s="18">
        <v>14</v>
      </c>
      <c r="I23" s="18">
        <v>15</v>
      </c>
      <c r="J23" s="18">
        <v>16</v>
      </c>
      <c r="K23" s="18">
        <v>17</v>
      </c>
      <c r="L23" s="18">
        <v>18</v>
      </c>
      <c r="M23" s="18">
        <v>19</v>
      </c>
      <c r="N23" s="18">
        <v>20</v>
      </c>
      <c r="O23" s="18">
        <v>21</v>
      </c>
      <c r="P23" s="23">
        <v>22</v>
      </c>
    </row>
    <row r="24" spans="1:20" ht="100.15" customHeight="1">
      <c r="A24" s="195"/>
      <c r="B24" s="184"/>
      <c r="C24" s="189"/>
      <c r="D24" s="189"/>
      <c r="E24" s="189"/>
      <c r="F24" s="184"/>
      <c r="G24" s="132" t="s">
        <v>87</v>
      </c>
      <c r="H24" s="15" t="s">
        <v>88</v>
      </c>
      <c r="I24" s="15" t="s">
        <v>89</v>
      </c>
      <c r="J24" s="15" t="s">
        <v>90</v>
      </c>
      <c r="K24" s="15" t="s">
        <v>91</v>
      </c>
      <c r="L24" s="15" t="s">
        <v>92</v>
      </c>
      <c r="M24" s="15" t="s">
        <v>93</v>
      </c>
      <c r="N24" s="15" t="s">
        <v>94</v>
      </c>
      <c r="O24" s="15" t="s">
        <v>95</v>
      </c>
      <c r="P24" s="21" t="s">
        <v>96</v>
      </c>
    </row>
    <row r="25" spans="1:20" ht="25.5">
      <c r="A25" s="7"/>
      <c r="B25" s="34" t="s">
        <v>165</v>
      </c>
      <c r="C25" s="144">
        <v>6231.74</v>
      </c>
      <c r="D25" s="150">
        <v>6231.74</v>
      </c>
      <c r="E25" s="150">
        <v>139116</v>
      </c>
      <c r="F25" s="166"/>
      <c r="G25" s="150">
        <v>139116</v>
      </c>
      <c r="H25" s="151"/>
      <c r="I25" s="151"/>
      <c r="J25" s="151"/>
      <c r="K25" s="151"/>
      <c r="L25" s="151"/>
      <c r="M25" s="151"/>
      <c r="N25" s="151"/>
      <c r="O25" s="151"/>
      <c r="P25" s="152">
        <f t="shared" ref="P25:P32" si="2">SUM(G25:O25)</f>
        <v>139116</v>
      </c>
    </row>
    <row r="26" spans="1:20">
      <c r="A26" s="7"/>
      <c r="B26" s="34" t="s">
        <v>166</v>
      </c>
      <c r="C26" s="144">
        <v>1104658660.4282002</v>
      </c>
      <c r="D26" s="150">
        <v>1114986364.7651002</v>
      </c>
      <c r="E26" s="150">
        <v>1114606011</v>
      </c>
      <c r="F26" s="165"/>
      <c r="G26" s="150"/>
      <c r="H26" s="150">
        <v>616133565</v>
      </c>
      <c r="I26" s="150">
        <v>68391460</v>
      </c>
      <c r="J26" s="150">
        <v>415798157</v>
      </c>
      <c r="K26" s="150"/>
      <c r="L26" s="150"/>
      <c r="M26" s="150">
        <v>14282829</v>
      </c>
      <c r="N26" s="150"/>
      <c r="O26" s="150"/>
      <c r="P26" s="152">
        <f t="shared" si="2"/>
        <v>1114606011</v>
      </c>
    </row>
    <row r="27" spans="1:20">
      <c r="A27" s="7"/>
      <c r="B27" s="34" t="s">
        <v>167</v>
      </c>
      <c r="C27" s="144">
        <v>201307.7929521203</v>
      </c>
      <c r="D27" s="150">
        <v>201307.7929521203</v>
      </c>
      <c r="E27" s="150">
        <v>1865053</v>
      </c>
      <c r="F27" s="165">
        <v>5</v>
      </c>
      <c r="G27" s="150"/>
      <c r="H27" s="150"/>
      <c r="I27" s="150"/>
      <c r="J27" s="150"/>
      <c r="K27" s="150"/>
      <c r="L27" s="150"/>
      <c r="M27" s="150"/>
      <c r="N27" s="150">
        <v>1865053</v>
      </c>
      <c r="O27" s="150"/>
      <c r="P27" s="152">
        <f t="shared" si="2"/>
        <v>1865053</v>
      </c>
    </row>
    <row r="28" spans="1:20">
      <c r="A28" s="7"/>
      <c r="B28" s="34" t="s">
        <v>168</v>
      </c>
      <c r="C28" s="144">
        <v>9289198.8943529148</v>
      </c>
      <c r="D28" s="150">
        <v>9289198.8943529148</v>
      </c>
      <c r="E28" s="150">
        <v>16946533</v>
      </c>
      <c r="F28" s="165"/>
      <c r="G28" s="150"/>
      <c r="H28" s="150"/>
      <c r="I28" s="150"/>
      <c r="J28" s="150"/>
      <c r="K28" s="150"/>
      <c r="L28" s="150"/>
      <c r="M28" s="150"/>
      <c r="N28" s="150">
        <v>16946533</v>
      </c>
      <c r="O28" s="150"/>
      <c r="P28" s="152">
        <f t="shared" si="2"/>
        <v>16946533</v>
      </c>
    </row>
    <row r="29" spans="1:20">
      <c r="A29" s="7"/>
      <c r="B29" s="34" t="s">
        <v>169</v>
      </c>
      <c r="C29" s="144">
        <v>4830272.2699999996</v>
      </c>
      <c r="D29" s="150">
        <v>4756172.8299999991</v>
      </c>
      <c r="E29" s="150">
        <v>0</v>
      </c>
      <c r="F29" s="165"/>
      <c r="G29" s="150"/>
      <c r="H29" s="150"/>
      <c r="I29" s="150"/>
      <c r="J29" s="150"/>
      <c r="K29" s="150"/>
      <c r="L29" s="150"/>
      <c r="M29" s="150"/>
      <c r="N29" s="150">
        <v>0</v>
      </c>
      <c r="O29" s="150"/>
      <c r="P29" s="152">
        <f t="shared" si="2"/>
        <v>0</v>
      </c>
    </row>
    <row r="30" spans="1:20">
      <c r="A30" s="7"/>
      <c r="B30" s="34" t="s">
        <v>170</v>
      </c>
      <c r="C30" s="144">
        <v>1800897.5687815927</v>
      </c>
      <c r="D30" s="150">
        <v>1606246.5587815926</v>
      </c>
      <c r="E30" s="150">
        <v>1857743.75</v>
      </c>
      <c r="F30" s="165"/>
      <c r="G30" s="150"/>
      <c r="H30" s="150"/>
      <c r="I30" s="150"/>
      <c r="J30" s="150"/>
      <c r="K30" s="150"/>
      <c r="L30" s="150"/>
      <c r="M30" s="150"/>
      <c r="N30" s="150">
        <v>1857743.75</v>
      </c>
      <c r="O30" s="150"/>
      <c r="P30" s="152">
        <f t="shared" si="2"/>
        <v>1857743.75</v>
      </c>
    </row>
    <row r="31" spans="1:20">
      <c r="A31" s="7"/>
      <c r="B31" s="34" t="s">
        <v>171</v>
      </c>
      <c r="C31" s="144">
        <v>8489257.7732999977</v>
      </c>
      <c r="D31" s="150">
        <v>5979277.1032999996</v>
      </c>
      <c r="E31" s="150">
        <v>4022468.25</v>
      </c>
      <c r="F31" s="165"/>
      <c r="G31" s="150"/>
      <c r="H31" s="150"/>
      <c r="I31" s="150"/>
      <c r="J31" s="150"/>
      <c r="K31" s="150"/>
      <c r="L31" s="150"/>
      <c r="M31" s="150">
        <v>798758</v>
      </c>
      <c r="N31" s="150">
        <v>3223710.25</v>
      </c>
      <c r="O31" s="150"/>
      <c r="P31" s="152">
        <f t="shared" si="2"/>
        <v>4022468.25</v>
      </c>
    </row>
    <row r="32" spans="1:20">
      <c r="A32" s="7"/>
      <c r="B32" s="34" t="s">
        <v>172</v>
      </c>
      <c r="C32" s="144">
        <v>81549752.000000015</v>
      </c>
      <c r="D32" s="150">
        <v>81549752.000000015</v>
      </c>
      <c r="E32" s="150">
        <v>105395100</v>
      </c>
      <c r="F32" s="165">
        <v>6</v>
      </c>
      <c r="G32" s="150"/>
      <c r="H32" s="150"/>
      <c r="I32" s="150"/>
      <c r="J32" s="150"/>
      <c r="K32" s="150"/>
      <c r="L32" s="150"/>
      <c r="M32" s="150">
        <v>17100</v>
      </c>
      <c r="N32" s="150"/>
      <c r="O32" s="150">
        <v>105378000</v>
      </c>
      <c r="P32" s="152">
        <f t="shared" si="2"/>
        <v>105395100</v>
      </c>
    </row>
    <row r="33" spans="1:18" ht="13.5" thickBot="1">
      <c r="A33" s="13"/>
      <c r="B33" s="153" t="s">
        <v>97</v>
      </c>
      <c r="C33" s="148">
        <f t="shared" ref="C33:P33" si="3">SUM(C25:C32)</f>
        <v>1210825578.4675868</v>
      </c>
      <c r="D33" s="148">
        <f t="shared" si="3"/>
        <v>1218374551.6844869</v>
      </c>
      <c r="E33" s="148">
        <f t="shared" si="3"/>
        <v>1244832025</v>
      </c>
      <c r="F33" s="32">
        <f t="shared" si="3"/>
        <v>11</v>
      </c>
      <c r="G33" s="148">
        <f t="shared" si="3"/>
        <v>139116</v>
      </c>
      <c r="H33" s="148">
        <f t="shared" si="3"/>
        <v>616133565</v>
      </c>
      <c r="I33" s="148">
        <f t="shared" si="3"/>
        <v>68391460</v>
      </c>
      <c r="J33" s="148">
        <f t="shared" si="3"/>
        <v>415798157</v>
      </c>
      <c r="K33" s="148">
        <f t="shared" si="3"/>
        <v>0</v>
      </c>
      <c r="L33" s="148">
        <f t="shared" si="3"/>
        <v>0</v>
      </c>
      <c r="M33" s="148">
        <f t="shared" si="3"/>
        <v>15098687</v>
      </c>
      <c r="N33" s="148">
        <f t="shared" si="3"/>
        <v>23893040</v>
      </c>
      <c r="O33" s="148">
        <f t="shared" si="3"/>
        <v>105378000</v>
      </c>
      <c r="P33" s="149">
        <f t="shared" si="3"/>
        <v>1244832025</v>
      </c>
    </row>
    <row r="34" spans="1:18">
      <c r="A34" s="12"/>
      <c r="B34" s="14" t="s">
        <v>0</v>
      </c>
      <c r="C34" s="19" t="s">
        <v>1</v>
      </c>
      <c r="D34" s="20" t="s">
        <v>2</v>
      </c>
      <c r="E34" s="14" t="s">
        <v>3</v>
      </c>
      <c r="F34" s="14" t="s">
        <v>4</v>
      </c>
      <c r="G34" s="187" t="s">
        <v>8</v>
      </c>
      <c r="H34" s="187"/>
      <c r="I34" s="187"/>
      <c r="J34" s="187"/>
      <c r="K34" s="187"/>
      <c r="L34" s="187"/>
      <c r="M34" s="187"/>
      <c r="N34" s="188"/>
    </row>
    <row r="35" spans="1:18" ht="40.15" customHeight="1">
      <c r="A35" s="195"/>
      <c r="B35" s="182" t="s">
        <v>98</v>
      </c>
      <c r="C35" s="189" t="s">
        <v>65</v>
      </c>
      <c r="D35" s="189" t="s">
        <v>66</v>
      </c>
      <c r="E35" s="182" t="s">
        <v>86</v>
      </c>
      <c r="F35" s="189" t="s">
        <v>68</v>
      </c>
      <c r="G35" s="190" t="s">
        <v>69</v>
      </c>
      <c r="H35" s="191"/>
      <c r="I35" s="191"/>
      <c r="J35" s="191"/>
      <c r="K35" s="191"/>
      <c r="L35" s="191"/>
      <c r="M35" s="191"/>
      <c r="N35" s="192"/>
    </row>
    <row r="36" spans="1:18" ht="13.9" customHeight="1">
      <c r="A36" s="195"/>
      <c r="B36" s="183"/>
      <c r="C36" s="189"/>
      <c r="D36" s="189"/>
      <c r="E36" s="183"/>
      <c r="F36" s="189"/>
      <c r="G36" s="6">
        <v>23</v>
      </c>
      <c r="H36" s="6">
        <v>24</v>
      </c>
      <c r="I36" s="6">
        <v>25</v>
      </c>
      <c r="J36" s="6">
        <v>26</v>
      </c>
      <c r="K36" s="6">
        <v>27</v>
      </c>
      <c r="L36" s="6">
        <v>28</v>
      </c>
      <c r="M36" s="6">
        <v>29</v>
      </c>
      <c r="N36" s="22">
        <v>30</v>
      </c>
    </row>
    <row r="37" spans="1:18" ht="102" customHeight="1">
      <c r="A37" s="195"/>
      <c r="B37" s="184"/>
      <c r="C37" s="189"/>
      <c r="D37" s="189"/>
      <c r="E37" s="184"/>
      <c r="F37" s="189"/>
      <c r="G37" s="15" t="s">
        <v>99</v>
      </c>
      <c r="H37" s="15" t="s">
        <v>100</v>
      </c>
      <c r="I37" s="15" t="s">
        <v>101</v>
      </c>
      <c r="J37" s="15" t="s">
        <v>102</v>
      </c>
      <c r="K37" s="15" t="s">
        <v>103</v>
      </c>
      <c r="L37" s="15" t="s">
        <v>104</v>
      </c>
      <c r="M37" s="15" t="s">
        <v>105</v>
      </c>
      <c r="N37" s="15" t="s">
        <v>139</v>
      </c>
    </row>
    <row r="38" spans="1:18">
      <c r="A38" s="7"/>
      <c r="B38" s="34" t="s">
        <v>173</v>
      </c>
      <c r="C38" s="144">
        <v>114430000</v>
      </c>
      <c r="D38" s="150">
        <v>114430000</v>
      </c>
      <c r="E38" s="150">
        <v>114430000</v>
      </c>
      <c r="F38" s="154"/>
      <c r="G38" s="150">
        <v>114430000</v>
      </c>
      <c r="H38" s="150"/>
      <c r="I38" s="150"/>
      <c r="J38" s="150"/>
      <c r="K38" s="150"/>
      <c r="L38" s="150"/>
      <c r="M38" s="150"/>
      <c r="N38" s="152">
        <f t="shared" ref="N38:N41" si="4">SUM(G38:M38)</f>
        <v>114430000</v>
      </c>
      <c r="P38" s="10"/>
      <c r="Q38" s="10"/>
      <c r="R38" s="10"/>
    </row>
    <row r="39" spans="1:18">
      <c r="A39" s="7"/>
      <c r="B39" s="34" t="s">
        <v>174</v>
      </c>
      <c r="C39" s="144">
        <v>25763611.867281232</v>
      </c>
      <c r="D39" s="150">
        <v>25763611.867281232</v>
      </c>
      <c r="E39" s="150">
        <v>0</v>
      </c>
      <c r="F39" s="154"/>
      <c r="G39" s="150"/>
      <c r="H39" s="150"/>
      <c r="I39" s="150"/>
      <c r="J39" s="150"/>
      <c r="K39" s="150"/>
      <c r="L39" s="150"/>
      <c r="M39" s="150"/>
      <c r="N39" s="152">
        <f t="shared" si="4"/>
        <v>0</v>
      </c>
    </row>
    <row r="40" spans="1:18">
      <c r="A40" s="7"/>
      <c r="B40" s="34" t="s">
        <v>175</v>
      </c>
      <c r="C40" s="144">
        <v>239830865.38331431</v>
      </c>
      <c r="D40" s="150">
        <v>237329549.93988794</v>
      </c>
      <c r="E40" s="150">
        <v>125263167</v>
      </c>
      <c r="F40" s="154"/>
      <c r="G40" s="150"/>
      <c r="H40" s="150"/>
      <c r="I40" s="150"/>
      <c r="J40" s="150"/>
      <c r="K40" s="150">
        <v>7438034</v>
      </c>
      <c r="L40" s="150">
        <v>117794403</v>
      </c>
      <c r="M40" s="150">
        <v>30730</v>
      </c>
      <c r="N40" s="152">
        <f t="shared" si="4"/>
        <v>125263167</v>
      </c>
    </row>
    <row r="41" spans="1:18">
      <c r="A41" s="7"/>
      <c r="B41" s="34" t="s">
        <v>176</v>
      </c>
      <c r="C41" s="144">
        <v>1055713.8584999994</v>
      </c>
      <c r="D41" s="150">
        <v>0</v>
      </c>
      <c r="E41" s="150">
        <v>0</v>
      </c>
      <c r="F41" s="154"/>
      <c r="G41" s="150"/>
      <c r="H41" s="150"/>
      <c r="I41" s="150"/>
      <c r="J41" s="150"/>
      <c r="K41" s="150"/>
      <c r="L41" s="150"/>
      <c r="M41" s="150"/>
      <c r="N41" s="152">
        <f t="shared" si="4"/>
        <v>0</v>
      </c>
    </row>
    <row r="42" spans="1:18" ht="13.5" thickBot="1">
      <c r="A42" s="13"/>
      <c r="B42" s="26" t="s">
        <v>106</v>
      </c>
      <c r="C42" s="148">
        <f t="shared" ref="C42:N42" si="5">SUM(C38:C41)</f>
        <v>381080191.10909557</v>
      </c>
      <c r="D42" s="148">
        <f t="shared" si="5"/>
        <v>377523161.8071692</v>
      </c>
      <c r="E42" s="148">
        <f t="shared" si="5"/>
        <v>239693167</v>
      </c>
      <c r="F42" s="148">
        <f t="shared" si="5"/>
        <v>0</v>
      </c>
      <c r="G42" s="148">
        <f t="shared" si="5"/>
        <v>114430000</v>
      </c>
      <c r="H42" s="148">
        <f t="shared" si="5"/>
        <v>0</v>
      </c>
      <c r="I42" s="148">
        <f t="shared" si="5"/>
        <v>0</v>
      </c>
      <c r="J42" s="148">
        <f t="shared" si="5"/>
        <v>0</v>
      </c>
      <c r="K42" s="148">
        <f t="shared" si="5"/>
        <v>7438034</v>
      </c>
      <c r="L42" s="148">
        <f t="shared" si="5"/>
        <v>117794403</v>
      </c>
      <c r="M42" s="148">
        <f t="shared" si="5"/>
        <v>30730</v>
      </c>
      <c r="N42" s="149">
        <f t="shared" si="5"/>
        <v>239693167</v>
      </c>
    </row>
    <row r="45" spans="1:18" s="4" customFormat="1">
      <c r="A45" s="5">
        <v>1</v>
      </c>
      <c r="B45" s="167" t="s">
        <v>191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</row>
    <row r="46" spans="1:18" s="4" customFormat="1">
      <c r="A46" s="5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</row>
    <row r="47" spans="1:18" s="4" customFormat="1" ht="12.75" customHeight="1">
      <c r="A47" s="5">
        <v>2</v>
      </c>
      <c r="B47" s="164" t="s">
        <v>192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</row>
    <row r="48" spans="1:18">
      <c r="A48" s="167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6" ht="12.75" customHeight="1">
      <c r="A49" s="167">
        <v>3</v>
      </c>
      <c r="B49" s="167" t="s">
        <v>193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6">
      <c r="A50" s="167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  <row r="51" spans="1:16" ht="12.75" customHeight="1">
      <c r="A51" s="167">
        <v>4</v>
      </c>
      <c r="B51" s="167" t="s">
        <v>194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6">
      <c r="A52" s="167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P52" s="11"/>
    </row>
    <row r="53" spans="1:16">
      <c r="A53" s="167">
        <v>5</v>
      </c>
      <c r="B53" s="167" t="s">
        <v>195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</row>
    <row r="54" spans="1:16">
      <c r="A54" s="167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</row>
    <row r="55" spans="1:16">
      <c r="A55" s="167">
        <v>6</v>
      </c>
      <c r="B55" s="168" t="s">
        <v>196</v>
      </c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</row>
  </sheetData>
  <mergeCells count="25">
    <mergeCell ref="B4:C4"/>
    <mergeCell ref="A6:A8"/>
    <mergeCell ref="A22:A24"/>
    <mergeCell ref="A35:A37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  <mergeCell ref="G22:P22"/>
    <mergeCell ref="G34:N34"/>
    <mergeCell ref="B35:B37"/>
    <mergeCell ref="C35:C37"/>
    <mergeCell ref="D35:D37"/>
    <mergeCell ref="E35:E37"/>
    <mergeCell ref="F35:F37"/>
    <mergeCell ref="G35:N35"/>
  </mergeCells>
  <pageMargins left="0.7" right="0.7" top="0.75" bottom="0.75" header="0.3" footer="0.3"/>
  <pageSetup paperSize="9" scale="4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4"/>
  <sheetViews>
    <sheetView view="pageBreakPreview" zoomScale="60" zoomScaleNormal="10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39" bestFit="1" customWidth="1"/>
    <col min="2" max="2" width="39" style="39" customWidth="1"/>
    <col min="3" max="3" width="31.28515625" style="39" bestFit="1" customWidth="1"/>
    <col min="4" max="5" width="14.5703125" style="39" bestFit="1" customWidth="1"/>
    <col min="6" max="6" width="21.7109375" style="39" customWidth="1"/>
    <col min="7" max="7" width="12" style="39" bestFit="1" customWidth="1"/>
    <col min="8" max="8" width="31.42578125" style="39" bestFit="1" customWidth="1"/>
    <col min="9" max="16384" width="9.140625" style="39"/>
  </cols>
  <sheetData>
    <row r="1" spans="1:8">
      <c r="A1" s="38" t="s">
        <v>27</v>
      </c>
      <c r="B1" s="1" t="s">
        <v>153</v>
      </c>
    </row>
    <row r="2" spans="1:8" ht="15">
      <c r="A2" s="38" t="s">
        <v>28</v>
      </c>
      <c r="B2" s="143">
        <v>44926</v>
      </c>
      <c r="C2" s="38"/>
      <c r="D2" s="38"/>
      <c r="E2" s="38"/>
      <c r="F2" s="38"/>
      <c r="G2" s="38"/>
      <c r="H2" s="38"/>
    </row>
    <row r="3" spans="1:8">
      <c r="A3" s="38"/>
      <c r="B3" s="38"/>
      <c r="C3" s="38"/>
      <c r="D3" s="38"/>
      <c r="E3" s="38"/>
      <c r="F3" s="38"/>
      <c r="G3" s="38"/>
      <c r="H3" s="38"/>
    </row>
    <row r="4" spans="1:8" ht="13.5" thickBot="1">
      <c r="A4" s="41" t="s">
        <v>29</v>
      </c>
      <c r="B4" s="133" t="s">
        <v>19</v>
      </c>
    </row>
    <row r="5" spans="1:8" ht="14.45" customHeight="1">
      <c r="A5" s="206"/>
      <c r="B5" s="200" t="s">
        <v>30</v>
      </c>
      <c r="C5" s="202" t="s">
        <v>31</v>
      </c>
      <c r="D5" s="200" t="s">
        <v>35</v>
      </c>
      <c r="E5" s="200"/>
      <c r="F5" s="200"/>
      <c r="G5" s="200"/>
      <c r="H5" s="204" t="s">
        <v>36</v>
      </c>
    </row>
    <row r="6" spans="1:8" ht="25.5">
      <c r="A6" s="207"/>
      <c r="B6" s="201"/>
      <c r="C6" s="203"/>
      <c r="D6" s="127" t="s">
        <v>32</v>
      </c>
      <c r="E6" s="127" t="s">
        <v>33</v>
      </c>
      <c r="F6" s="127" t="s">
        <v>37</v>
      </c>
      <c r="G6" s="127" t="s">
        <v>38</v>
      </c>
      <c r="H6" s="205"/>
    </row>
    <row r="7" spans="1:8" ht="15">
      <c r="A7" s="155">
        <v>1</v>
      </c>
      <c r="B7" s="2" t="s">
        <v>177</v>
      </c>
      <c r="C7" s="36" t="s">
        <v>32</v>
      </c>
      <c r="D7" s="2"/>
      <c r="E7" s="2"/>
      <c r="F7" s="36" t="s">
        <v>10</v>
      </c>
      <c r="G7" s="36"/>
      <c r="H7" s="156" t="s">
        <v>178</v>
      </c>
    </row>
    <row r="8" spans="1:8" ht="15">
      <c r="A8" s="155">
        <v>2</v>
      </c>
      <c r="B8" s="2" t="s">
        <v>179</v>
      </c>
      <c r="C8" s="36" t="s">
        <v>32</v>
      </c>
      <c r="D8" s="2"/>
      <c r="E8" s="2"/>
      <c r="F8" s="36" t="s">
        <v>10</v>
      </c>
      <c r="G8" s="2"/>
      <c r="H8" s="156" t="s">
        <v>180</v>
      </c>
    </row>
    <row r="9" spans="1:8" ht="15">
      <c r="A9" s="155">
        <v>3</v>
      </c>
      <c r="B9" s="2" t="s">
        <v>181</v>
      </c>
      <c r="C9" s="36" t="s">
        <v>34</v>
      </c>
      <c r="D9" s="2"/>
      <c r="E9" s="2"/>
      <c r="F9" s="36"/>
      <c r="G9" s="36" t="s">
        <v>10</v>
      </c>
      <c r="H9" s="156" t="s">
        <v>182</v>
      </c>
    </row>
    <row r="10" spans="1:8" ht="15">
      <c r="A10" s="155">
        <v>4</v>
      </c>
      <c r="B10" s="2" t="s">
        <v>183</v>
      </c>
      <c r="C10" s="36" t="s">
        <v>34</v>
      </c>
      <c r="D10" s="2"/>
      <c r="E10" s="2"/>
      <c r="F10" s="36"/>
      <c r="G10" s="36" t="s">
        <v>10</v>
      </c>
      <c r="H10" s="156" t="s">
        <v>184</v>
      </c>
    </row>
    <row r="11" spans="1:8" ht="15">
      <c r="A11" s="155">
        <v>5</v>
      </c>
      <c r="B11" s="2" t="s">
        <v>185</v>
      </c>
      <c r="C11" s="36" t="s">
        <v>32</v>
      </c>
      <c r="D11" s="2"/>
      <c r="E11" s="2"/>
      <c r="F11" s="36"/>
      <c r="G11" s="36" t="s">
        <v>10</v>
      </c>
      <c r="H11" s="156" t="s">
        <v>186</v>
      </c>
    </row>
    <row r="12" spans="1:8" ht="15">
      <c r="A12" s="155">
        <v>6</v>
      </c>
      <c r="B12" s="2" t="s">
        <v>187</v>
      </c>
      <c r="C12" s="36" t="s">
        <v>34</v>
      </c>
      <c r="D12" s="2"/>
      <c r="E12" s="2"/>
      <c r="F12" s="36"/>
      <c r="G12" s="36" t="s">
        <v>10</v>
      </c>
      <c r="H12" s="156" t="s">
        <v>188</v>
      </c>
    </row>
    <row r="13" spans="1:8" ht="15">
      <c r="A13" s="155">
        <v>7</v>
      </c>
      <c r="B13" s="2" t="s">
        <v>189</v>
      </c>
      <c r="C13" s="36" t="s">
        <v>32</v>
      </c>
      <c r="D13" s="2"/>
      <c r="E13" s="2"/>
      <c r="F13" s="36"/>
      <c r="G13" s="36" t="s">
        <v>10</v>
      </c>
      <c r="H13" s="156" t="s">
        <v>190</v>
      </c>
    </row>
    <row r="14" spans="1:8">
      <c r="A14" s="3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E9"/>
  <sheetViews>
    <sheetView zoomScaleNormal="100" workbookViewId="0"/>
  </sheetViews>
  <sheetFormatPr defaultColWidth="9.140625" defaultRowHeight="12.75"/>
  <cols>
    <col min="1" max="1" width="10.5703125" style="39" bestFit="1" customWidth="1"/>
    <col min="2" max="2" width="70.140625" style="39" customWidth="1"/>
    <col min="3" max="5" width="10.7109375" style="39" customWidth="1"/>
    <col min="6" max="16384" width="9.140625" style="39"/>
  </cols>
  <sheetData>
    <row r="1" spans="1:5">
      <c r="A1" s="38" t="s">
        <v>27</v>
      </c>
      <c r="B1" s="1" t="s">
        <v>153</v>
      </c>
    </row>
    <row r="2" spans="1:5" ht="15">
      <c r="A2" s="38" t="s">
        <v>28</v>
      </c>
      <c r="B2" s="143">
        <v>44926</v>
      </c>
    </row>
    <row r="4" spans="1:5" ht="13.5" thickBot="1">
      <c r="A4" s="52" t="s">
        <v>107</v>
      </c>
      <c r="B4" s="133" t="s">
        <v>21</v>
      </c>
      <c r="C4" s="53"/>
    </row>
    <row r="5" spans="1:5">
      <c r="A5" s="54"/>
      <c r="B5" s="55"/>
      <c r="C5" s="56" t="s">
        <v>5</v>
      </c>
      <c r="D5" s="56" t="s">
        <v>6</v>
      </c>
      <c r="E5" s="57" t="s">
        <v>7</v>
      </c>
    </row>
    <row r="6" spans="1:5">
      <c r="A6" s="48">
        <v>1</v>
      </c>
      <c r="B6" s="50" t="s">
        <v>108</v>
      </c>
      <c r="C6" s="159">
        <v>868577.71</v>
      </c>
      <c r="D6" s="159">
        <v>2375343.1</v>
      </c>
      <c r="E6" s="160">
        <v>57303.28</v>
      </c>
    </row>
    <row r="7" spans="1:5">
      <c r="A7" s="48">
        <v>2</v>
      </c>
      <c r="B7" s="59" t="s">
        <v>109</v>
      </c>
      <c r="C7" s="159">
        <v>264182.5</v>
      </c>
      <c r="D7" s="159">
        <v>2346046.9900000002</v>
      </c>
      <c r="E7" s="160">
        <v>0</v>
      </c>
    </row>
    <row r="8" spans="1:5">
      <c r="A8" s="48">
        <v>3</v>
      </c>
      <c r="B8" s="50" t="s">
        <v>110</v>
      </c>
      <c r="C8" s="159">
        <v>4</v>
      </c>
      <c r="D8" s="159">
        <v>4</v>
      </c>
      <c r="E8" s="160">
        <v>0</v>
      </c>
    </row>
    <row r="9" spans="1:5" ht="13.5" thickBot="1">
      <c r="A9" s="46">
        <v>4</v>
      </c>
      <c r="B9" s="51" t="s">
        <v>111</v>
      </c>
      <c r="C9" s="161">
        <v>271308.21000000002</v>
      </c>
      <c r="D9" s="161">
        <v>2349451.77</v>
      </c>
      <c r="E9" s="162">
        <v>17543.303</v>
      </c>
    </row>
  </sheetData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11"/>
  <sheetViews>
    <sheetView zoomScaleNormal="100" workbookViewId="0"/>
  </sheetViews>
  <sheetFormatPr defaultColWidth="9.140625" defaultRowHeight="12.75"/>
  <cols>
    <col min="1" max="1" width="10.5703125" style="39" bestFit="1" customWidth="1"/>
    <col min="2" max="2" width="52.5703125" style="39" customWidth="1"/>
    <col min="3" max="5" width="14.140625" style="39" bestFit="1" customWidth="1"/>
    <col min="6" max="6" width="24.140625" style="39" customWidth="1"/>
    <col min="7" max="7" width="27.5703125" style="39" customWidth="1"/>
    <col min="8" max="16384" width="9.140625" style="39"/>
  </cols>
  <sheetData>
    <row r="1" spans="1:7">
      <c r="A1" s="39" t="s">
        <v>27</v>
      </c>
      <c r="B1" s="1" t="s">
        <v>153</v>
      </c>
    </row>
    <row r="2" spans="1:7" ht="15">
      <c r="A2" s="39" t="s">
        <v>28</v>
      </c>
      <c r="B2" s="143">
        <v>44926</v>
      </c>
    </row>
    <row r="4" spans="1:7" ht="13.5" thickBot="1">
      <c r="A4" s="52" t="s">
        <v>39</v>
      </c>
      <c r="B4" s="134" t="s">
        <v>23</v>
      </c>
    </row>
    <row r="5" spans="1:7">
      <c r="A5" s="62"/>
      <c r="B5" s="55"/>
      <c r="C5" s="55" t="s">
        <v>0</v>
      </c>
      <c r="D5" s="55" t="s">
        <v>1</v>
      </c>
      <c r="E5" s="55" t="s">
        <v>2</v>
      </c>
      <c r="F5" s="55" t="s">
        <v>3</v>
      </c>
      <c r="G5" s="63" t="s">
        <v>4</v>
      </c>
    </row>
    <row r="6" spans="1:7" s="40" customFormat="1" ht="51">
      <c r="A6" s="64"/>
      <c r="B6" s="50"/>
      <c r="C6" s="50" t="s">
        <v>5</v>
      </c>
      <c r="D6" s="50" t="s">
        <v>6</v>
      </c>
      <c r="E6" s="50" t="s">
        <v>7</v>
      </c>
      <c r="F6" s="65" t="s">
        <v>134</v>
      </c>
      <c r="G6" s="49" t="s">
        <v>135</v>
      </c>
    </row>
    <row r="7" spans="1:7">
      <c r="A7" s="66">
        <v>1</v>
      </c>
      <c r="B7" s="50" t="s">
        <v>40</v>
      </c>
      <c r="C7" s="159">
        <v>67406127</v>
      </c>
      <c r="D7" s="159">
        <v>48958815</v>
      </c>
      <c r="E7" s="159">
        <v>40962727</v>
      </c>
      <c r="F7" s="208"/>
      <c r="G7" s="208"/>
    </row>
    <row r="8" spans="1:7">
      <c r="A8" s="66">
        <v>2</v>
      </c>
      <c r="B8" s="67" t="s">
        <v>41</v>
      </c>
      <c r="C8" s="159">
        <v>9530719</v>
      </c>
      <c r="D8" s="159">
        <v>11305141</v>
      </c>
      <c r="E8" s="159">
        <v>10355501</v>
      </c>
      <c r="F8" s="208"/>
      <c r="G8" s="208"/>
    </row>
    <row r="9" spans="1:7">
      <c r="A9" s="66">
        <v>3</v>
      </c>
      <c r="B9" s="68" t="s">
        <v>141</v>
      </c>
      <c r="C9" s="159">
        <v>10995</v>
      </c>
      <c r="D9" s="159">
        <v>13012</v>
      </c>
      <c r="E9" s="159">
        <v>6350</v>
      </c>
      <c r="F9" s="208"/>
      <c r="G9" s="208"/>
    </row>
    <row r="10" spans="1:7" ht="13.5" thickBot="1">
      <c r="A10" s="69">
        <v>4</v>
      </c>
      <c r="B10" s="70" t="s">
        <v>42</v>
      </c>
      <c r="C10" s="161">
        <f>C7+C8-C9</f>
        <v>76925851</v>
      </c>
      <c r="D10" s="161">
        <f>D7+D8-D9</f>
        <v>60250944</v>
      </c>
      <c r="E10" s="161">
        <f>E7+E8-E9</f>
        <v>51311878</v>
      </c>
      <c r="F10" s="141">
        <f>SUMIF(C10:E10, "&gt;=0",C10:E10)/3</f>
        <v>62829557.666666664</v>
      </c>
      <c r="G10" s="142">
        <f>F10*15%/8%</f>
        <v>117805420.62499999</v>
      </c>
    </row>
    <row r="11" spans="1:7">
      <c r="A11" s="71"/>
    </row>
  </sheetData>
  <mergeCells count="1">
    <mergeCell ref="F7:G9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/>
  </sheetViews>
  <sheetFormatPr defaultColWidth="9.140625" defaultRowHeight="12.75"/>
  <cols>
    <col min="1" max="1" width="10.5703125" style="90" bestFit="1" customWidth="1"/>
    <col min="2" max="2" width="16.28515625" style="39" customWidth="1"/>
    <col min="3" max="3" width="42.85546875" style="39" customWidth="1"/>
    <col min="4" max="5" width="33.42578125" style="39" customWidth="1"/>
    <col min="6" max="6" width="38.85546875" style="39" customWidth="1"/>
    <col min="7" max="16384" width="9.140625" style="39"/>
  </cols>
  <sheetData>
    <row r="1" spans="1:9">
      <c r="A1" s="38" t="s">
        <v>27</v>
      </c>
      <c r="B1" s="1" t="s">
        <v>153</v>
      </c>
    </row>
    <row r="2" spans="1:9" ht="15">
      <c r="A2" s="38" t="s">
        <v>28</v>
      </c>
      <c r="B2" s="143">
        <v>44926</v>
      </c>
    </row>
    <row r="3" spans="1:9">
      <c r="A3" s="72"/>
    </row>
    <row r="4" spans="1:9" ht="13.5" thickBot="1">
      <c r="A4" s="52" t="s">
        <v>112</v>
      </c>
      <c r="B4" s="213" t="s">
        <v>24</v>
      </c>
      <c r="C4" s="213"/>
      <c r="D4" s="73"/>
      <c r="E4" s="73"/>
      <c r="F4" s="73"/>
    </row>
    <row r="5" spans="1:9" ht="16.5" customHeight="1">
      <c r="A5" s="74"/>
      <c r="B5" s="75"/>
      <c r="C5" s="75"/>
      <c r="D5" s="76" t="s">
        <v>142</v>
      </c>
      <c r="E5" s="76" t="s">
        <v>113</v>
      </c>
      <c r="F5" s="77" t="s">
        <v>48</v>
      </c>
    </row>
    <row r="6" spans="1:9" ht="15" customHeight="1">
      <c r="A6" s="78">
        <v>1</v>
      </c>
      <c r="B6" s="203" t="s">
        <v>114</v>
      </c>
      <c r="C6" s="79" t="s">
        <v>49</v>
      </c>
      <c r="D6" s="157">
        <v>7</v>
      </c>
      <c r="E6" s="157">
        <v>4</v>
      </c>
      <c r="F6" s="170">
        <v>12</v>
      </c>
    </row>
    <row r="7" spans="1:9" ht="15" customHeight="1">
      <c r="A7" s="78">
        <v>2</v>
      </c>
      <c r="B7" s="209"/>
      <c r="C7" s="79" t="s">
        <v>115</v>
      </c>
      <c r="D7" s="171">
        <v>1462512.0946938777</v>
      </c>
      <c r="E7" s="171">
        <v>300490.49744897953</v>
      </c>
      <c r="F7" s="172">
        <v>1359768.9453061225</v>
      </c>
    </row>
    <row r="8" spans="1:9" ht="15" customHeight="1">
      <c r="A8" s="78">
        <v>3</v>
      </c>
      <c r="B8" s="209"/>
      <c r="C8" s="84" t="s">
        <v>50</v>
      </c>
      <c r="D8" s="173">
        <v>1441902.0473469389</v>
      </c>
      <c r="E8" s="173">
        <v>300490.49744897953</v>
      </c>
      <c r="F8" s="174">
        <v>1340986.5653061226</v>
      </c>
    </row>
    <row r="9" spans="1:9" ht="15" customHeight="1">
      <c r="A9" s="78">
        <v>4</v>
      </c>
      <c r="B9" s="209"/>
      <c r="C9" s="85" t="s">
        <v>116</v>
      </c>
      <c r="D9" s="157"/>
      <c r="E9" s="157"/>
      <c r="F9" s="174"/>
    </row>
    <row r="10" spans="1:9" ht="30" customHeight="1">
      <c r="A10" s="78">
        <v>5</v>
      </c>
      <c r="B10" s="209"/>
      <c r="C10" s="84" t="s">
        <v>117</v>
      </c>
      <c r="D10" s="157"/>
      <c r="E10" s="157"/>
      <c r="F10" s="174"/>
    </row>
    <row r="11" spans="1:9" ht="15" customHeight="1">
      <c r="A11" s="78">
        <v>6</v>
      </c>
      <c r="B11" s="209"/>
      <c r="C11" s="85" t="s">
        <v>118</v>
      </c>
      <c r="D11" s="157"/>
      <c r="E11" s="157"/>
      <c r="F11" s="174"/>
    </row>
    <row r="12" spans="1:9" ht="15" customHeight="1">
      <c r="A12" s="78">
        <v>7</v>
      </c>
      <c r="B12" s="209"/>
      <c r="C12" s="84" t="s">
        <v>119</v>
      </c>
      <c r="D12" s="173">
        <v>20610.047346938773</v>
      </c>
      <c r="E12" s="157"/>
      <c r="F12" s="174">
        <v>18782.379999999997</v>
      </c>
    </row>
    <row r="13" spans="1:9" ht="15" customHeight="1">
      <c r="A13" s="78">
        <v>8</v>
      </c>
      <c r="B13" s="210"/>
      <c r="C13" s="85" t="s">
        <v>118</v>
      </c>
      <c r="D13" s="173">
        <v>0</v>
      </c>
      <c r="E13" s="157"/>
      <c r="F13" s="174"/>
    </row>
    <row r="14" spans="1:9" ht="15" customHeight="1">
      <c r="A14" s="78">
        <v>9</v>
      </c>
      <c r="B14" s="203" t="s">
        <v>120</v>
      </c>
      <c r="C14" s="79" t="s">
        <v>49</v>
      </c>
      <c r="D14" s="175">
        <v>7</v>
      </c>
      <c r="E14" s="158"/>
      <c r="F14" s="176">
        <v>12</v>
      </c>
      <c r="I14" s="88"/>
    </row>
    <row r="15" spans="1:9" ht="15" customHeight="1">
      <c r="A15" s="78">
        <v>10</v>
      </c>
      <c r="B15" s="209"/>
      <c r="C15" s="79" t="s">
        <v>121</v>
      </c>
      <c r="D15" s="177">
        <v>216734.65999999997</v>
      </c>
      <c r="E15" s="177">
        <v>0</v>
      </c>
      <c r="F15" s="172">
        <v>219770.42</v>
      </c>
    </row>
    <row r="16" spans="1:9" ht="15" customHeight="1">
      <c r="A16" s="78">
        <v>11</v>
      </c>
      <c r="B16" s="209"/>
      <c r="C16" s="84" t="s">
        <v>50</v>
      </c>
      <c r="D16" s="178">
        <v>216734.65999999997</v>
      </c>
      <c r="E16" s="158"/>
      <c r="F16" s="176">
        <v>219770.42</v>
      </c>
    </row>
    <row r="17" spans="1:6" ht="15" customHeight="1">
      <c r="A17" s="78">
        <v>12</v>
      </c>
      <c r="B17" s="209"/>
      <c r="C17" s="85" t="s">
        <v>116</v>
      </c>
      <c r="D17" s="173"/>
      <c r="E17" s="157"/>
      <c r="F17" s="174"/>
    </row>
    <row r="18" spans="1:6" ht="30" customHeight="1">
      <c r="A18" s="78">
        <v>13</v>
      </c>
      <c r="B18" s="209"/>
      <c r="C18" s="84" t="s">
        <v>122</v>
      </c>
      <c r="D18" s="175"/>
      <c r="E18" s="158"/>
      <c r="F18" s="179"/>
    </row>
    <row r="19" spans="1:6" ht="15" customHeight="1">
      <c r="A19" s="78">
        <v>14</v>
      </c>
      <c r="B19" s="209"/>
      <c r="C19" s="85" t="s">
        <v>118</v>
      </c>
      <c r="D19" s="175"/>
      <c r="E19" s="158"/>
      <c r="F19" s="179"/>
    </row>
    <row r="20" spans="1:6" ht="15" customHeight="1">
      <c r="A20" s="78">
        <v>15</v>
      </c>
      <c r="B20" s="209"/>
      <c r="C20" s="84" t="s">
        <v>119</v>
      </c>
      <c r="D20" s="175"/>
      <c r="E20" s="158"/>
      <c r="F20" s="179"/>
    </row>
    <row r="21" spans="1:6" ht="15" customHeight="1">
      <c r="A21" s="78">
        <v>16</v>
      </c>
      <c r="B21" s="210"/>
      <c r="C21" s="85" t="s">
        <v>118</v>
      </c>
      <c r="D21" s="175"/>
      <c r="E21" s="158"/>
      <c r="F21" s="179"/>
    </row>
    <row r="22" spans="1:6" ht="15" customHeight="1" thickBot="1">
      <c r="A22" s="89">
        <v>17</v>
      </c>
      <c r="B22" s="211" t="s">
        <v>123</v>
      </c>
      <c r="C22" s="212"/>
      <c r="D22" s="180">
        <v>1679246.7546938777</v>
      </c>
      <c r="E22" s="180">
        <v>300490.49744897953</v>
      </c>
      <c r="F22" s="181">
        <v>1579539.3653061225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/>
  </sheetViews>
  <sheetFormatPr defaultColWidth="9.140625" defaultRowHeight="12.75"/>
  <cols>
    <col min="1" max="1" width="35.140625" style="39" customWidth="1"/>
    <col min="2" max="2" width="45.85546875" style="39" customWidth="1"/>
    <col min="3" max="4" width="29.42578125" style="39" customWidth="1"/>
    <col min="5" max="5" width="28.42578125" style="39" customWidth="1"/>
    <col min="6" max="6" width="14" style="39" bestFit="1" customWidth="1"/>
    <col min="7" max="7" width="14.7109375" style="39" customWidth="1"/>
    <col min="8" max="8" width="26.42578125" style="39" customWidth="1"/>
    <col min="9" max="9" width="16.140625" style="39" bestFit="1" customWidth="1"/>
    <col min="10" max="10" width="14" style="39" bestFit="1" customWidth="1"/>
    <col min="11" max="11" width="14.7109375" style="39" customWidth="1"/>
    <col min="12" max="12" width="26.85546875" style="39" customWidth="1"/>
    <col min="13" max="16384" width="9.140625" style="39"/>
  </cols>
  <sheetData>
    <row r="1" spans="1:12">
      <c r="A1" s="39" t="s">
        <v>27</v>
      </c>
      <c r="B1" s="1" t="s">
        <v>153</v>
      </c>
    </row>
    <row r="2" spans="1:12" ht="15">
      <c r="A2" s="39" t="s">
        <v>28</v>
      </c>
      <c r="B2" s="143">
        <v>44926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13.5" thickBot="1">
      <c r="A4" s="137" t="s">
        <v>43</v>
      </c>
      <c r="B4" s="73" t="s">
        <v>25</v>
      </c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>
      <c r="A5" s="92"/>
      <c r="B5" s="55"/>
      <c r="C5" s="126" t="s">
        <v>142</v>
      </c>
      <c r="D5" s="126" t="s">
        <v>113</v>
      </c>
      <c r="E5" s="128" t="s">
        <v>48</v>
      </c>
      <c r="F5" s="91"/>
      <c r="G5" s="91"/>
      <c r="H5" s="91"/>
      <c r="I5" s="91"/>
      <c r="J5" s="91"/>
      <c r="K5" s="91"/>
      <c r="L5" s="91"/>
    </row>
    <row r="6" spans="1:12">
      <c r="A6" s="214" t="s">
        <v>44</v>
      </c>
      <c r="B6" s="93" t="s">
        <v>49</v>
      </c>
      <c r="C6" s="45"/>
      <c r="D6" s="45"/>
      <c r="E6" s="58"/>
      <c r="F6" s="91"/>
      <c r="G6" s="91"/>
      <c r="H6" s="91"/>
      <c r="I6" s="91"/>
      <c r="J6" s="91"/>
      <c r="K6" s="91"/>
      <c r="L6" s="91"/>
    </row>
    <row r="7" spans="1:12">
      <c r="A7" s="215"/>
      <c r="B7" s="94" t="s">
        <v>151</v>
      </c>
      <c r="C7" s="45"/>
      <c r="D7" s="45"/>
      <c r="E7" s="58"/>
      <c r="F7" s="91"/>
      <c r="G7" s="91"/>
      <c r="H7" s="91"/>
      <c r="I7" s="91"/>
      <c r="J7" s="91"/>
      <c r="K7" s="91"/>
      <c r="L7" s="91"/>
    </row>
    <row r="8" spans="1:12">
      <c r="A8" s="216" t="s">
        <v>45</v>
      </c>
      <c r="B8" s="93" t="s">
        <v>49</v>
      </c>
      <c r="C8" s="45"/>
      <c r="D8" s="45"/>
      <c r="E8" s="58"/>
      <c r="F8" s="91"/>
      <c r="G8" s="91"/>
      <c r="H8" s="91"/>
      <c r="I8" s="91"/>
      <c r="J8" s="91"/>
      <c r="K8" s="91"/>
      <c r="L8" s="91"/>
    </row>
    <row r="9" spans="1:12">
      <c r="A9" s="216"/>
      <c r="B9" s="94" t="s">
        <v>54</v>
      </c>
      <c r="C9" s="95">
        <f>C10+C11+C12+C13</f>
        <v>0</v>
      </c>
      <c r="D9" s="95">
        <f>D10+D11+D12+D13</f>
        <v>0</v>
      </c>
      <c r="E9" s="138">
        <f>E10+E11+E12+E13</f>
        <v>0</v>
      </c>
      <c r="F9" s="91"/>
      <c r="G9" s="91"/>
      <c r="H9" s="91"/>
      <c r="I9" s="91"/>
      <c r="J9" s="91"/>
      <c r="K9" s="91"/>
      <c r="L9" s="91"/>
    </row>
    <row r="10" spans="1:12">
      <c r="A10" s="216"/>
      <c r="B10" s="96" t="s">
        <v>50</v>
      </c>
      <c r="C10" s="45"/>
      <c r="D10" s="45"/>
      <c r="E10" s="58"/>
      <c r="F10" s="91"/>
      <c r="G10" s="91"/>
      <c r="H10" s="91"/>
      <c r="I10" s="91"/>
      <c r="J10" s="91"/>
      <c r="K10" s="91"/>
      <c r="L10" s="91"/>
    </row>
    <row r="11" spans="1:12">
      <c r="A11" s="216"/>
      <c r="B11" s="96" t="s">
        <v>51</v>
      </c>
      <c r="C11" s="45"/>
      <c r="D11" s="45"/>
      <c r="E11" s="58"/>
      <c r="F11" s="91"/>
      <c r="G11" s="91"/>
      <c r="H11" s="91"/>
      <c r="I11" s="91"/>
      <c r="J11" s="91"/>
      <c r="K11" s="91"/>
      <c r="L11" s="91"/>
    </row>
    <row r="12" spans="1:12">
      <c r="A12" s="216"/>
      <c r="B12" s="96" t="s">
        <v>52</v>
      </c>
      <c r="C12" s="45"/>
      <c r="D12" s="45"/>
      <c r="E12" s="58"/>
      <c r="F12" s="91"/>
      <c r="G12" s="91"/>
      <c r="H12" s="91"/>
      <c r="I12" s="91"/>
      <c r="J12" s="91"/>
      <c r="K12" s="91"/>
      <c r="L12" s="91"/>
    </row>
    <row r="13" spans="1:12">
      <c r="A13" s="216"/>
      <c r="B13" s="96" t="s">
        <v>136</v>
      </c>
      <c r="C13" s="45"/>
      <c r="D13" s="45"/>
      <c r="E13" s="58"/>
      <c r="F13" s="91"/>
      <c r="G13" s="91"/>
      <c r="H13" s="91"/>
      <c r="I13" s="91"/>
      <c r="J13" s="91"/>
      <c r="K13" s="91"/>
      <c r="L13" s="91"/>
    </row>
    <row r="14" spans="1:12">
      <c r="A14" s="216" t="s">
        <v>46</v>
      </c>
      <c r="B14" s="93" t="s">
        <v>49</v>
      </c>
      <c r="C14" s="45"/>
      <c r="D14" s="45"/>
      <c r="E14" s="58"/>
      <c r="F14" s="91"/>
      <c r="G14" s="91"/>
      <c r="H14" s="91"/>
      <c r="I14" s="91"/>
      <c r="J14" s="91"/>
      <c r="K14" s="91"/>
      <c r="L14" s="91"/>
    </row>
    <row r="15" spans="1:12">
      <c r="A15" s="216"/>
      <c r="B15" s="94" t="s">
        <v>54</v>
      </c>
      <c r="C15" s="95">
        <f>C16+C17+C18+C19</f>
        <v>0</v>
      </c>
      <c r="D15" s="95">
        <f>D16+D17+D18+D19</f>
        <v>0</v>
      </c>
      <c r="E15" s="138">
        <f>E16+E17+E18+E19</f>
        <v>0</v>
      </c>
      <c r="F15" s="91"/>
      <c r="G15" s="91"/>
      <c r="H15" s="91"/>
      <c r="I15" s="91"/>
      <c r="J15" s="91"/>
      <c r="K15" s="91"/>
      <c r="L15" s="91"/>
    </row>
    <row r="16" spans="1:12">
      <c r="A16" s="216"/>
      <c r="B16" s="96" t="s">
        <v>50</v>
      </c>
      <c r="C16" s="45"/>
      <c r="D16" s="45"/>
      <c r="E16" s="58"/>
      <c r="F16" s="91"/>
      <c r="G16" s="91"/>
      <c r="H16" s="91"/>
      <c r="I16" s="91"/>
      <c r="J16" s="91"/>
      <c r="K16" s="91"/>
      <c r="L16" s="91"/>
    </row>
    <row r="17" spans="1:12">
      <c r="A17" s="214"/>
      <c r="B17" s="96" t="s">
        <v>51</v>
      </c>
      <c r="C17" s="45"/>
      <c r="D17" s="45"/>
      <c r="E17" s="58"/>
      <c r="F17" s="91"/>
      <c r="G17" s="91"/>
      <c r="H17" s="91"/>
      <c r="I17" s="91"/>
      <c r="J17" s="91"/>
      <c r="K17" s="91"/>
      <c r="L17" s="91"/>
    </row>
    <row r="18" spans="1:12">
      <c r="A18" s="214"/>
      <c r="B18" s="96" t="s">
        <v>52</v>
      </c>
      <c r="C18" s="45"/>
      <c r="D18" s="45"/>
      <c r="E18" s="58"/>
      <c r="F18" s="91"/>
      <c r="G18" s="91"/>
      <c r="H18" s="91"/>
      <c r="I18" s="91"/>
      <c r="J18" s="91"/>
      <c r="K18" s="91"/>
      <c r="L18" s="91"/>
    </row>
    <row r="19" spans="1:12" ht="13.5" thickBot="1">
      <c r="A19" s="217"/>
      <c r="B19" s="139" t="s">
        <v>136</v>
      </c>
      <c r="C19" s="60"/>
      <c r="D19" s="60"/>
      <c r="E19" s="61"/>
      <c r="F19" s="91"/>
      <c r="G19" s="91"/>
      <c r="H19" s="91"/>
      <c r="I19" s="91"/>
      <c r="J19" s="91"/>
      <c r="K19" s="91"/>
      <c r="L19" s="91"/>
    </row>
    <row r="20" spans="1:1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view="pageBreakPreview" zoomScale="60"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39" bestFit="1" customWidth="1"/>
    <col min="2" max="2" width="54.7109375" style="39" customWidth="1"/>
    <col min="3" max="3" width="26.7109375" style="39" customWidth="1"/>
    <col min="4" max="4" width="34.85546875" style="39" customWidth="1"/>
    <col min="5" max="5" width="26.7109375" style="39" customWidth="1"/>
    <col min="6" max="6" width="25.5703125" style="39" customWidth="1"/>
    <col min="7" max="7" width="25" style="39" customWidth="1"/>
    <col min="8" max="16384" width="9.140625" style="39"/>
  </cols>
  <sheetData>
    <row r="1" spans="1:7">
      <c r="A1" s="38" t="s">
        <v>27</v>
      </c>
      <c r="B1" s="1" t="s">
        <v>153</v>
      </c>
    </row>
    <row r="2" spans="1:7" ht="15">
      <c r="A2" s="38" t="s">
        <v>28</v>
      </c>
      <c r="B2" s="143">
        <v>44926</v>
      </c>
    </row>
    <row r="3" spans="1:7">
      <c r="B3" s="97"/>
    </row>
    <row r="4" spans="1:7" ht="13.5" thickBot="1">
      <c r="A4" s="52" t="s">
        <v>124</v>
      </c>
      <c r="B4" s="135" t="s">
        <v>133</v>
      </c>
    </row>
    <row r="5" spans="1:7" s="97" customFormat="1">
      <c r="A5" s="98"/>
      <c r="B5" s="42"/>
      <c r="C5" s="99" t="s">
        <v>0</v>
      </c>
      <c r="D5" s="126" t="s">
        <v>1</v>
      </c>
      <c r="E5" s="126" t="s">
        <v>2</v>
      </c>
      <c r="F5" s="126" t="s">
        <v>3</v>
      </c>
      <c r="G5" s="128" t="s">
        <v>4</v>
      </c>
    </row>
    <row r="6" spans="1:7" ht="51">
      <c r="A6" s="100"/>
      <c r="B6" s="101"/>
      <c r="C6" s="102" t="s">
        <v>125</v>
      </c>
      <c r="D6" s="101" t="s">
        <v>126</v>
      </c>
      <c r="E6" s="130" t="s">
        <v>127</v>
      </c>
      <c r="F6" s="130" t="s">
        <v>140</v>
      </c>
      <c r="G6" s="129" t="s">
        <v>128</v>
      </c>
    </row>
    <row r="7" spans="1:7">
      <c r="A7" s="100">
        <v>1</v>
      </c>
      <c r="B7" s="103" t="s">
        <v>142</v>
      </c>
      <c r="C7" s="104">
        <f>SUM(C8:C11)</f>
        <v>0</v>
      </c>
      <c r="D7" s="104">
        <f t="shared" ref="D7:G7" si="0">SUM(D8:D11)</f>
        <v>0</v>
      </c>
      <c r="E7" s="104">
        <f t="shared" si="0"/>
        <v>0</v>
      </c>
      <c r="F7" s="104">
        <f t="shared" si="0"/>
        <v>0</v>
      </c>
      <c r="G7" s="104">
        <f t="shared" si="0"/>
        <v>0</v>
      </c>
    </row>
    <row r="8" spans="1:7">
      <c r="A8" s="100">
        <v>2</v>
      </c>
      <c r="B8" s="105" t="s">
        <v>70</v>
      </c>
      <c r="C8" s="106"/>
      <c r="D8" s="86"/>
      <c r="E8" s="86"/>
      <c r="F8" s="86"/>
      <c r="G8" s="87"/>
    </row>
    <row r="9" spans="1:7">
      <c r="A9" s="100">
        <v>3</v>
      </c>
      <c r="B9" s="105" t="s">
        <v>129</v>
      </c>
      <c r="C9" s="106"/>
      <c r="D9" s="86"/>
      <c r="E9" s="86"/>
      <c r="F9" s="86"/>
      <c r="G9" s="87"/>
    </row>
    <row r="10" spans="1:7">
      <c r="A10" s="100">
        <v>4</v>
      </c>
      <c r="B10" s="107" t="s">
        <v>130</v>
      </c>
      <c r="C10" s="106"/>
      <c r="D10" s="86"/>
      <c r="E10" s="86"/>
      <c r="F10" s="86"/>
      <c r="G10" s="87"/>
    </row>
    <row r="11" spans="1:7">
      <c r="A11" s="100">
        <v>5</v>
      </c>
      <c r="B11" s="105" t="s">
        <v>131</v>
      </c>
      <c r="C11" s="106"/>
      <c r="D11" s="86"/>
      <c r="E11" s="86"/>
      <c r="F11" s="86"/>
      <c r="G11" s="87"/>
    </row>
    <row r="12" spans="1:7">
      <c r="A12" s="100">
        <v>6</v>
      </c>
      <c r="B12" s="79" t="s">
        <v>113</v>
      </c>
      <c r="C12" s="82">
        <f>SUM(C13:C16)</f>
        <v>0</v>
      </c>
      <c r="D12" s="82">
        <f>SUM(D13:D16)</f>
        <v>0</v>
      </c>
      <c r="E12" s="82">
        <f>SUM(E13:E16)</f>
        <v>0</v>
      </c>
      <c r="F12" s="82">
        <f>SUM(F13:F16)</f>
        <v>0</v>
      </c>
      <c r="G12" s="83">
        <f>SUM(G13:G16)</f>
        <v>0</v>
      </c>
    </row>
    <row r="13" spans="1:7">
      <c r="A13" s="100">
        <v>7</v>
      </c>
      <c r="B13" s="105" t="s">
        <v>70</v>
      </c>
      <c r="C13" s="80"/>
      <c r="D13" s="80"/>
      <c r="E13" s="80"/>
      <c r="F13" s="80"/>
      <c r="G13" s="81"/>
    </row>
    <row r="14" spans="1:7">
      <c r="A14" s="100">
        <v>8</v>
      </c>
      <c r="B14" s="105" t="s">
        <v>129</v>
      </c>
      <c r="C14" s="80"/>
      <c r="D14" s="80"/>
      <c r="E14" s="80"/>
      <c r="F14" s="80"/>
      <c r="G14" s="81"/>
    </row>
    <row r="15" spans="1:7">
      <c r="A15" s="100">
        <v>9</v>
      </c>
      <c r="B15" s="107" t="s">
        <v>130</v>
      </c>
      <c r="C15" s="80"/>
      <c r="D15" s="80"/>
      <c r="E15" s="80"/>
      <c r="F15" s="80"/>
      <c r="G15" s="81"/>
    </row>
    <row r="16" spans="1:7">
      <c r="A16" s="100">
        <v>10</v>
      </c>
      <c r="B16" s="105" t="s">
        <v>131</v>
      </c>
      <c r="C16" s="80"/>
      <c r="D16" s="80"/>
      <c r="E16" s="80"/>
      <c r="F16" s="80"/>
      <c r="G16" s="81"/>
    </row>
    <row r="17" spans="1:7">
      <c r="A17" s="100">
        <v>11</v>
      </c>
      <c r="B17" s="79" t="s">
        <v>48</v>
      </c>
      <c r="C17" s="82">
        <f>SUM(C18:C21)</f>
        <v>0</v>
      </c>
      <c r="D17" s="82">
        <f>SUM(D18:D21)</f>
        <v>0</v>
      </c>
      <c r="E17" s="82">
        <f>SUM(E18:E21)</f>
        <v>0</v>
      </c>
      <c r="F17" s="82">
        <f>SUM(F18:F21)</f>
        <v>0</v>
      </c>
      <c r="G17" s="83">
        <f>SUM(G18:G21)</f>
        <v>0</v>
      </c>
    </row>
    <row r="18" spans="1:7">
      <c r="A18" s="100">
        <v>12</v>
      </c>
      <c r="B18" s="105" t="s">
        <v>70</v>
      </c>
      <c r="C18" s="80"/>
      <c r="D18" s="80"/>
      <c r="E18" s="80" t="s">
        <v>9</v>
      </c>
      <c r="F18" s="80"/>
      <c r="G18" s="81"/>
    </row>
    <row r="19" spans="1:7">
      <c r="A19" s="100">
        <v>13</v>
      </c>
      <c r="B19" s="105" t="s">
        <v>129</v>
      </c>
      <c r="C19" s="80"/>
      <c r="D19" s="80"/>
      <c r="E19" s="80"/>
      <c r="F19" s="80"/>
      <c r="G19" s="81"/>
    </row>
    <row r="20" spans="1:7">
      <c r="A20" s="100">
        <v>14</v>
      </c>
      <c r="B20" s="107" t="s">
        <v>130</v>
      </c>
      <c r="C20" s="80"/>
      <c r="D20" s="80"/>
      <c r="E20" s="80"/>
      <c r="F20" s="80"/>
      <c r="G20" s="81"/>
    </row>
    <row r="21" spans="1:7">
      <c r="A21" s="100">
        <v>15</v>
      </c>
      <c r="B21" s="105" t="s">
        <v>131</v>
      </c>
      <c r="C21" s="80"/>
      <c r="D21" s="80"/>
      <c r="E21" s="80"/>
      <c r="F21" s="80"/>
      <c r="G21" s="81"/>
    </row>
    <row r="22" spans="1:7" ht="13.5" thickBot="1">
      <c r="A22" s="100">
        <v>16</v>
      </c>
      <c r="B22" s="108" t="s">
        <v>132</v>
      </c>
      <c r="C22" s="109">
        <f>C12+C17</f>
        <v>0</v>
      </c>
      <c r="D22" s="109">
        <f>D12+D17</f>
        <v>0</v>
      </c>
      <c r="E22" s="109">
        <f>E12+E17</f>
        <v>0</v>
      </c>
      <c r="F22" s="109">
        <f>F12+F17</f>
        <v>0</v>
      </c>
      <c r="G22" s="110">
        <f>G12+G17</f>
        <v>0</v>
      </c>
    </row>
  </sheetData>
  <pageMargins left="0.7" right="0.7" top="0.75" bottom="0.75" header="0.3" footer="0.3"/>
  <pageSetup scale="57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19"/>
  <sheetViews>
    <sheetView zoomScaleNormal="10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39" bestFit="1" customWidth="1"/>
    <col min="2" max="2" width="89.140625" style="39" bestFit="1" customWidth="1"/>
    <col min="3" max="3" width="15.140625" style="71" customWidth="1"/>
    <col min="4" max="5" width="13.7109375" style="71" customWidth="1"/>
    <col min="6" max="6" width="16.28515625" style="71" customWidth="1"/>
    <col min="7" max="8" width="13.7109375" style="71" customWidth="1"/>
    <col min="9" max="9" width="17.5703125" style="71" customWidth="1"/>
    <col min="10" max="10" width="14.5703125" style="71" customWidth="1"/>
    <col min="11" max="12" width="13.7109375" style="71" customWidth="1"/>
    <col min="13" max="13" width="15" style="71" customWidth="1"/>
    <col min="14" max="15" width="13.7109375" style="71" customWidth="1"/>
    <col min="16" max="17" width="15.7109375" style="71" customWidth="1"/>
    <col min="18" max="18" width="9.140625" style="71"/>
    <col min="19" max="16384" width="9.140625" style="39"/>
  </cols>
  <sheetData>
    <row r="1" spans="1:15">
      <c r="A1" s="39" t="s">
        <v>27</v>
      </c>
      <c r="B1" s="1" t="s">
        <v>153</v>
      </c>
    </row>
    <row r="2" spans="1:15" ht="15">
      <c r="A2" s="39" t="s">
        <v>28</v>
      </c>
      <c r="B2" s="143">
        <v>44926</v>
      </c>
    </row>
    <row r="4" spans="1:15" ht="13.5" thickBot="1">
      <c r="A4" s="52" t="s">
        <v>53</v>
      </c>
      <c r="B4" s="136" t="s">
        <v>26</v>
      </c>
    </row>
    <row r="5" spans="1:15">
      <c r="A5" s="47"/>
      <c r="B5" s="111"/>
      <c r="C5" s="125" t="s">
        <v>0</v>
      </c>
      <c r="D5" s="125" t="s">
        <v>1</v>
      </c>
      <c r="E5" s="125" t="s">
        <v>2</v>
      </c>
      <c r="F5" s="125" t="s">
        <v>3</v>
      </c>
      <c r="G5" s="125" t="s">
        <v>4</v>
      </c>
      <c r="H5" s="125" t="s">
        <v>8</v>
      </c>
      <c r="I5" s="125" t="s">
        <v>12</v>
      </c>
      <c r="J5" s="125" t="s">
        <v>13</v>
      </c>
      <c r="K5" s="125" t="s">
        <v>137</v>
      </c>
      <c r="L5" s="125" t="s">
        <v>14</v>
      </c>
      <c r="M5" s="125" t="s">
        <v>15</v>
      </c>
      <c r="N5" s="125" t="s">
        <v>16</v>
      </c>
      <c r="O5" s="112" t="s">
        <v>17</v>
      </c>
    </row>
    <row r="6" spans="1:15" ht="12.75" customHeight="1">
      <c r="A6" s="48"/>
      <c r="B6" s="50"/>
      <c r="C6" s="218" t="s">
        <v>138</v>
      </c>
      <c r="D6" s="218"/>
      <c r="E6" s="218"/>
      <c r="F6" s="220" t="s">
        <v>56</v>
      </c>
      <c r="G6" s="220"/>
      <c r="H6" s="220"/>
      <c r="I6" s="220"/>
      <c r="J6" s="220"/>
      <c r="K6" s="220"/>
      <c r="L6" s="220"/>
      <c r="M6" s="220" t="s">
        <v>62</v>
      </c>
      <c r="N6" s="220"/>
      <c r="O6" s="219"/>
    </row>
    <row r="7" spans="1:15" ht="15" customHeight="1">
      <c r="A7" s="48"/>
      <c r="B7" s="50"/>
      <c r="C7" s="220" t="s">
        <v>143</v>
      </c>
      <c r="D7" s="220" t="s">
        <v>144</v>
      </c>
      <c r="E7" s="220" t="s">
        <v>55</v>
      </c>
      <c r="F7" s="220" t="s">
        <v>57</v>
      </c>
      <c r="G7" s="220"/>
      <c r="H7" s="220" t="s">
        <v>58</v>
      </c>
      <c r="I7" s="220" t="s">
        <v>59</v>
      </c>
      <c r="J7" s="220"/>
      <c r="K7" s="221" t="s">
        <v>60</v>
      </c>
      <c r="L7" s="221"/>
      <c r="M7" s="218" t="s">
        <v>147</v>
      </c>
      <c r="N7" s="218" t="s">
        <v>148</v>
      </c>
      <c r="O7" s="219" t="s">
        <v>63</v>
      </c>
    </row>
    <row r="8" spans="1:15" ht="25.5">
      <c r="A8" s="48"/>
      <c r="B8" s="50"/>
      <c r="C8" s="220"/>
      <c r="D8" s="220"/>
      <c r="E8" s="220"/>
      <c r="F8" s="130" t="s">
        <v>145</v>
      </c>
      <c r="G8" s="130" t="s">
        <v>146</v>
      </c>
      <c r="H8" s="220"/>
      <c r="I8" s="130" t="s">
        <v>143</v>
      </c>
      <c r="J8" s="130" t="s">
        <v>144</v>
      </c>
      <c r="K8" s="131" t="s">
        <v>150</v>
      </c>
      <c r="L8" s="131" t="s">
        <v>61</v>
      </c>
      <c r="M8" s="218"/>
      <c r="N8" s="218"/>
      <c r="O8" s="219"/>
    </row>
    <row r="9" spans="1:15">
      <c r="A9" s="113"/>
      <c r="B9" s="114" t="s">
        <v>47</v>
      </c>
      <c r="C9" s="115"/>
      <c r="D9" s="115"/>
      <c r="E9" s="115"/>
      <c r="F9" s="116"/>
      <c r="G9" s="116"/>
      <c r="H9" s="49"/>
      <c r="I9" s="49"/>
      <c r="J9" s="49"/>
      <c r="K9" s="49"/>
      <c r="L9" s="49"/>
      <c r="M9" s="116"/>
      <c r="N9" s="116"/>
      <c r="O9" s="117"/>
    </row>
    <row r="10" spans="1:15">
      <c r="A10" s="48">
        <v>1</v>
      </c>
      <c r="B10" s="118" t="s">
        <v>54</v>
      </c>
      <c r="C10" s="119">
        <f>SUM(C11:C17)</f>
        <v>0</v>
      </c>
      <c r="D10" s="119">
        <f>SUM(D11:D17)</f>
        <v>0</v>
      </c>
      <c r="E10" s="119">
        <f>SUM(E11:E17)</f>
        <v>0</v>
      </c>
      <c r="F10" s="120">
        <f t="shared" ref="F10:O10" si="0">SUM(F11:F17)</f>
        <v>0</v>
      </c>
      <c r="G10" s="120">
        <f t="shared" si="0"/>
        <v>0</v>
      </c>
      <c r="H10" s="119">
        <f t="shared" si="0"/>
        <v>0</v>
      </c>
      <c r="I10" s="119">
        <f t="shared" si="0"/>
        <v>0</v>
      </c>
      <c r="J10" s="119">
        <f t="shared" si="0"/>
        <v>0</v>
      </c>
      <c r="K10" s="119">
        <f t="shared" si="0"/>
        <v>0</v>
      </c>
      <c r="L10" s="119">
        <f t="shared" si="0"/>
        <v>0</v>
      </c>
      <c r="M10" s="120">
        <f>SUM(M11:M17)</f>
        <v>0</v>
      </c>
      <c r="N10" s="120">
        <f t="shared" si="0"/>
        <v>0</v>
      </c>
      <c r="O10" s="121">
        <f t="shared" si="0"/>
        <v>0</v>
      </c>
    </row>
    <row r="11" spans="1:15">
      <c r="A11" s="48">
        <v>1.1000000000000001</v>
      </c>
      <c r="B11" s="50"/>
      <c r="C11" s="44"/>
      <c r="D11" s="44"/>
      <c r="E11" s="119">
        <f t="shared" ref="E11:E17" si="1">C11+D11</f>
        <v>0</v>
      </c>
      <c r="F11" s="44"/>
      <c r="G11" s="44"/>
      <c r="H11" s="44"/>
      <c r="I11" s="44"/>
      <c r="J11" s="44"/>
      <c r="K11" s="122"/>
      <c r="L11" s="122"/>
      <c r="M11" s="119">
        <f>C11+F11-H11-I11</f>
        <v>0</v>
      </c>
      <c r="N11" s="119">
        <f>D11+G11+H11-J11+K11-L11</f>
        <v>0</v>
      </c>
      <c r="O11" s="121">
        <f t="shared" ref="O11:O17" si="2">M11+N11</f>
        <v>0</v>
      </c>
    </row>
    <row r="12" spans="1:15">
      <c r="A12" s="48">
        <v>1.2</v>
      </c>
      <c r="B12" s="50"/>
      <c r="C12" s="44"/>
      <c r="D12" s="44"/>
      <c r="E12" s="119">
        <f t="shared" si="1"/>
        <v>0</v>
      </c>
      <c r="F12" s="44"/>
      <c r="G12" s="44"/>
      <c r="H12" s="44"/>
      <c r="I12" s="44"/>
      <c r="J12" s="44"/>
      <c r="K12" s="122"/>
      <c r="L12" s="122"/>
      <c r="M12" s="119">
        <f t="shared" ref="M12:M17" si="3">C12+F12-H12-I12</f>
        <v>0</v>
      </c>
      <c r="N12" s="119">
        <f t="shared" ref="N12:N17" si="4">D12+G12+H12-J12+K12-L12</f>
        <v>0</v>
      </c>
      <c r="O12" s="121">
        <f t="shared" si="2"/>
        <v>0</v>
      </c>
    </row>
    <row r="13" spans="1:15">
      <c r="A13" s="48">
        <v>1.3</v>
      </c>
      <c r="B13" s="50"/>
      <c r="C13" s="44"/>
      <c r="D13" s="44"/>
      <c r="E13" s="119">
        <f t="shared" si="1"/>
        <v>0</v>
      </c>
      <c r="F13" s="44"/>
      <c r="G13" s="44"/>
      <c r="H13" s="44"/>
      <c r="I13" s="44"/>
      <c r="J13" s="44"/>
      <c r="K13" s="122"/>
      <c r="L13" s="122"/>
      <c r="M13" s="119">
        <f t="shared" si="3"/>
        <v>0</v>
      </c>
      <c r="N13" s="119">
        <f t="shared" si="4"/>
        <v>0</v>
      </c>
      <c r="O13" s="121">
        <f t="shared" si="2"/>
        <v>0</v>
      </c>
    </row>
    <row r="14" spans="1:15">
      <c r="A14" s="48">
        <v>1.4</v>
      </c>
      <c r="B14" s="50"/>
      <c r="C14" s="44"/>
      <c r="D14" s="44"/>
      <c r="E14" s="119">
        <f t="shared" si="1"/>
        <v>0</v>
      </c>
      <c r="F14" s="44"/>
      <c r="G14" s="44"/>
      <c r="H14" s="44"/>
      <c r="I14" s="44"/>
      <c r="J14" s="44"/>
      <c r="K14" s="122"/>
      <c r="L14" s="122"/>
      <c r="M14" s="119">
        <f t="shared" si="3"/>
        <v>0</v>
      </c>
      <c r="N14" s="119">
        <f t="shared" si="4"/>
        <v>0</v>
      </c>
      <c r="O14" s="121">
        <f t="shared" si="2"/>
        <v>0</v>
      </c>
    </row>
    <row r="15" spans="1:15">
      <c r="A15" s="48">
        <v>1.5</v>
      </c>
      <c r="B15" s="50"/>
      <c r="C15" s="44"/>
      <c r="D15" s="44"/>
      <c r="E15" s="119">
        <f t="shared" si="1"/>
        <v>0</v>
      </c>
      <c r="F15" s="44"/>
      <c r="G15" s="44"/>
      <c r="H15" s="44"/>
      <c r="I15" s="44"/>
      <c r="J15" s="44"/>
      <c r="K15" s="122"/>
      <c r="L15" s="122"/>
      <c r="M15" s="119">
        <f t="shared" si="3"/>
        <v>0</v>
      </c>
      <c r="N15" s="119">
        <f t="shared" si="4"/>
        <v>0</v>
      </c>
      <c r="O15" s="121">
        <f t="shared" si="2"/>
        <v>0</v>
      </c>
    </row>
    <row r="16" spans="1:15">
      <c r="A16" s="48">
        <v>1.6</v>
      </c>
      <c r="B16" s="50"/>
      <c r="C16" s="44"/>
      <c r="D16" s="44"/>
      <c r="E16" s="119">
        <f t="shared" si="1"/>
        <v>0</v>
      </c>
      <c r="F16" s="44"/>
      <c r="G16" s="44"/>
      <c r="H16" s="44"/>
      <c r="I16" s="44"/>
      <c r="J16" s="44"/>
      <c r="K16" s="122"/>
      <c r="L16" s="122"/>
      <c r="M16" s="119">
        <f>C16+F16-H16-I16</f>
        <v>0</v>
      </c>
      <c r="N16" s="119">
        <f t="shared" si="4"/>
        <v>0</v>
      </c>
      <c r="O16" s="121">
        <f t="shared" si="2"/>
        <v>0</v>
      </c>
    </row>
    <row r="17" spans="1:15">
      <c r="A17" s="48" t="s">
        <v>11</v>
      </c>
      <c r="B17" s="50"/>
      <c r="C17" s="44"/>
      <c r="D17" s="44"/>
      <c r="E17" s="119">
        <f t="shared" si="1"/>
        <v>0</v>
      </c>
      <c r="F17" s="44"/>
      <c r="G17" s="44"/>
      <c r="H17" s="44"/>
      <c r="I17" s="44"/>
      <c r="J17" s="44"/>
      <c r="K17" s="122"/>
      <c r="L17" s="122"/>
      <c r="M17" s="119">
        <f t="shared" si="3"/>
        <v>0</v>
      </c>
      <c r="N17" s="119">
        <f t="shared" si="4"/>
        <v>0</v>
      </c>
      <c r="O17" s="121">
        <f t="shared" si="2"/>
        <v>0</v>
      </c>
    </row>
    <row r="18" spans="1:15">
      <c r="A18" s="113"/>
      <c r="B18" s="39" t="s">
        <v>48</v>
      </c>
      <c r="C18" s="115"/>
      <c r="D18" s="115"/>
      <c r="E18" s="115"/>
      <c r="F18" s="115"/>
      <c r="G18" s="115"/>
      <c r="H18" s="115"/>
      <c r="I18" s="115"/>
      <c r="J18" s="115"/>
      <c r="K18" s="123"/>
      <c r="L18" s="123"/>
      <c r="M18" s="115"/>
      <c r="N18" s="115"/>
      <c r="O18" s="117"/>
    </row>
    <row r="19" spans="1:15">
      <c r="A19" s="48">
        <v>2</v>
      </c>
      <c r="B19" s="124" t="s">
        <v>54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>
        <f t="shared" ref="M19" si="5">C19+F19-H19-I19</f>
        <v>0</v>
      </c>
      <c r="N19" s="119">
        <f t="shared" ref="N19" si="6">D19+G19+H19-J19+K19-L19</f>
        <v>0</v>
      </c>
      <c r="O19" s="121">
        <f t="shared" ref="O19" si="7"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45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gtUngQUhogmt+0/CQceaL1KFnQMOXGFp+Dd0i0+0Qrg=</DigestValue>
    </Reference>
    <Reference Type="http://www.w3.org/2000/09/xmldsig#Object" URI="#idOfficeObject">
      <DigestMethod Algorithm="http://www.w3.org/2001/04/xmlenc#sha256"/>
      <DigestValue>5/Y+TqHtJicNiR2k55D6CLgC2kzUGw122UQWaD+T+Z0=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pvKlHOfFMfxvS/8ZMGdBnPLloQB4G9t0bOOGhJ+fJ/U=</DigestValue>
    </Reference>
  </SignedInfo>
  <SignatureValue>QZhhomPx2749cWHvhwj2YG33WaXZVajpPr2T11cZGZhX4eHI3Logx0GC1E+UYyHY7Fq9P/qLxNhM
VVGuBgQw9RAkS+AqAi+m8XTVsNPCdMautK8FTUTN3xKSd+Osx6SHFEwLLymf7nwvsGBrJ5kdj7i7
tqn0yO33HqwkMv5QCZAO1NqYkqUXxiMtH8f1HgHHGO1RKGi3p88BQXGFf6YwqxTVnw/pWZt9Gm8+
I/oujsHIafp/J+mgpqPee48902yF2vgJLYfbyx/Y/ctdZbVRhBZMqw8+mQhDwpcYfsK/Ycwk5Qtp
yRFG289plNM2zFXAGUf5OKLmR7EeCq6dOO46xg==</SignatureValue>
  <KeyInfo>
    <X509Data>
      <X509Certificate>MIIGPDCCBSSgAwIBAgIKOB+W7QADAAIpWjANBgkqhkiG9w0BAQsFADBKMRIwEAYKCZImiZPyLGQBGRYCZ2UxEzARBgoJkiaJk/IsZAEZFgNuYmcxHzAdBgNVBAMTFk5CRyBDbGFzcyAyIElOVCBTdWIgQ0EwHhcNMjIxMjI3MTI1NzEzWhcNMjQxMjI2MTI1NzEzWjA6MRcwFQYDVQQKEw5KU0MgQ0FSVFUgQkFOSzEfMB0GA1UEAxMWQkNSIC0gVGFtYXIgVGNoaWdsYWR6ZTCCASIwDQYJKoZIhvcNAQEBBQADggEPADCCAQoCggEBAN9TOpkX9Xxgr5jcpPPFIvr1Z+hJh3gWetPOvdME6EyxSySZFeDxx/c67of+8uFHIu4H9rj7u3OyJlsOtFZkIiJV2qWp8W9AurzZq/qyKhwRB5ck6VIzq+QMgotjwqs40E3PM9KB/kZjRbwTbV0dUih2r2JGWC2p51JDdHt08ZhyXK4rvLfw7nzaKVcSsvw4O9ykRdumtMzsFyI+19kaf1NF2WqiLb1AzWmrTWWFjLaTPP/UDHloGV3gKep2oTp3P4n9JkhfJun0e9S+cgSQ29Jfq0vZIkm3IKQyzTc6JV43qk1EK23EBxcmY6IgPa4qbs0cI0lSRuVHsDYF66K5/y8CAwEAAaOCAzIwggMuMDwGCSsGAQQBgjcVBwQvMC0GJSsGAQQBgjcVCOayYION9USGgZkJg7ihSoO+hHEEg8SRM4SDiF0CAWQCASMwHQYDVR0lBBYwFAYIKwYBBQUHAwIGCCsGAQUFBwMEMAsGA1UdDwQEAwIHgDAnBgkrBgEEAYI3FQoEGjAYMAoGCCsGAQUFBwMCMAoGCCsGAQUFBwMEMB0GA1UdDgQWBBQlCCrAoeBNMzyEIbfiVcVddNXYg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UQToevVjfI2IvF7tuCI3XJib/HG6dmc4mHoVYMaJyM4eX03AeZZe3f5Ig27A0FQ/53Z4EDK2eH57kYcMp+syDEaWMQxK4AtTrNxG2jVC8oG8DHeDO7UrRj3dacrNaSpkqRxhvH1YeUm0xVKXmq8NNw8xFlhvA+/75dJe4LwTEABI/Shu5nYnmhZMRwTX/Q1YHx3QLLowS+bmk8qH4mrTf8E/1GyDLYkAvHwr8RllOzyclp0x1W9VHaz2Xpx1HB9oig4OPm7584R1ikmK2ew6/eFV/NnA7PqShCY+gOPXKMV+YMsrBEkWs0BfZWBiwdCqFlDu+oOp5sEaPlKWMZi4t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3/uGPvYwLK66nK2LNB9ln7RpQs/D6kywf21tNNBoJPQ=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AFqQGq59hpS0SozSkrxQW7o6wZTwISpA6ROEYI4Ix3Y=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XhszmJxokiIoZazSfDyCYm2dovOkzfQi7V2xX5qF01E=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ZENbnNIcuV/D2OtDSrFeFIWyp6CiCTnVXWzkgvFlYys=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9vambzTaSt827kpJ07kvmTGfa+Fkw//YPk4EIHNaofY=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9vambzTaSt827kpJ07kvmTGfa+Fkw//YPk4EIHNaofY=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9vambzTaSt827kpJ07kvmTGfa+Fkw//YPk4EIHNaofY=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ZENbnNIcuV/D2OtDSrFeFIWyp6CiCTnVXWzkgvFlYys=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sharedStrings.xml?ContentType=application/vnd.openxmlformats-officedocument.spreadsheetml.sharedStrings+xml">
        <DigestMethod Algorithm="http://www.w3.org/2001/04/xmlenc#sha256"/>
        <DigestValue>z8F9fioqywMb4Y/6EvhKrI7JLsCX1k/YN3o3vldyfCI=</DigestValue>
      </Reference>
      <Reference URI="/xl/styles.xml?ContentType=application/vnd.openxmlformats-officedocument.spreadsheetml.styles+xml">
        <DigestMethod Algorithm="http://www.w3.org/2001/04/xmlenc#sha256"/>
        <DigestValue>g3zURhKIji/Wwzirqb6rgy/nNbVgPY9bv4/4zf4Qfn0=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njF8Yq1oSo1PwDcwbjE3xoQYUjUbrCL/4AGtk+0mpHg=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oVDo93t01cvn9DRal+iERFRrgB9Oux5tlR4mBPccwlE=</DigestValue>
      </Reference>
      <Reference URI="/xl/worksheets/sheet2.xml?ContentType=application/vnd.openxmlformats-officedocument.spreadsheetml.worksheet+xml">
        <DigestMethod Algorithm="http://www.w3.org/2001/04/xmlenc#sha256"/>
        <DigestValue>/KvIkBjy9RqCFJCGCMaNrzF4v7Yjy83CWD2wDPbvIxc=</DigestValue>
      </Reference>
      <Reference URI="/xl/worksheets/sheet3.xml?ContentType=application/vnd.openxmlformats-officedocument.spreadsheetml.worksheet+xml">
        <DigestMethod Algorithm="http://www.w3.org/2001/04/xmlenc#sha256"/>
        <DigestValue>FEfjGwJ3Gfj3acKLcOGup4b1bGm8uzEWaJW4OoRY4mQ=</DigestValue>
      </Reference>
      <Reference URI="/xl/worksheets/sheet4.xml?ContentType=application/vnd.openxmlformats-officedocument.spreadsheetml.worksheet+xml">
        <DigestMethod Algorithm="http://www.w3.org/2001/04/xmlenc#sha256"/>
        <DigestValue>gtgW7e/XO7PXYNWGeLdXE9WIVH2BAElUn6K37VGIJvw=</DigestValue>
      </Reference>
      <Reference URI="/xl/worksheets/sheet5.xml?ContentType=application/vnd.openxmlformats-officedocument.spreadsheetml.worksheet+xml">
        <DigestMethod Algorithm="http://www.w3.org/2001/04/xmlenc#sha256"/>
        <DigestValue>tS1HvP9UNcPxl5odiIkA7x0jOxZX4wJ/PgJ4g7LyPJw=</DigestValue>
      </Reference>
      <Reference URI="/xl/worksheets/sheet6.xml?ContentType=application/vnd.openxmlformats-officedocument.spreadsheetml.worksheet+xml">
        <DigestMethod Algorithm="http://www.w3.org/2001/04/xmlenc#sha256"/>
        <DigestValue>i5ZFuc4tKVfiSwASMzRBhH75hUSY1vvScE7nRuRm9s8=</DigestValue>
      </Reference>
      <Reference URI="/xl/worksheets/sheet7.xml?ContentType=application/vnd.openxmlformats-officedocument.spreadsheetml.worksheet+xml">
        <DigestMethod Algorithm="http://www.w3.org/2001/04/xmlenc#sha256"/>
        <DigestValue>J5lBqYYHPOWBBDpCJsEvWL/DL8FyU+itzagMOsHrSFo=</DigestValue>
      </Reference>
      <Reference URI="/xl/worksheets/sheet8.xml?ContentType=application/vnd.openxmlformats-officedocument.spreadsheetml.worksheet+xml">
        <DigestMethod Algorithm="http://www.w3.org/2001/04/xmlenc#sha256"/>
        <DigestValue>+MAr3+8mUPHU5Q7VpLNPVoWyk/iRS7d+yA9s8XX44S8=</DigestValue>
      </Reference>
      <Reference URI="/xl/worksheets/sheet9.xml?ContentType=application/vnd.openxmlformats-officedocument.spreadsheetml.worksheet+xml">
        <DigestMethod Algorithm="http://www.w3.org/2001/04/xmlenc#sha256"/>
        <DigestValue>Ryj5Ipj1rvET1p2bZrRki9WR4LHB6AYcRLb2Yxq/lVM=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2023-05-11T07:16:03Z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16.0.15128/23</OfficeVersion>
          <ApplicationVersion>16.0.15128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2023-05-11T07:16:03Z</xd:SigningTime>
          <xd:SigningCertificate>
            <xd:Cert>
              <xd:CertDigest>
                <DigestMethod Algorithm="http://www.w3.org/2001/04/xmlenc#sha256"/>
                <DigestValue>CwTpvPSCk/jyseY3nDoQPkjX62sm6OsYnV9STjGat9U=</DigestValue>
              </xd:CertDigest>
              <xd:IssuerSerial>
                <X509IssuerName>CN=NBG Class 2 INT Sub CA, DC=nbg, DC=ge</X509IssuerName>
                <X509SerialNumber>265035247455673182726490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1C6PM/yV5ISsZHvAzlF32r7/ByU+FaUS55YIEt9141w=</DigestValue>
    </Reference>
    <Reference Type="http://www.w3.org/2000/09/xmldsig#Object" URI="#idOfficeObject">
      <DigestMethod Algorithm="http://www.w3.org/2001/04/xmlenc#sha256"/>
      <DigestValue>wkYb5MdnThj593SAK+fBavR6xg5rg5fvXwWGE/KpzCU=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xxCZXGr3SMgonOjsu/zXspHEJkqppmuA7hnHFJk3XUs=</DigestValue>
    </Reference>
  </SignedInfo>
  <SignatureValue>RNq5W8iRHkTpM/EbPxLEp8pJlQI1iIPD6E8W0Gi4LSOm4rgEXO8aAOo0PZu0LTCIz3HLq87DADCa
U4mGvEyVvHXZXFzGkTaHsAKLFAyhoVIZJJOWT70t24rPnntCclBdoUJS47hAVOe28SWggQr0IOmq
Ld18fX3CJgzT6t3g8WMzu3d+Fj9+Qvo6nZD6xC+5MdAxjNeWGtWV+J1dqN7+gnr7K+0L7vobgKe/
ekVdtE9WkKTWHP9xMb3/8xjwKPI+VsdoAeli+UXJUJkRnZ5zuxtLDRZa5oht0xaRmoVsk/teD1P3
VfHgxNG3ZnvlCIUs0ugXfbQ6RKA0UY0RRt4mfg==</SignatureValue>
  <KeyInfo>
    <X509Data>
      <X509Certificate>MIIGOjCCBSKgAwIBAgIKL3qb+wADAAIAczANBgkqhkiG9w0BAQsFADBKMRIwEAYKCZImiZPyLGQBGRYCZ2UxEzARBgoJkiaJk/IsZAEZFgNuYmcxHzAdBgNVBAMTFk5CRyBDbGFzcyAyIElOVCBTdWIgQ0EwHhcNMjExMjIwMDc1NTE3WhcNMjMxMjIwMDc1NTE3WjA4MRcwFQYDVQQKEw5KU0MgQ0FSVFUgQkFOSzEdMBsGA1UEAxMUQkNSIC0gR2l2aSBMZWJhbmlkemUwggEiMA0GCSqGSIb3DQEBAQUAA4IBDwAwggEKAoIBAQDWnOvEU2z5BGjfKmaBz5LK1C/lsIy1uBFlYzdQScjSVh9KjF7SFk+59vWUzjRtYBpV3mgUiPIlaFLNbmsPRppS195XMNUHb4ww5U18fD7t+O60GMG0p+wjY+LBR1DmUlU1N2yQmW59e0HVH2dyBAmoRqK9aDMfevkfpJoN0wSGVubh50B/kBKhUVW2+7fn8M/CCDaXaMp/pmP2z7AaRuA12SSjPnrzk1UYvSfu7wBct8XQVqeLmOjYYcSQEhIujJNSz6GBDCns0AoCc6zOuCwMLL9nGaqxqLDSrUohBNiG41f84g5c9j0tTsBT5jKMgErTtJILBtvoTIzwN3eDhqAVAgMBAAGjggMyMIIDLjA8BgkrBgEEAYI3FQcELzAtBiUrBgEEAYI3FQjmsmCDjfVEhoGZCYO4oUqDvoRxBIPEkTOEg4hdAgFkAgEjMB0GA1UdJQQWMBQGCCsGAQUFBwMCBggrBgEFBQcDBDALBgNVHQ8EBAMCB4AwJwYJKwYBBAGCNxUKBBowGDAKBggrBgEFBQcDAjAKBggrBgEFBQcDBDAdBgNVHQ4EFgQUkk4PVbIeuccZdToW98Yu8tirfb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ImdRG+UhUFq0UXKXFNeRm2djTQ59JQCntmC+4PcF8N5eayGki38yP3hEXaQw1nK/pSxDMxNmIoQpGAmStpP2w/3S/KeuwhENxelfS1UZGNSmszuxfKKhFW7sRfa/Xfif6D9Esh4z3ne71lG0DAKCQNHReSbcF4vRvqIzvASwKAEbXltzijAMkBR95VtcCPDjOmWlIoXMhiaGkKEQx7KN0ftJbVA8xXGzyCGjB5jaPSr2scdT5zz4v25ef+RPPDXbaBMis6CyUsVcKh4XakLj6HMckNK6Mghyk9CBbp9YGcs+c3DUcF9YLa/ajYGL+4/8oRt3K7StpmhH0WQVE94QV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3/uGPvYwLK66nK2LNB9ln7RpQs/D6kywf21tNNBoJPQ=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AFqQGq59hpS0SozSkrxQW7o6wZTwISpA6ROEYI4Ix3Y=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XhszmJxokiIoZazSfDyCYm2dovOkzfQi7V2xX5qF01E=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ZENbnNIcuV/D2OtDSrFeFIWyp6CiCTnVXWzkgvFlYys=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9vambzTaSt827kpJ07kvmTGfa+Fkw//YPk4EIHNaofY=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9vambzTaSt827kpJ07kvmTGfa+Fkw//YPk4EIHNaofY=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9vambzTaSt827kpJ07kvmTGfa+Fkw//YPk4EIHNaofY=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ZENbnNIcuV/D2OtDSrFeFIWyp6CiCTnVXWzkgvFlYys=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O+aqu4MFlkyAV9vhcSPGFsQ8T3DmOljTB7sSreoMS8s=</DigestValue>
      </Reference>
      <Reference URI="/xl/sharedStrings.xml?ContentType=application/vnd.openxmlformats-officedocument.spreadsheetml.sharedStrings+xml">
        <DigestMethod Algorithm="http://www.w3.org/2001/04/xmlenc#sha256"/>
        <DigestValue>z8F9fioqywMb4Y/6EvhKrI7JLsCX1k/YN3o3vldyfCI=</DigestValue>
      </Reference>
      <Reference URI="/xl/styles.xml?ContentType=application/vnd.openxmlformats-officedocument.spreadsheetml.styles+xml">
        <DigestMethod Algorithm="http://www.w3.org/2001/04/xmlenc#sha256"/>
        <DigestValue>g3zURhKIji/Wwzirqb6rgy/nNbVgPY9bv4/4zf4Qfn0=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njF8Yq1oSo1PwDcwbjE3xoQYUjUbrCL/4AGtk+0mpHg=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oVDo93t01cvn9DRal+iERFRrgB9Oux5tlR4mBPccwlE=</DigestValue>
      </Reference>
      <Reference URI="/xl/worksheets/sheet2.xml?ContentType=application/vnd.openxmlformats-officedocument.spreadsheetml.worksheet+xml">
        <DigestMethod Algorithm="http://www.w3.org/2001/04/xmlenc#sha256"/>
        <DigestValue>/KvIkBjy9RqCFJCGCMaNrzF4v7Yjy83CWD2wDPbvIxc=</DigestValue>
      </Reference>
      <Reference URI="/xl/worksheets/sheet3.xml?ContentType=application/vnd.openxmlformats-officedocument.spreadsheetml.worksheet+xml">
        <DigestMethod Algorithm="http://www.w3.org/2001/04/xmlenc#sha256"/>
        <DigestValue>FEfjGwJ3Gfj3acKLcOGup4b1bGm8uzEWaJW4OoRY4mQ=</DigestValue>
      </Reference>
      <Reference URI="/xl/worksheets/sheet4.xml?ContentType=application/vnd.openxmlformats-officedocument.spreadsheetml.worksheet+xml">
        <DigestMethod Algorithm="http://www.w3.org/2001/04/xmlenc#sha256"/>
        <DigestValue>gtgW7e/XO7PXYNWGeLdXE9WIVH2BAElUn6K37VGIJvw=</DigestValue>
      </Reference>
      <Reference URI="/xl/worksheets/sheet5.xml?ContentType=application/vnd.openxmlformats-officedocument.spreadsheetml.worksheet+xml">
        <DigestMethod Algorithm="http://www.w3.org/2001/04/xmlenc#sha256"/>
        <DigestValue>tS1HvP9UNcPxl5odiIkA7x0jOxZX4wJ/PgJ4g7LyPJw=</DigestValue>
      </Reference>
      <Reference URI="/xl/worksheets/sheet6.xml?ContentType=application/vnd.openxmlformats-officedocument.spreadsheetml.worksheet+xml">
        <DigestMethod Algorithm="http://www.w3.org/2001/04/xmlenc#sha256"/>
        <DigestValue>i5ZFuc4tKVfiSwASMzRBhH75hUSY1vvScE7nRuRm9s8=</DigestValue>
      </Reference>
      <Reference URI="/xl/worksheets/sheet7.xml?ContentType=application/vnd.openxmlformats-officedocument.spreadsheetml.worksheet+xml">
        <DigestMethod Algorithm="http://www.w3.org/2001/04/xmlenc#sha256"/>
        <DigestValue>J5lBqYYHPOWBBDpCJsEvWL/DL8FyU+itzagMOsHrSFo=</DigestValue>
      </Reference>
      <Reference URI="/xl/worksheets/sheet8.xml?ContentType=application/vnd.openxmlformats-officedocument.spreadsheetml.worksheet+xml">
        <DigestMethod Algorithm="http://www.w3.org/2001/04/xmlenc#sha256"/>
        <DigestValue>+MAr3+8mUPHU5Q7VpLNPVoWyk/iRS7d+yA9s8XX44S8=</DigestValue>
      </Reference>
      <Reference URI="/xl/worksheets/sheet9.xml?ContentType=application/vnd.openxmlformats-officedocument.spreadsheetml.worksheet+xml">
        <DigestMethod Algorithm="http://www.w3.org/2001/04/xmlenc#sha256"/>
        <DigestValue>Ryj5Ipj1rvET1p2bZrRki9WR4LHB6AYcRLb2Yxq/lVM=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2023-05-11T07:21:11Z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16.0.16327/24</OfficeVersion>
          <ApplicationVersion>16.0.16327</ApplicationVersion>
          <Monitors>2</Monitors>
          <HorizontalResolution>3840</HorizontalResolution>
          <VerticalResolution>2160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2023-05-11T07:21:11Z</xd:SigningTime>
          <xd:SigningCertificate>
            <xd:Cert>
              <xd:CertDigest>
                <DigestMethod Algorithm="http://www.w3.org/2001/04/xmlenc#sha256"/>
                <DigestValue>VkMd50lGnE+7pvjdR8MV1pVSjeeiSH8tvcOJaR6FzxQ=</DigestValue>
              </xd:CertDigest>
              <xd:IssuerSerial>
                <X509IssuerName>CN=NBG Class 2 INT Sub CA, DC=nbg, DC=ge</X509IssuerName>
                <X509SerialNumber>224212967049173808578675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2023-05-11T07:15:55Z</dcterms:modified>
</cp:coreProperties>
</file>