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F758713F-95B1-4191-962C-D44FA33CCC08}" xr6:coauthVersionLast="47" xr6:coauthVersionMax="47" xr10:uidLastSave="{00000000-0000-0000-0000-000000000000}"/>
  <bookViews>
    <workbookView xWindow="-108" yWindow="-108" windowWidth="30936" windowHeight="16896" tabRatio="919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2">'21. LI4'!$A$1:$H$21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3" l="1"/>
  <c r="M10" i="63"/>
  <c r="L10" i="63"/>
  <c r="K10" i="63"/>
  <c r="J10" i="63"/>
  <c r="I10" i="63"/>
  <c r="H10" i="63"/>
  <c r="G10" i="63"/>
  <c r="F10" i="63"/>
  <c r="D10" i="63"/>
  <c r="O30" i="63"/>
  <c r="N30" i="63"/>
  <c r="P30" i="63" s="1"/>
  <c r="E30" i="63"/>
  <c r="O28" i="63"/>
  <c r="N28" i="63"/>
  <c r="E28" i="63"/>
  <c r="O27" i="63"/>
  <c r="N27" i="63"/>
  <c r="E27" i="63"/>
  <c r="O26" i="63"/>
  <c r="N26" i="63"/>
  <c r="E26" i="63"/>
  <c r="O25" i="63"/>
  <c r="N25" i="63"/>
  <c r="P25" i="63" s="1"/>
  <c r="E25" i="63"/>
  <c r="O24" i="63"/>
  <c r="N24" i="63"/>
  <c r="P24" i="63" s="1"/>
  <c r="E24" i="63"/>
  <c r="O23" i="63"/>
  <c r="N23" i="63"/>
  <c r="E23" i="63"/>
  <c r="O22" i="63"/>
  <c r="N22" i="63"/>
  <c r="E22" i="63"/>
  <c r="A22" i="63"/>
  <c r="A23" i="63" s="1"/>
  <c r="A24" i="63" s="1"/>
  <c r="A25" i="63" s="1"/>
  <c r="A26" i="63" s="1"/>
  <c r="A27" i="63" s="1"/>
  <c r="A28" i="63" s="1"/>
  <c r="O21" i="63"/>
  <c r="N21" i="63"/>
  <c r="E21" i="63"/>
  <c r="O20" i="63"/>
  <c r="N20" i="63"/>
  <c r="E20" i="63"/>
  <c r="O19" i="63"/>
  <c r="N19" i="63"/>
  <c r="P19" i="63" s="1"/>
  <c r="E19" i="63"/>
  <c r="O18" i="63"/>
  <c r="N18" i="63"/>
  <c r="P18" i="63" s="1"/>
  <c r="E18" i="63"/>
  <c r="O17" i="63"/>
  <c r="N17" i="63"/>
  <c r="E17" i="63"/>
  <c r="A17" i="63"/>
  <c r="A18" i="63" s="1"/>
  <c r="O16" i="63"/>
  <c r="N16" i="63"/>
  <c r="E16" i="63"/>
  <c r="O15" i="63"/>
  <c r="N15" i="63"/>
  <c r="E15" i="63"/>
  <c r="O14" i="63"/>
  <c r="N14" i="63"/>
  <c r="E14" i="63"/>
  <c r="O13" i="63"/>
  <c r="N13" i="63"/>
  <c r="P13" i="63" s="1"/>
  <c r="E13" i="63"/>
  <c r="O12" i="63"/>
  <c r="N12" i="63"/>
  <c r="P12" i="63" s="1"/>
  <c r="E12" i="63"/>
  <c r="O11" i="63"/>
  <c r="N11" i="63"/>
  <c r="N10" i="63" s="1"/>
  <c r="E11" i="63"/>
  <c r="D19" i="50"/>
  <c r="D17" i="50" s="1"/>
  <c r="D18" i="50"/>
  <c r="G17" i="50"/>
  <c r="F17" i="50"/>
  <c r="E17" i="50"/>
  <c r="C17" i="50"/>
  <c r="G12" i="50"/>
  <c r="F12" i="50"/>
  <c r="E12" i="50"/>
  <c r="D12" i="50"/>
  <c r="C12" i="50"/>
  <c r="D9" i="50"/>
  <c r="D8" i="50"/>
  <c r="D7" i="50" s="1"/>
  <c r="G7" i="50"/>
  <c r="F7" i="50"/>
  <c r="E7" i="50"/>
  <c r="C7" i="50"/>
  <c r="E15" i="72"/>
  <c r="D15" i="72"/>
  <c r="C15" i="72"/>
  <c r="E9" i="72"/>
  <c r="D9" i="72"/>
  <c r="C9" i="72"/>
  <c r="F15" i="48"/>
  <c r="E15" i="48"/>
  <c r="D15" i="48"/>
  <c r="F7" i="48"/>
  <c r="F22" i="48" s="1"/>
  <c r="E7" i="48"/>
  <c r="E22" i="48" s="1"/>
  <c r="D7" i="48"/>
  <c r="D22" i="48" s="1"/>
  <c r="E22" i="50" l="1"/>
  <c r="F22" i="50"/>
  <c r="P27" i="63"/>
  <c r="P28" i="63"/>
  <c r="G22" i="50"/>
  <c r="P16" i="63"/>
  <c r="P22" i="63"/>
  <c r="E10" i="63"/>
  <c r="O10" i="63"/>
  <c r="C22" i="50"/>
  <c r="P26" i="63"/>
  <c r="P14" i="63"/>
  <c r="P20" i="63"/>
  <c r="P15" i="63"/>
  <c r="P21" i="63"/>
  <c r="P17" i="63"/>
  <c r="P11" i="63"/>
  <c r="P23" i="63"/>
  <c r="D22" i="50"/>
  <c r="D48" i="67"/>
  <c r="C48" i="67"/>
  <c r="P10" i="63" l="1"/>
  <c r="D37" i="67"/>
  <c r="D49" i="67" s="1"/>
  <c r="C37" i="67"/>
  <c r="C49" i="67" s="1"/>
  <c r="D25" i="67"/>
  <c r="D50" i="67" s="1"/>
  <c r="C25" i="67"/>
  <c r="C50" i="67" s="1"/>
  <c r="F10" i="40" l="1"/>
  <c r="G10" i="40" s="1"/>
  <c r="E37" i="67" l="1"/>
  <c r="B1" i="72" l="1"/>
  <c r="B1" i="50"/>
  <c r="B1" i="63"/>
  <c r="B1" i="68"/>
  <c r="B1" i="48"/>
  <c r="B1" i="39"/>
  <c r="B1" i="40"/>
  <c r="B2" i="40"/>
  <c r="B2" i="63"/>
  <c r="B2" i="72"/>
  <c r="B2" i="50"/>
  <c r="B2" i="39"/>
  <c r="B2" i="48"/>
  <c r="B2" i="68"/>
</calcChain>
</file>

<file path=xl/sharedStrings.xml><?xml version="1.0" encoding="utf-8"?>
<sst xmlns="http://schemas.openxmlformats.org/spreadsheetml/2006/main" count="298" uniqueCount="187">
  <si>
    <t>a</t>
  </si>
  <si>
    <t>b</t>
  </si>
  <si>
    <t>c</t>
  </si>
  <si>
    <t>d</t>
  </si>
  <si>
    <t>e</t>
  </si>
  <si>
    <t>f</t>
  </si>
  <si>
    <t>x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</si>
  <si>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</si>
  <si>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</si>
  <si>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</si>
  <si>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</si>
  <si>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</si>
  <si>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</si>
  <si>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</si>
  <si>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</si>
  <si>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</si>
  <si>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</si>
  <si>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</si>
  <si>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</si>
  <si>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</si>
  <si>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</si>
  <si>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</si>
  <si>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</si>
  <si>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</si>
  <si>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</si>
  <si>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</si>
  <si>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</si>
  <si>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</si>
  <si>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</si>
  <si>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</si>
  <si>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</si>
  <si>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</si>
  <si>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</si>
  <si>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</si>
  <si>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</si>
  <si>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</si>
  <si>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</si>
  <si>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</si>
  <si>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</si>
  <si>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</si>
  <si>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</si>
  <si>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</si>
  <si>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</si>
  <si>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</si>
  <si>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</si>
  <si>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</si>
  <si>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</si>
  <si>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</si>
  <si>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</si>
  <si>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</si>
  <si>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</si>
  <si>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</si>
  <si>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</si>
  <si>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</si>
  <si>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</si>
  <si>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</si>
  <si>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</si>
  <si>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</si>
  <si>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</si>
  <si>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</si>
  <si>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</si>
  <si>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</si>
  <si>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Notes</t>
  </si>
  <si>
    <t>Cash</t>
  </si>
  <si>
    <t>Total assets</t>
  </si>
  <si>
    <t xml:space="preserve">Liabilities (as reported in published IFRS financial statements)  </t>
  </si>
  <si>
    <t>Total liabilities</t>
  </si>
  <si>
    <t>Equity (as reported in published IFRS financial statements)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</si>
  <si>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</si>
  <si>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</si>
  <si>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</si>
  <si>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</si>
  <si>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</si>
  <si>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</si>
  <si>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</si>
  <si>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</si>
  <si>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</si>
  <si>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</si>
  <si>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</si>
  <si>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</si>
  <si>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</si>
  <si>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</si>
  <si>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</si>
  <si>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</si>
  <si>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</si>
  <si>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</si>
  <si>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</si>
  <si>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</si>
  <si>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</si>
  <si>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</si>
  <si>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</si>
  <si>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</si>
  <si>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</si>
  <si>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</si>
  <si>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</si>
  <si>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</si>
  <si>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</si>
  <si>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</si>
  <si>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</si>
  <si>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</si>
  <si>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</si>
  <si>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</si>
  <si>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</si>
  <si>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</si>
  <si>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</si>
  <si>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</si>
  <si>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</si>
  <si>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</si>
  <si>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</si>
  <si>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</si>
  <si>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</si>
  <si>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</si>
  <si>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Amounts due from credit institutions</t>
  </si>
  <si>
    <t>Investment securities</t>
  </si>
  <si>
    <t>Loans to customers and finance lease receivables</t>
  </si>
  <si>
    <t>Accounts receivable and other loans</t>
  </si>
  <si>
    <t>Prepayments</t>
  </si>
  <si>
    <t>Foreclosed assets*</t>
  </si>
  <si>
    <t>Right-of-use assets</t>
  </si>
  <si>
    <t>Investment properties</t>
  </si>
  <si>
    <t>Property and equipment</t>
  </si>
  <si>
    <t>Goodwill</t>
  </si>
  <si>
    <t>Intangible assets</t>
  </si>
  <si>
    <t>Investments in subsidiaries</t>
  </si>
  <si>
    <t>Income tax assets</t>
  </si>
  <si>
    <t>Other assets*</t>
  </si>
  <si>
    <t>Assets held for sale</t>
  </si>
  <si>
    <t>Client deposits and notes</t>
  </si>
  <si>
    <t>Amounts owed to credit institutions</t>
  </si>
  <si>
    <t xml:space="preserve">Debt securities issued </t>
  </si>
  <si>
    <t>Lease liability</t>
  </si>
  <si>
    <t>Accruals and deferred income</t>
  </si>
  <si>
    <t>Income tax liabilities</t>
  </si>
  <si>
    <t>Other liabilities</t>
  </si>
  <si>
    <t>Share capital</t>
  </si>
  <si>
    <t>Additional paid-in capital</t>
  </si>
  <si>
    <t>Treasury shares</t>
  </si>
  <si>
    <t>Other reserves</t>
  </si>
  <si>
    <t>Retained earnings</t>
  </si>
  <si>
    <t>Total equity attributable to shareholders of the Group</t>
  </si>
  <si>
    <t>Bank of Georgia Representative Office UK Limited</t>
  </si>
  <si>
    <t>Tree of Life Foundation  NPO (formerly known as 
Bank of Georgia Future Foundation, NPO)</t>
  </si>
  <si>
    <t>Bank of Georgia Representative Office Hungary (a)</t>
  </si>
  <si>
    <t xml:space="preserve">Representative Office of JSC Bank of Georgia in Turkey </t>
  </si>
  <si>
    <t>Georgia Financial Investments, LLC</t>
  </si>
  <si>
    <t>Benderlock Investments Limited</t>
  </si>
  <si>
    <t>Georgian Leasing Company, LLC</t>
  </si>
  <si>
    <t>Associates</t>
  </si>
  <si>
    <t xml:space="preserve">JSC Credit info (c) </t>
  </si>
  <si>
    <t>Investment securities, corporate shares</t>
  </si>
  <si>
    <t>JSC United Clearing Center</t>
  </si>
  <si>
    <t>Information Sharing and Market Research</t>
  </si>
  <si>
    <t>Charitable activities</t>
  </si>
  <si>
    <t>Representative Office</t>
  </si>
  <si>
    <t>Investments</t>
  </si>
  <si>
    <t>Banking</t>
  </si>
  <si>
    <t>Leasing</t>
  </si>
  <si>
    <t>Financial intermediation</t>
  </si>
  <si>
    <t>Total equity</t>
  </si>
  <si>
    <t>Total liabilities and equity</t>
  </si>
  <si>
    <t>JSC Bank of Georgia</t>
  </si>
  <si>
    <t>Electronic payment services</t>
  </si>
  <si>
    <r>
      <t xml:space="preserve">Þ     </t>
    </r>
    <r>
      <rPr>
        <sz val="10"/>
        <color rgb="FF333333"/>
        <rFont val="Calibri"/>
        <family val="2"/>
        <scheme val="minor"/>
      </rPr>
      <t>JSC Belarusky Narodny Bank (b)</t>
    </r>
  </si>
  <si>
    <r>
      <t xml:space="preserve">Þ     </t>
    </r>
    <r>
      <rPr>
        <sz val="10"/>
        <color rgb="FF333333"/>
        <rFont val="Calibri"/>
        <family val="2"/>
        <scheme val="minor"/>
      </rPr>
      <t>BNB Leasing, LLC</t>
    </r>
  </si>
  <si>
    <r>
      <t xml:space="preserve">Þ     </t>
    </r>
    <r>
      <rPr>
        <sz val="10"/>
        <color rgb="FF333333"/>
        <rFont val="Calibri"/>
        <family val="2"/>
        <scheme val="minor"/>
      </rPr>
      <t>Prime Leasing</t>
    </r>
  </si>
  <si>
    <t>Mel Gerard Carvill</t>
  </si>
  <si>
    <t xml:space="preserve">Al Breach </t>
  </si>
  <si>
    <t>Tamaz Georgadze</t>
  </si>
  <si>
    <t>Hanna Loikkanen</t>
  </si>
  <si>
    <t>Jonathan Muir</t>
  </si>
  <si>
    <t>Cecil Quillen</t>
  </si>
  <si>
    <t>Véronique McCarroll</t>
  </si>
  <si>
    <t>Mariam Meghvinetukhutsesi</t>
  </si>
  <si>
    <t>Archil Gachechiladze</t>
  </si>
  <si>
    <t>Sulkhan Gvalia</t>
  </si>
  <si>
    <t>Michael Gomarteli</t>
  </si>
  <si>
    <t>Zurab Kokosadze</t>
  </si>
  <si>
    <t>Eter Iremadze</t>
  </si>
  <si>
    <t>Zurab Masurashvili</t>
  </si>
  <si>
    <t>Nutsiko Gogilashvili</t>
  </si>
  <si>
    <t>David Chkonia</t>
  </si>
  <si>
    <t>David Davitashvili</t>
  </si>
  <si>
    <t>Note</t>
  </si>
  <si>
    <t>os of 31 dec 2023- there is  60 Other material risk takers in total</t>
  </si>
  <si>
    <t>Tax</t>
  </si>
  <si>
    <t>I 1</t>
  </si>
  <si>
    <t xml:space="preserve">Vested (b+e+f-h+i-j-I1)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</si>
</sst>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[$-409]dd\-mmm\-yy;@"/>
    <numFmt numFmtId="168" formatCode="[$-409]mmm\-yy;@"/>
    <numFmt numFmtId="169" formatCode="_ * #,##0.00_)&quot;F&quot;_ ;_ * \(#,##0.00\)&quot;F&quot;_ ;_ * &quot;-&quot;??_)&quot;F&quot;_ ;_ @_ 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_-* #,##0.00_$_-;\-* #,##0.00_$_-;_-* &quot;-&quot;??_$_-;_-@_-"/>
    <numFmt numFmtId="177" formatCode="_-* #,##0.00\ _L_a_r_i_-;\-* #,##0.00\ _L_a_r_i_-;_-* &quot;-&quot;??\ _L_a_r_i_-;_-@_-"/>
    <numFmt numFmtId="178" formatCode="[$-409]d\-mmm\-yy;@"/>
    <numFmt numFmtId="179" formatCode="_-* #,##0.00\ _D_M_-;\-* #,##0.00\ _D_M_-;_-* &quot;-&quot;??\ _D_M_-;_-@_-"/>
    <numFmt numFmtId="180" formatCode="&quot;balance  &quot;[$-409]d\-mmm\-yy;@"/>
    <numFmt numFmtId="181" formatCode="mmmm\-yy"/>
    <numFmt numFmtId="182" formatCode="_-* #,##0_ð_._-;\-* #,##0_ð_._-;_-* &quot;-&quot;_ð_._-;_-@_-"/>
    <numFmt numFmtId="183" formatCode="_-* #,##0.00_ð_._-;\-* #,##0.00_ð_._-;_-* &quot;-&quot;??_ð_._-;_-@_-"/>
    <numFmt numFmtId="184" formatCode="&quot;See Note &quot;\ #"/>
    <numFmt numFmtId="185" formatCode="\60\4\7\:"/>
    <numFmt numFmtId="186" formatCode="&quot;p.&quot;#,##0.00;[Red]\-&quot;p.&quot;#,##0.00"/>
    <numFmt numFmtId="187" formatCode="0.00000"/>
    <numFmt numFmtId="188" formatCode="&quot;fl&quot;#,##0.00_);[Red]\(&quot;fl&quot;#,##0.00\)"/>
    <numFmt numFmtId="189" formatCode="_(&quot;fl&quot;* #,##0_);_(&quot;fl&quot;* \(#,##0\);_(&quot;fl&quot;* &quot;-&quot;_);_(@_)"/>
    <numFmt numFmtId="190" formatCode="&quot;Fr.&quot;\ #,##0;[Red]&quot;Fr.&quot;\ \-#,##0"/>
    <numFmt numFmtId="191" formatCode="_(&quot;¤&quot;* #,##0.00_);_(&quot;¤&quot;* \(#,##0.00\);_(&quot;¤&quot;* &quot;-&quot;??_);_(@_)"/>
    <numFmt numFmtId="192" formatCode="#,##0_ ;[Red]\-#,##0\ "/>
    <numFmt numFmtId="193" formatCode="#,##0;[Red]#,##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333333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7" fontId="10" fillId="36" borderId="0"/>
    <xf numFmtId="168" fontId="10" fillId="36" borderId="0"/>
    <xf numFmtId="167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0" fontId="16" fillId="38" borderId="0" applyNumberFormat="0" applyBorder="0" applyAlignment="0" applyProtection="0"/>
    <xf numFmtId="169" fontId="19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70" fontId="21" fillId="0" borderId="0" applyFill="0" applyBorder="0" applyAlignment="0"/>
    <xf numFmtId="170" fontId="21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71" fontId="21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0" fontId="22" fillId="63" borderId="26" applyNumberFormat="0" applyAlignment="0" applyProtection="0"/>
    <xf numFmtId="0" fontId="23" fillId="8" borderId="20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167" fontId="24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167" fontId="24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168" fontId="24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3" fillId="8" borderId="20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3" fillId="8" borderId="20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3" fillId="8" borderId="20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3" fillId="8" borderId="20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3" fillId="8" borderId="20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3" fillId="8" borderId="20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3" fillId="8" borderId="20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0" fontId="22" fillId="63" borderId="26" applyNumberFormat="0" applyAlignment="0" applyProtection="0"/>
    <xf numFmtId="167" fontId="24" fillId="63" borderId="26" applyNumberFormat="0" applyAlignment="0" applyProtection="0"/>
    <xf numFmtId="168" fontId="24" fillId="63" borderId="26" applyNumberFormat="0" applyAlignment="0" applyProtection="0"/>
    <xf numFmtId="167" fontId="24" fillId="63" borderId="26" applyNumberFormat="0" applyAlignment="0" applyProtection="0"/>
    <xf numFmtId="167" fontId="24" fillId="63" borderId="26" applyNumberFormat="0" applyAlignment="0" applyProtection="0"/>
    <xf numFmtId="168" fontId="24" fillId="63" borderId="26" applyNumberFormat="0" applyAlignment="0" applyProtection="0"/>
    <xf numFmtId="167" fontId="24" fillId="63" borderId="26" applyNumberFormat="0" applyAlignment="0" applyProtection="0"/>
    <xf numFmtId="167" fontId="24" fillId="63" borderId="26" applyNumberFormat="0" applyAlignment="0" applyProtection="0"/>
    <xf numFmtId="168" fontId="24" fillId="63" borderId="26" applyNumberFormat="0" applyAlignment="0" applyProtection="0"/>
    <xf numFmtId="167" fontId="24" fillId="63" borderId="26" applyNumberFormat="0" applyAlignment="0" applyProtection="0"/>
    <xf numFmtId="167" fontId="24" fillId="63" borderId="26" applyNumberFormat="0" applyAlignment="0" applyProtection="0"/>
    <xf numFmtId="168" fontId="24" fillId="63" borderId="26" applyNumberFormat="0" applyAlignment="0" applyProtection="0"/>
    <xf numFmtId="167" fontId="24" fillId="63" borderId="26" applyNumberFormat="0" applyAlignment="0" applyProtection="0"/>
    <xf numFmtId="0" fontId="22" fillId="63" borderId="26" applyNumberFormat="0" applyAlignment="0" applyProtection="0"/>
    <xf numFmtId="0" fontId="25" fillId="64" borderId="27" applyNumberFormat="0" applyAlignment="0" applyProtection="0"/>
    <xf numFmtId="0" fontId="26" fillId="9" borderId="23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0" fontId="25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0" fontId="26" fillId="9" borderId="23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168" fontId="27" fillId="64" borderId="27" applyNumberFormat="0" applyAlignment="0" applyProtection="0"/>
    <xf numFmtId="167" fontId="27" fillId="64" borderId="27" applyNumberFormat="0" applyAlignment="0" applyProtection="0"/>
    <xf numFmtId="0" fontId="25" fillId="64" borderId="27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1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28">
      <alignment vertical="center"/>
    </xf>
    <xf numFmtId="38" fontId="10" fillId="0" borderId="28">
      <alignment vertical="center"/>
    </xf>
    <xf numFmtId="38" fontId="10" fillId="0" borderId="28">
      <alignment vertical="center"/>
    </xf>
    <xf numFmtId="38" fontId="10" fillId="0" borderId="28">
      <alignment vertical="center"/>
    </xf>
    <xf numFmtId="38" fontId="10" fillId="0" borderId="28">
      <alignment vertical="center"/>
    </xf>
    <xf numFmtId="38" fontId="10" fillId="0" borderId="28">
      <alignment vertical="center"/>
    </xf>
    <xf numFmtId="38" fontId="10" fillId="0" borderId="28">
      <alignment vertical="center"/>
    </xf>
    <xf numFmtId="38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2" fillId="0" borderId="0"/>
    <xf numFmtId="0" fontId="2" fillId="0" borderId="0"/>
    <xf numFmtId="167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19" applyNumberFormat="0" applyAlignment="0" applyProtection="0">
      <alignment horizontal="left" vertical="center"/>
    </xf>
    <xf numFmtId="0" fontId="38" fillId="0" borderId="19" applyNumberFormat="0" applyAlignment="0" applyProtection="0">
      <alignment horizontal="left" vertical="center"/>
    </xf>
    <xf numFmtId="167" fontId="38" fillId="0" borderId="19" applyNumberFormat="0" applyAlignment="0" applyProtection="0">
      <alignment horizontal="left" vertical="center"/>
    </xf>
    <xf numFmtId="0" fontId="38" fillId="0" borderId="6">
      <alignment horizontal="left" vertical="center"/>
    </xf>
    <xf numFmtId="0" fontId="38" fillId="0" borderId="6">
      <alignment horizontal="left" vertical="center"/>
    </xf>
    <xf numFmtId="167" fontId="38" fillId="0" borderId="6">
      <alignment horizontal="left" vertical="center"/>
    </xf>
    <xf numFmtId="0" fontId="39" fillId="0" borderId="29" applyNumberFormat="0" applyFill="0" applyAlignment="0" applyProtection="0"/>
    <xf numFmtId="168" fontId="39" fillId="0" borderId="29" applyNumberFormat="0" applyFill="0" applyAlignment="0" applyProtection="0"/>
    <xf numFmtId="0" fontId="39" fillId="0" borderId="29" applyNumberFormat="0" applyFill="0" applyAlignment="0" applyProtection="0"/>
    <xf numFmtId="167" fontId="39" fillId="0" borderId="29" applyNumberFormat="0" applyFill="0" applyAlignment="0" applyProtection="0"/>
    <xf numFmtId="167" fontId="39" fillId="0" borderId="29" applyNumberFormat="0" applyFill="0" applyAlignment="0" applyProtection="0"/>
    <xf numFmtId="167" fontId="39" fillId="0" borderId="29" applyNumberFormat="0" applyFill="0" applyAlignment="0" applyProtection="0"/>
    <xf numFmtId="168" fontId="39" fillId="0" borderId="29" applyNumberFormat="0" applyFill="0" applyAlignment="0" applyProtection="0"/>
    <xf numFmtId="167" fontId="39" fillId="0" borderId="29" applyNumberFormat="0" applyFill="0" applyAlignment="0" applyProtection="0"/>
    <xf numFmtId="167" fontId="39" fillId="0" borderId="29" applyNumberFormat="0" applyFill="0" applyAlignment="0" applyProtection="0"/>
    <xf numFmtId="168" fontId="39" fillId="0" borderId="29" applyNumberFormat="0" applyFill="0" applyAlignment="0" applyProtection="0"/>
    <xf numFmtId="167" fontId="39" fillId="0" borderId="29" applyNumberFormat="0" applyFill="0" applyAlignment="0" applyProtection="0"/>
    <xf numFmtId="167" fontId="39" fillId="0" borderId="29" applyNumberFormat="0" applyFill="0" applyAlignment="0" applyProtection="0"/>
    <xf numFmtId="168" fontId="39" fillId="0" borderId="29" applyNumberFormat="0" applyFill="0" applyAlignment="0" applyProtection="0"/>
    <xf numFmtId="167" fontId="39" fillId="0" borderId="29" applyNumberFormat="0" applyFill="0" applyAlignment="0" applyProtection="0"/>
    <xf numFmtId="167" fontId="39" fillId="0" borderId="29" applyNumberFormat="0" applyFill="0" applyAlignment="0" applyProtection="0"/>
    <xf numFmtId="168" fontId="39" fillId="0" borderId="29" applyNumberFormat="0" applyFill="0" applyAlignment="0" applyProtection="0"/>
    <xf numFmtId="167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40" fillId="0" borderId="30" applyNumberFormat="0" applyFill="0" applyAlignment="0" applyProtection="0"/>
    <xf numFmtId="168" fontId="40" fillId="0" borderId="30" applyNumberFormat="0" applyFill="0" applyAlignment="0" applyProtection="0"/>
    <xf numFmtId="0" fontId="40" fillId="0" borderId="30" applyNumberFormat="0" applyFill="0" applyAlignment="0" applyProtection="0"/>
    <xf numFmtId="167" fontId="40" fillId="0" borderId="30" applyNumberFormat="0" applyFill="0" applyAlignment="0" applyProtection="0"/>
    <xf numFmtId="167" fontId="40" fillId="0" borderId="30" applyNumberFormat="0" applyFill="0" applyAlignment="0" applyProtection="0"/>
    <xf numFmtId="167" fontId="40" fillId="0" borderId="30" applyNumberFormat="0" applyFill="0" applyAlignment="0" applyProtection="0"/>
    <xf numFmtId="168" fontId="40" fillId="0" borderId="30" applyNumberFormat="0" applyFill="0" applyAlignment="0" applyProtection="0"/>
    <xf numFmtId="167" fontId="40" fillId="0" borderId="30" applyNumberFormat="0" applyFill="0" applyAlignment="0" applyProtection="0"/>
    <xf numFmtId="167" fontId="40" fillId="0" borderId="30" applyNumberFormat="0" applyFill="0" applyAlignment="0" applyProtection="0"/>
    <xf numFmtId="168" fontId="40" fillId="0" borderId="30" applyNumberFormat="0" applyFill="0" applyAlignment="0" applyProtection="0"/>
    <xf numFmtId="167" fontId="40" fillId="0" borderId="30" applyNumberFormat="0" applyFill="0" applyAlignment="0" applyProtection="0"/>
    <xf numFmtId="167" fontId="40" fillId="0" borderId="30" applyNumberFormat="0" applyFill="0" applyAlignment="0" applyProtection="0"/>
    <xf numFmtId="168" fontId="40" fillId="0" borderId="30" applyNumberFormat="0" applyFill="0" applyAlignment="0" applyProtection="0"/>
    <xf numFmtId="167" fontId="40" fillId="0" borderId="30" applyNumberFormat="0" applyFill="0" applyAlignment="0" applyProtection="0"/>
    <xf numFmtId="167" fontId="40" fillId="0" borderId="30" applyNumberFormat="0" applyFill="0" applyAlignment="0" applyProtection="0"/>
    <xf numFmtId="168" fontId="40" fillId="0" borderId="30" applyNumberFormat="0" applyFill="0" applyAlignment="0" applyProtection="0"/>
    <xf numFmtId="167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1" fillId="0" borderId="31" applyNumberFormat="0" applyFill="0" applyAlignment="0" applyProtection="0"/>
    <xf numFmtId="168" fontId="41" fillId="0" borderId="31" applyNumberFormat="0" applyFill="0" applyAlignment="0" applyProtection="0"/>
    <xf numFmtId="0" fontId="41" fillId="0" borderId="31" applyNumberFormat="0" applyFill="0" applyAlignment="0" applyProtection="0"/>
    <xf numFmtId="167" fontId="41" fillId="0" borderId="31" applyNumberFormat="0" applyFill="0" applyAlignment="0" applyProtection="0"/>
    <xf numFmtId="0" fontId="41" fillId="0" borderId="31" applyNumberFormat="0" applyFill="0" applyAlignment="0" applyProtection="0"/>
    <xf numFmtId="167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167" fontId="41" fillId="0" borderId="31" applyNumberFormat="0" applyFill="0" applyAlignment="0" applyProtection="0"/>
    <xf numFmtId="168" fontId="41" fillId="0" borderId="31" applyNumberFormat="0" applyFill="0" applyAlignment="0" applyProtection="0"/>
    <xf numFmtId="167" fontId="41" fillId="0" borderId="31" applyNumberFormat="0" applyFill="0" applyAlignment="0" applyProtection="0"/>
    <xf numFmtId="167" fontId="41" fillId="0" borderId="31" applyNumberFormat="0" applyFill="0" applyAlignment="0" applyProtection="0"/>
    <xf numFmtId="168" fontId="41" fillId="0" borderId="31" applyNumberFormat="0" applyFill="0" applyAlignment="0" applyProtection="0"/>
    <xf numFmtId="167" fontId="41" fillId="0" borderId="31" applyNumberFormat="0" applyFill="0" applyAlignment="0" applyProtection="0"/>
    <xf numFmtId="167" fontId="41" fillId="0" borderId="31" applyNumberFormat="0" applyFill="0" applyAlignment="0" applyProtection="0"/>
    <xf numFmtId="168" fontId="41" fillId="0" borderId="31" applyNumberFormat="0" applyFill="0" applyAlignment="0" applyProtection="0"/>
    <xf numFmtId="167" fontId="41" fillId="0" borderId="31" applyNumberFormat="0" applyFill="0" applyAlignment="0" applyProtection="0"/>
    <xf numFmtId="167" fontId="41" fillId="0" borderId="31" applyNumberFormat="0" applyFill="0" applyAlignment="0" applyProtection="0"/>
    <xf numFmtId="168" fontId="41" fillId="0" borderId="31" applyNumberFormat="0" applyFill="0" applyAlignment="0" applyProtection="0"/>
    <xf numFmtId="167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7" fontId="43" fillId="0" borderId="0"/>
    <xf numFmtId="0" fontId="43" fillId="0" borderId="0"/>
    <xf numFmtId="167" fontId="43" fillId="0" borderId="0"/>
    <xf numFmtId="167" fontId="38" fillId="0" borderId="0"/>
    <xf numFmtId="0" fontId="38" fillId="0" borderId="0"/>
    <xf numFmtId="167" fontId="38" fillId="0" borderId="0"/>
    <xf numFmtId="167" fontId="44" fillId="0" borderId="0"/>
    <xf numFmtId="0" fontId="44" fillId="0" borderId="0"/>
    <xf numFmtId="167" fontId="44" fillId="0" borderId="0"/>
    <xf numFmtId="167" fontId="45" fillId="0" borderId="0"/>
    <xf numFmtId="0" fontId="45" fillId="0" borderId="0"/>
    <xf numFmtId="167" fontId="45" fillId="0" borderId="0"/>
    <xf numFmtId="167" fontId="46" fillId="0" borderId="0"/>
    <xf numFmtId="0" fontId="46" fillId="0" borderId="0"/>
    <xf numFmtId="167" fontId="46" fillId="0" borderId="0"/>
    <xf numFmtId="167" fontId="47" fillId="0" borderId="0"/>
    <xf numFmtId="0" fontId="47" fillId="0" borderId="0"/>
    <xf numFmtId="167" fontId="47" fillId="0" borderId="0"/>
    <xf numFmtId="0" fontId="46" fillId="69" borderId="5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5" applyNumberFormat="0" applyFont="0" applyBorder="0" applyProtection="0">
      <alignment horizontal="left" vertical="center"/>
    </xf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7" fontId="48" fillId="0" borderId="0" applyNumberFormat="0" applyFill="0" applyBorder="0" applyAlignment="0" applyProtection="0">
      <alignment vertical="top"/>
      <protection locked="0"/>
    </xf>
    <xf numFmtId="167" fontId="49" fillId="0" borderId="0"/>
    <xf numFmtId="0" fontId="50" fillId="42" borderId="26" applyNumberFormat="0" applyAlignment="0" applyProtection="0"/>
    <xf numFmtId="0" fontId="51" fillId="7" borderId="20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167" fontId="52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167" fontId="52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168" fontId="52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1" fillId="7" borderId="20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1" fillId="7" borderId="20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1" fillId="7" borderId="20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1" fillId="7" borderId="20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1" fillId="7" borderId="20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1" fillId="7" borderId="20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1" fillId="7" borderId="20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0" fontId="50" fillId="42" borderId="26" applyNumberFormat="0" applyAlignment="0" applyProtection="0"/>
    <xf numFmtId="167" fontId="52" fillId="42" borderId="26" applyNumberFormat="0" applyAlignment="0" applyProtection="0"/>
    <xf numFmtId="168" fontId="52" fillId="42" borderId="26" applyNumberFormat="0" applyAlignment="0" applyProtection="0"/>
    <xf numFmtId="167" fontId="52" fillId="42" borderId="26" applyNumberFormat="0" applyAlignment="0" applyProtection="0"/>
    <xf numFmtId="167" fontId="52" fillId="42" borderId="26" applyNumberFormat="0" applyAlignment="0" applyProtection="0"/>
    <xf numFmtId="168" fontId="52" fillId="42" borderId="26" applyNumberFormat="0" applyAlignment="0" applyProtection="0"/>
    <xf numFmtId="167" fontId="52" fillId="42" borderId="26" applyNumberFormat="0" applyAlignment="0" applyProtection="0"/>
    <xf numFmtId="167" fontId="52" fillId="42" borderId="26" applyNumberFormat="0" applyAlignment="0" applyProtection="0"/>
    <xf numFmtId="168" fontId="52" fillId="42" borderId="26" applyNumberFormat="0" applyAlignment="0" applyProtection="0"/>
    <xf numFmtId="167" fontId="52" fillId="42" borderId="26" applyNumberFormat="0" applyAlignment="0" applyProtection="0"/>
    <xf numFmtId="167" fontId="52" fillId="42" borderId="26" applyNumberFormat="0" applyAlignment="0" applyProtection="0"/>
    <xf numFmtId="168" fontId="52" fillId="42" borderId="26" applyNumberFormat="0" applyAlignment="0" applyProtection="0"/>
    <xf numFmtId="167" fontId="52" fillId="42" borderId="26" applyNumberFormat="0" applyAlignment="0" applyProtection="0"/>
    <xf numFmtId="0" fontId="50" fillId="42" borderId="26" applyNumberFormat="0" applyAlignment="0" applyProtection="0"/>
    <xf numFmtId="3" fontId="2" fillId="71" borderId="2" applyFont="0">
      <alignment horizontal="right" vertical="center"/>
      <protection locked="0"/>
    </xf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0" fontId="53" fillId="0" borderId="32" applyNumberFormat="0" applyFill="0" applyAlignment="0" applyProtection="0"/>
    <xf numFmtId="0" fontId="54" fillId="0" borderId="22" applyNumberFormat="0" applyFill="0" applyAlignment="0" applyProtection="0"/>
    <xf numFmtId="167" fontId="55" fillId="0" borderId="32" applyNumberFormat="0" applyFill="0" applyAlignment="0" applyProtection="0"/>
    <xf numFmtId="167" fontId="55" fillId="0" borderId="32" applyNumberFormat="0" applyFill="0" applyAlignment="0" applyProtection="0"/>
    <xf numFmtId="168" fontId="55" fillId="0" borderId="32" applyNumberFormat="0" applyFill="0" applyAlignment="0" applyProtection="0"/>
    <xf numFmtId="0" fontId="53" fillId="0" borderId="3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167" fontId="55" fillId="0" borderId="32" applyNumberFormat="0" applyFill="0" applyAlignment="0" applyProtection="0"/>
    <xf numFmtId="168" fontId="55" fillId="0" borderId="32" applyNumberFormat="0" applyFill="0" applyAlignment="0" applyProtection="0"/>
    <xf numFmtId="167" fontId="55" fillId="0" borderId="32" applyNumberFormat="0" applyFill="0" applyAlignment="0" applyProtection="0"/>
    <xf numFmtId="167" fontId="55" fillId="0" borderId="32" applyNumberFormat="0" applyFill="0" applyAlignment="0" applyProtection="0"/>
    <xf numFmtId="168" fontId="55" fillId="0" borderId="32" applyNumberFormat="0" applyFill="0" applyAlignment="0" applyProtection="0"/>
    <xf numFmtId="167" fontId="55" fillId="0" borderId="32" applyNumberFormat="0" applyFill="0" applyAlignment="0" applyProtection="0"/>
    <xf numFmtId="167" fontId="55" fillId="0" borderId="32" applyNumberFormat="0" applyFill="0" applyAlignment="0" applyProtection="0"/>
    <xf numFmtId="168" fontId="55" fillId="0" borderId="32" applyNumberFormat="0" applyFill="0" applyAlignment="0" applyProtection="0"/>
    <xf numFmtId="167" fontId="55" fillId="0" borderId="32" applyNumberFormat="0" applyFill="0" applyAlignment="0" applyProtection="0"/>
    <xf numFmtId="167" fontId="55" fillId="0" borderId="32" applyNumberFormat="0" applyFill="0" applyAlignment="0" applyProtection="0"/>
    <xf numFmtId="168" fontId="55" fillId="0" borderId="32" applyNumberFormat="0" applyFill="0" applyAlignment="0" applyProtection="0"/>
    <xf numFmtId="167" fontId="55" fillId="0" borderId="32" applyNumberFormat="0" applyFill="0" applyAlignment="0" applyProtection="0"/>
    <xf numFmtId="0" fontId="53" fillId="0" borderId="32" applyNumberFormat="0" applyFill="0" applyAlignment="0" applyProtection="0"/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7" fontId="10" fillId="0" borderId="33"/>
    <xf numFmtId="168" fontId="10" fillId="0" borderId="33"/>
    <xf numFmtId="167" fontId="10" fillId="0" borderId="33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0" fontId="2" fillId="0" borderId="0"/>
    <xf numFmtId="178" fontId="1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1" fillId="0" borderId="0"/>
    <xf numFmtId="0" fontId="61" fillId="0" borderId="0"/>
    <xf numFmtId="0" fontId="60" fillId="0" borderId="0"/>
    <xf numFmtId="178" fontId="1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178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0" fontId="2" fillId="0" borderId="0"/>
    <xf numFmtId="167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2" fillId="0" borderId="0"/>
    <xf numFmtId="178" fontId="2" fillId="0" borderId="0"/>
    <xf numFmtId="167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2" fillId="0" borderId="0"/>
    <xf numFmtId="0" fontId="12" fillId="0" borderId="0"/>
    <xf numFmtId="167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1" fillId="0" borderId="0"/>
    <xf numFmtId="178" fontId="12" fillId="0" borderId="0"/>
    <xf numFmtId="178" fontId="1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2" fillId="0" borderId="0"/>
    <xf numFmtId="178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" fillId="0" borderId="0"/>
    <xf numFmtId="0" fontId="12" fillId="0" borderId="0"/>
    <xf numFmtId="0" fontId="2" fillId="0" borderId="0"/>
    <xf numFmtId="0" fontId="11" fillId="0" borderId="0"/>
    <xf numFmtId="167" fontId="9" fillId="0" borderId="0"/>
    <xf numFmtId="0" fontId="2" fillId="0" borderId="0"/>
    <xf numFmtId="0" fontId="1" fillId="0" borderId="0"/>
    <xf numFmtId="0" fontId="1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8" fontId="2" fillId="0" borderId="0"/>
    <xf numFmtId="0" fontId="12" fillId="0" borderId="0"/>
    <xf numFmtId="0" fontId="12" fillId="0" borderId="0"/>
    <xf numFmtId="167" fontId="9" fillId="0" borderId="0"/>
    <xf numFmtId="0" fontId="49" fillId="0" borderId="0"/>
    <xf numFmtId="0" fontId="2" fillId="0" borderId="0"/>
    <xf numFmtId="167" fontId="9" fillId="0" borderId="0"/>
    <xf numFmtId="0" fontId="1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7" fontId="9" fillId="0" borderId="0"/>
    <xf numFmtId="167" fontId="9" fillId="0" borderId="0"/>
    <xf numFmtId="0" fontId="1" fillId="0" borderId="0"/>
    <xf numFmtId="178" fontId="12" fillId="0" borderId="0"/>
    <xf numFmtId="178" fontId="1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7" fontId="9" fillId="0" borderId="0"/>
    <xf numFmtId="167" fontId="9" fillId="0" borderId="0"/>
    <xf numFmtId="0" fontId="1" fillId="0" borderId="0"/>
    <xf numFmtId="178" fontId="12" fillId="0" borderId="0"/>
    <xf numFmtId="178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178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8" fontId="1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78" fontId="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3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3" applyBorder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8" fontId="10" fillId="0" borderId="0"/>
    <xf numFmtId="0" fontId="5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5" fillId="0" borderId="0"/>
    <xf numFmtId="0" fontId="10" fillId="0" borderId="0"/>
    <xf numFmtId="178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0" fillId="0" borderId="0"/>
    <xf numFmtId="178" fontId="5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7" fontId="10" fillId="0" borderId="0"/>
    <xf numFmtId="0" fontId="60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7" fontId="5" fillId="0" borderId="0"/>
    <xf numFmtId="0" fontId="60" fillId="0" borderId="0"/>
    <xf numFmtId="167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8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8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178" fontId="10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67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8" fillId="0" borderId="0"/>
    <xf numFmtId="0" fontId="2" fillId="0" borderId="0"/>
    <xf numFmtId="0" fontId="60" fillId="0" borderId="0"/>
    <xf numFmtId="167" fontId="28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0" fontId="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8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7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7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7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4" fillId="0" borderId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167" fontId="2" fillId="0" borderId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2" fillId="73" borderId="34" applyNumberFormat="0" applyFont="0" applyAlignment="0" applyProtection="0"/>
    <xf numFmtId="0" fontId="11" fillId="73" borderId="34" applyNumberFormat="0" applyFont="0" applyAlignment="0" applyProtection="0"/>
    <xf numFmtId="167" fontId="2" fillId="0" borderId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2" fillId="73" borderId="34" applyNumberFormat="0" applyFont="0" applyAlignment="0" applyProtection="0"/>
    <xf numFmtId="0" fontId="2" fillId="73" borderId="34" applyNumberFormat="0" applyFont="0" applyAlignment="0" applyProtection="0"/>
    <xf numFmtId="0" fontId="11" fillId="73" borderId="34" applyNumberFormat="0" applyFont="0" applyAlignment="0" applyProtection="0"/>
    <xf numFmtId="0" fontId="2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168" fontId="2" fillId="0" borderId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2" fillId="73" borderId="34" applyNumberFormat="0" applyFont="0" applyAlignment="0" applyProtection="0"/>
    <xf numFmtId="0" fontId="2" fillId="0" borderId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2" fillId="10" borderId="2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11" fillId="73" borderId="34" applyNumberFormat="0" applyFont="0" applyAlignment="0" applyProtection="0"/>
    <xf numFmtId="0" fontId="2" fillId="73" borderId="34" applyNumberFormat="0" applyFont="0" applyAlignment="0" applyProtection="0"/>
    <xf numFmtId="0" fontId="2" fillId="73" borderId="34" applyNumberFormat="0" applyFont="0" applyAlignment="0" applyProtection="0"/>
    <xf numFmtId="168" fontId="2" fillId="0" borderId="0"/>
    <xf numFmtId="0" fontId="2" fillId="73" borderId="34" applyNumberFormat="0" applyFont="0" applyAlignment="0" applyProtection="0"/>
    <xf numFmtId="167" fontId="2" fillId="0" borderId="0"/>
    <xf numFmtId="0" fontId="2" fillId="73" borderId="34" applyNumberFormat="0" applyFont="0" applyAlignment="0" applyProtection="0"/>
    <xf numFmtId="167" fontId="2" fillId="0" borderId="0"/>
    <xf numFmtId="0" fontId="2" fillId="73" borderId="34" applyNumberFormat="0" applyFont="0" applyAlignment="0" applyProtection="0"/>
    <xf numFmtId="0" fontId="2" fillId="73" borderId="34" applyNumberFormat="0" applyFont="0" applyAlignment="0" applyProtection="0"/>
    <xf numFmtId="168" fontId="2" fillId="0" borderId="0"/>
    <xf numFmtId="167" fontId="2" fillId="0" borderId="0"/>
    <xf numFmtId="0" fontId="2" fillId="73" borderId="34" applyNumberFormat="0" applyFont="0" applyAlignment="0" applyProtection="0"/>
    <xf numFmtId="167" fontId="2" fillId="0" borderId="0"/>
    <xf numFmtId="0" fontId="2" fillId="73" borderId="34" applyNumberFormat="0" applyFont="0" applyAlignment="0" applyProtection="0"/>
    <xf numFmtId="0" fontId="2" fillId="73" borderId="34" applyNumberFormat="0" applyFont="0" applyAlignment="0" applyProtection="0"/>
    <xf numFmtId="168" fontId="2" fillId="0" borderId="0"/>
    <xf numFmtId="0" fontId="2" fillId="73" borderId="34" applyNumberFormat="0" applyFont="0" applyAlignment="0" applyProtection="0"/>
    <xf numFmtId="167" fontId="2" fillId="0" borderId="0"/>
    <xf numFmtId="0" fontId="2" fillId="73" borderId="34" applyNumberFormat="0" applyFont="0" applyAlignment="0" applyProtection="0"/>
    <xf numFmtId="167" fontId="2" fillId="0" borderId="0"/>
    <xf numFmtId="0" fontId="2" fillId="73" borderId="34" applyNumberFormat="0" applyFont="0" applyAlignment="0" applyProtection="0"/>
    <xf numFmtId="0" fontId="2" fillId="73" borderId="34" applyNumberFormat="0" applyFont="0" applyAlignment="0" applyProtection="0"/>
    <xf numFmtId="168" fontId="2" fillId="0" borderId="0"/>
    <xf numFmtId="167" fontId="2" fillId="0" borderId="0"/>
    <xf numFmtId="167" fontId="2" fillId="0" borderId="0"/>
    <xf numFmtId="0" fontId="2" fillId="73" borderId="34" applyNumberFormat="0" applyFont="0" applyAlignment="0" applyProtection="0"/>
    <xf numFmtId="0" fontId="2" fillId="73" borderId="34" applyNumberFormat="0" applyFont="0" applyAlignment="0" applyProtection="0"/>
    <xf numFmtId="0" fontId="2" fillId="73" borderId="34" applyNumberFormat="0" applyFont="0" applyAlignment="0" applyProtection="0"/>
    <xf numFmtId="0" fontId="2" fillId="73" borderId="34" applyNumberFormat="0" applyFont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5" fillId="0" borderId="0">
      <alignment horizontal="left"/>
    </xf>
    <xf numFmtId="0" fontId="2" fillId="0" borderId="0"/>
    <xf numFmtId="0" fontId="2" fillId="0" borderId="0"/>
    <xf numFmtId="167" fontId="2" fillId="0" borderId="0"/>
    <xf numFmtId="3" fontId="2" fillId="74" borderId="2" applyFont="0">
      <alignment horizontal="right" vertical="center"/>
      <protection locked="0"/>
    </xf>
    <xf numFmtId="167" fontId="66" fillId="0" borderId="0"/>
    <xf numFmtId="0" fontId="66" fillId="0" borderId="0"/>
    <xf numFmtId="167" fontId="66" fillId="0" borderId="0"/>
    <xf numFmtId="0" fontId="67" fillId="63" borderId="35" applyNumberFormat="0" applyAlignment="0" applyProtection="0"/>
    <xf numFmtId="0" fontId="68" fillId="8" borderId="21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167" fontId="69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167" fontId="69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168" fontId="69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8" fillId="8" borderId="21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8" fillId="8" borderId="21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8" fillId="8" borderId="21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8" fillId="8" borderId="21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8" fillId="8" borderId="21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8" fillId="8" borderId="21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8" fillId="8" borderId="21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0" fontId="67" fillId="63" borderId="35" applyNumberFormat="0" applyAlignment="0" applyProtection="0"/>
    <xf numFmtId="167" fontId="69" fillId="63" borderId="35" applyNumberFormat="0" applyAlignment="0" applyProtection="0"/>
    <xf numFmtId="168" fontId="69" fillId="63" borderId="35" applyNumberFormat="0" applyAlignment="0" applyProtection="0"/>
    <xf numFmtId="167" fontId="69" fillId="63" borderId="35" applyNumberFormat="0" applyAlignment="0" applyProtection="0"/>
    <xf numFmtId="167" fontId="69" fillId="63" borderId="35" applyNumberFormat="0" applyAlignment="0" applyProtection="0"/>
    <xf numFmtId="168" fontId="69" fillId="63" borderId="35" applyNumberFormat="0" applyAlignment="0" applyProtection="0"/>
    <xf numFmtId="167" fontId="69" fillId="63" borderId="35" applyNumberFormat="0" applyAlignment="0" applyProtection="0"/>
    <xf numFmtId="167" fontId="69" fillId="63" borderId="35" applyNumberFormat="0" applyAlignment="0" applyProtection="0"/>
    <xf numFmtId="168" fontId="69" fillId="63" borderId="35" applyNumberFormat="0" applyAlignment="0" applyProtection="0"/>
    <xf numFmtId="167" fontId="69" fillId="63" borderId="35" applyNumberFormat="0" applyAlignment="0" applyProtection="0"/>
    <xf numFmtId="167" fontId="69" fillId="63" borderId="35" applyNumberFormat="0" applyAlignment="0" applyProtection="0"/>
    <xf numFmtId="168" fontId="69" fillId="63" borderId="35" applyNumberFormat="0" applyAlignment="0" applyProtection="0"/>
    <xf numFmtId="167" fontId="69" fillId="63" borderId="35" applyNumberFormat="0" applyAlignment="0" applyProtection="0"/>
    <xf numFmtId="0" fontId="67" fillId="63" borderId="35" applyNumberFormat="0" applyAlignment="0" applyProtection="0"/>
    <xf numFmtId="0" fontId="9" fillId="0" borderId="0"/>
    <xf numFmtId="17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67" fontId="2" fillId="0" borderId="0"/>
    <xf numFmtId="0" fontId="2" fillId="0" borderId="0"/>
    <xf numFmtId="167" fontId="2" fillId="0" borderId="0"/>
    <xf numFmtId="186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7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7" fontId="9" fillId="0" borderId="0"/>
    <xf numFmtId="167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8" fontId="21" fillId="0" borderId="0" applyFill="0" applyBorder="0" applyAlignment="0"/>
    <xf numFmtId="189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36" applyNumberFormat="0" applyFill="0" applyAlignment="0" applyProtection="0"/>
    <xf numFmtId="0" fontId="4" fillId="0" borderId="25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167" fontId="78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167" fontId="78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168" fontId="78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4" fillId="0" borderId="25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4" fillId="0" borderId="25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4" fillId="0" borderId="25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4" fillId="0" borderId="25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4" fillId="0" borderId="25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4" fillId="0" borderId="25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4" fillId="0" borderId="25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167" fontId="78" fillId="0" borderId="36" applyNumberFormat="0" applyFill="0" applyAlignment="0" applyProtection="0"/>
    <xf numFmtId="168" fontId="78" fillId="0" borderId="36" applyNumberFormat="0" applyFill="0" applyAlignment="0" applyProtection="0"/>
    <xf numFmtId="167" fontId="78" fillId="0" borderId="36" applyNumberFormat="0" applyFill="0" applyAlignment="0" applyProtection="0"/>
    <xf numFmtId="167" fontId="78" fillId="0" borderId="36" applyNumberFormat="0" applyFill="0" applyAlignment="0" applyProtection="0"/>
    <xf numFmtId="168" fontId="78" fillId="0" borderId="36" applyNumberFormat="0" applyFill="0" applyAlignment="0" applyProtection="0"/>
    <xf numFmtId="167" fontId="78" fillId="0" borderId="36" applyNumberFormat="0" applyFill="0" applyAlignment="0" applyProtection="0"/>
    <xf numFmtId="167" fontId="78" fillId="0" borderId="36" applyNumberFormat="0" applyFill="0" applyAlignment="0" applyProtection="0"/>
    <xf numFmtId="168" fontId="78" fillId="0" borderId="36" applyNumberFormat="0" applyFill="0" applyAlignment="0" applyProtection="0"/>
    <xf numFmtId="167" fontId="78" fillId="0" borderId="36" applyNumberFormat="0" applyFill="0" applyAlignment="0" applyProtection="0"/>
    <xf numFmtId="167" fontId="78" fillId="0" borderId="36" applyNumberFormat="0" applyFill="0" applyAlignment="0" applyProtection="0"/>
    <xf numFmtId="168" fontId="78" fillId="0" borderId="36" applyNumberFormat="0" applyFill="0" applyAlignment="0" applyProtection="0"/>
    <xf numFmtId="167" fontId="78" fillId="0" borderId="36" applyNumberFormat="0" applyFill="0" applyAlignment="0" applyProtection="0"/>
    <xf numFmtId="0" fontId="31" fillId="0" borderId="36" applyNumberFormat="0" applyFill="0" applyAlignment="0" applyProtection="0"/>
    <xf numFmtId="0" fontId="9" fillId="0" borderId="37"/>
    <xf numFmtId="184" fontId="65" fillId="0" borderId="0">
      <alignment horizontal="left"/>
    </xf>
    <xf numFmtId="0" fontId="2" fillId="0" borderId="0"/>
    <xf numFmtId="0" fontId="2" fillId="0" borderId="0"/>
    <xf numFmtId="167" fontId="2" fillId="0" borderId="0"/>
    <xf numFmtId="167" fontId="2" fillId="0" borderId="0">
      <alignment horizontal="center" textRotation="90"/>
    </xf>
    <xf numFmtId="0" fontId="2" fillId="0" borderId="0">
      <alignment horizontal="center" textRotation="90"/>
    </xf>
    <xf numFmtId="167" fontId="2" fillId="0" borderId="0">
      <alignment horizontal="center" textRotation="90"/>
    </xf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39" xfId="0" applyFont="1" applyBorder="1"/>
    <xf numFmtId="0" fontId="3" fillId="0" borderId="14" xfId="0" applyFont="1" applyBorder="1"/>
    <xf numFmtId="0" fontId="3" fillId="0" borderId="40" xfId="0" applyFont="1" applyBorder="1" applyAlignment="1">
      <alignment horizontal="center"/>
    </xf>
    <xf numFmtId="0" fontId="3" fillId="0" borderId="0" xfId="0" applyFont="1" applyFill="1" applyBorder="1"/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5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3" xfId="20955" applyFont="1" applyFill="1" applyBorder="1" applyAlignment="1" applyProtection="1"/>
    <xf numFmtId="0" fontId="3" fillId="0" borderId="40" xfId="0" applyFont="1" applyFill="1" applyBorder="1" applyAlignment="1">
      <alignment horizontal="center"/>
    </xf>
    <xf numFmtId="0" fontId="88" fillId="0" borderId="2" xfId="20955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wrapText="1"/>
    </xf>
    <xf numFmtId="192" fontId="3" fillId="35" borderId="15" xfId="0" applyNumberFormat="1" applyFont="1" applyFill="1" applyBorder="1"/>
    <xf numFmtId="192" fontId="3" fillId="35" borderId="16" xfId="0" applyNumberFormat="1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6" fillId="0" borderId="0" xfId="8" applyNumberFormat="1" applyFont="1" applyFill="1" applyBorder="1" applyAlignment="1" applyProtection="1">
      <alignment horizontal="left"/>
    </xf>
    <xf numFmtId="3" fontId="3" fillId="0" borderId="0" xfId="0" applyNumberFormat="1" applyFont="1"/>
    <xf numFmtId="0" fontId="3" fillId="0" borderId="41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4" fillId="35" borderId="2" xfId="0" applyFont="1" applyFill="1" applyBorder="1"/>
    <xf numFmtId="0" fontId="3" fillId="0" borderId="46" xfId="0" applyFont="1" applyFill="1" applyBorder="1"/>
    <xf numFmtId="0" fontId="4" fillId="0" borderId="13" xfId="0" applyFont="1" applyBorder="1" applyAlignment="1">
      <alignment horizontal="center" vertical="center" wrapText="1"/>
    </xf>
    <xf numFmtId="192" fontId="4" fillId="35" borderId="1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92" fontId="4" fillId="0" borderId="13" xfId="0" applyNumberFormat="1" applyFont="1" applyBorder="1" applyAlignment="1" applyProtection="1">
      <alignment horizontal="center" vertical="center" wrapText="1"/>
      <protection locked="0"/>
    </xf>
    <xf numFmtId="192" fontId="3" fillId="0" borderId="13" xfId="0" applyNumberFormat="1" applyFont="1" applyBorder="1" applyProtection="1">
      <protection locked="0"/>
    </xf>
    <xf numFmtId="192" fontId="4" fillId="35" borderId="13" xfId="0" applyNumberFormat="1" applyFont="1" applyFill="1" applyBorder="1" applyAlignment="1">
      <alignment horizontal="center" vertical="center"/>
    </xf>
    <xf numFmtId="192" fontId="4" fillId="0" borderId="2" xfId="0" applyNumberFormat="1" applyFont="1" applyBorder="1" applyAlignment="1" applyProtection="1">
      <alignment horizontal="right" vertical="center" wrapText="1"/>
      <protection locked="0"/>
    </xf>
    <xf numFmtId="192" fontId="3" fillId="0" borderId="2" xfId="0" applyNumberFormat="1" applyFont="1" applyBorder="1" applyAlignment="1" applyProtection="1">
      <alignment horizontal="right"/>
      <protection locked="0"/>
    </xf>
    <xf numFmtId="192" fontId="4" fillId="35" borderId="2" xfId="0" applyNumberFormat="1" applyFont="1" applyFill="1" applyBorder="1" applyAlignment="1">
      <alignment horizontal="right" vertical="center"/>
    </xf>
    <xf numFmtId="192" fontId="4" fillId="35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40" xfId="0" applyFont="1" applyBorder="1" applyAlignment="1">
      <alignment horizontal="right" wrapText="1"/>
    </xf>
    <xf numFmtId="0" fontId="3" fillId="0" borderId="4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192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 vertical="center" wrapText="1"/>
    </xf>
    <xf numFmtId="0" fontId="87" fillId="0" borderId="0" xfId="8" applyFont="1" applyFill="1" applyBorder="1" applyAlignment="1" applyProtection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0" fontId="87" fillId="0" borderId="0" xfId="8" applyFont="1" applyFill="1" applyBorder="1" applyProtection="1"/>
    <xf numFmtId="0" fontId="3" fillId="0" borderId="1" xfId="0" applyFont="1" applyBorder="1" applyAlignment="1">
      <alignment horizontal="center" vertical="center" wrapText="1"/>
    </xf>
    <xf numFmtId="0" fontId="87" fillId="0" borderId="0" xfId="8" applyFont="1" applyFill="1" applyBorder="1" applyAlignment="1" applyProtection="1"/>
    <xf numFmtId="14" fontId="87" fillId="0" borderId="0" xfId="8" applyNumberFormat="1" applyFont="1" applyFill="1" applyBorder="1" applyAlignment="1" applyProtection="1">
      <alignment horizontal="left"/>
    </xf>
    <xf numFmtId="0" fontId="87" fillId="0" borderId="4" xfId="20955" applyFont="1" applyFill="1" applyBorder="1" applyAlignment="1" applyProtection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7" fillId="0" borderId="12" xfId="8" applyFont="1" applyFill="1" applyBorder="1" applyProtection="1"/>
    <xf numFmtId="0" fontId="89" fillId="0" borderId="2" xfId="0" applyFont="1" applyFill="1" applyBorder="1" applyAlignment="1">
      <alignment horizontal="left" vertical="center" wrapText="1"/>
    </xf>
    <xf numFmtId="0" fontId="89" fillId="0" borderId="13" xfId="0" applyFont="1" applyFill="1" applyBorder="1" applyAlignment="1">
      <alignment horizontal="center" vertical="center" wrapText="1"/>
    </xf>
    <xf numFmtId="0" fontId="87" fillId="0" borderId="12" xfId="8" applyFont="1" applyFill="1" applyBorder="1" applyAlignment="1" applyProtection="1"/>
    <xf numFmtId="0" fontId="3" fillId="0" borderId="2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5"/>
    </xf>
    <xf numFmtId="0" fontId="4" fillId="0" borderId="2" xfId="0" applyFont="1" applyFill="1" applyBorder="1" applyAlignment="1">
      <alignment vertical="center" wrapText="1"/>
    </xf>
    <xf numFmtId="0" fontId="3" fillId="0" borderId="13" xfId="0" applyFont="1" applyBorder="1"/>
    <xf numFmtId="0" fontId="89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87" fillId="0" borderId="43" xfId="20955" applyFont="1" applyFill="1" applyBorder="1" applyAlignment="1" applyProtection="1"/>
    <xf numFmtId="0" fontId="4" fillId="0" borderId="0" xfId="0" applyFont="1" applyFill="1" applyAlignment="1">
      <alignment horizontal="center"/>
    </xf>
    <xf numFmtId="0" fontId="90" fillId="0" borderId="0" xfId="0" applyFont="1" applyFill="1" applyAlignment="1"/>
    <xf numFmtId="0" fontId="3" fillId="0" borderId="0" xfId="0" applyFont="1" applyBorder="1"/>
    <xf numFmtId="0" fontId="3" fillId="0" borderId="38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93" fontId="3" fillId="0" borderId="2" xfId="0" applyNumberFormat="1" applyFont="1" applyBorder="1" applyAlignment="1" applyProtection="1">
      <alignment horizontal="right"/>
      <protection locked="0"/>
    </xf>
    <xf numFmtId="193" fontId="3" fillId="0" borderId="13" xfId="0" applyNumberFormat="1" applyFont="1" applyBorder="1" applyAlignment="1" applyProtection="1">
      <alignment horizontal="right"/>
      <protection locked="0"/>
    </xf>
    <xf numFmtId="0" fontId="3" fillId="2" borderId="2" xfId="0" applyFont="1" applyFill="1" applyBorder="1"/>
    <xf numFmtId="193" fontId="3" fillId="0" borderId="15" xfId="0" applyNumberFormat="1" applyFont="1" applyBorder="1" applyAlignment="1" applyProtection="1">
      <alignment horizontal="right"/>
      <protection locked="0"/>
    </xf>
    <xf numFmtId="193" fontId="3" fillId="0" borderId="16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/>
    <xf numFmtId="0" fontId="4" fillId="0" borderId="0" xfId="0" applyFont="1" applyFill="1" applyBorder="1" applyAlignment="1"/>
    <xf numFmtId="0" fontId="3" fillId="0" borderId="9" xfId="0" applyFont="1" applyBorder="1" applyAlignment="1">
      <alignment horizontal="right"/>
    </xf>
    <xf numFmtId="3" fontId="3" fillId="0" borderId="10" xfId="0" applyNumberFormat="1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3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14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/>
    </xf>
    <xf numFmtId="3" fontId="3" fillId="0" borderId="15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1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4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91" fillId="0" borderId="0" xfId="0" applyFont="1"/>
    <xf numFmtId="14" fontId="92" fillId="0" borderId="0" xfId="8" applyNumberFormat="1" applyFont="1" applyFill="1" applyBorder="1" applyAlignment="1" applyProtection="1">
      <alignment horizontal="left"/>
    </xf>
    <xf numFmtId="0" fontId="93" fillId="0" borderId="0" xfId="0" applyFont="1" applyAlignment="1">
      <alignment vertical="center"/>
    </xf>
    <xf numFmtId="0" fontId="92" fillId="0" borderId="0" xfId="20955" applyFont="1" applyFill="1" applyBorder="1" applyAlignment="1" applyProtection="1"/>
    <xf numFmtId="0" fontId="93" fillId="0" borderId="0" xfId="0" applyFont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1" fillId="0" borderId="9" xfId="0" applyFont="1" applyBorder="1"/>
    <xf numFmtId="0" fontId="91" fillId="0" borderId="10" xfId="0" applyFont="1" applyBorder="1"/>
    <xf numFmtId="0" fontId="91" fillId="0" borderId="10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0" fontId="91" fillId="0" borderId="2" xfId="0" applyFont="1" applyFill="1" applyBorder="1" applyAlignment="1">
      <alignment horizontal="left" vertical="center" wrapText="1" indent="3"/>
    </xf>
    <xf numFmtId="192" fontId="91" fillId="0" borderId="15" xfId="0" applyNumberFormat="1" applyFont="1" applyBorder="1" applyAlignment="1" applyProtection="1">
      <alignment horizontal="left" indent="3"/>
      <protection locked="0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 indent="2"/>
    </xf>
    <xf numFmtId="0" fontId="87" fillId="0" borderId="2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4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92" fontId="3" fillId="0" borderId="2" xfId="0" applyNumberFormat="1" applyFont="1" applyBorder="1" applyAlignment="1">
      <alignment horizontal="center" vertical="center"/>
    </xf>
    <xf numFmtId="192" fontId="3" fillId="0" borderId="2" xfId="0" applyNumberFormat="1" applyFont="1" applyFill="1" applyBorder="1" applyAlignment="1">
      <alignment horizontal="center" vertical="center"/>
    </xf>
    <xf numFmtId="19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92" fontId="3" fillId="0" borderId="13" xfId="0" applyNumberFormat="1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horizontal="center" vertical="center" wrapText="1"/>
    </xf>
    <xf numFmtId="192" fontId="3" fillId="0" borderId="47" xfId="0" applyNumberFormat="1" applyFont="1" applyBorder="1" applyAlignment="1" applyProtection="1">
      <alignment horizontal="right" vertical="center" wrapText="1"/>
      <protection locked="0"/>
    </xf>
    <xf numFmtId="192" fontId="3" fillId="0" borderId="48" xfId="0" applyNumberFormat="1" applyFont="1" applyBorder="1" applyAlignment="1" applyProtection="1">
      <alignment horizontal="right" vertical="center" wrapText="1"/>
      <protection locked="0"/>
    </xf>
    <xf numFmtId="192" fontId="3" fillId="35" borderId="47" xfId="0" applyNumberFormat="1" applyFont="1" applyFill="1" applyBorder="1" applyAlignment="1">
      <alignment horizontal="right" vertical="center" wrapText="1"/>
    </xf>
    <xf numFmtId="192" fontId="3" fillId="35" borderId="48" xfId="0" applyNumberFormat="1" applyFont="1" applyFill="1" applyBorder="1" applyAlignment="1">
      <alignment horizontal="right" vertical="center" wrapText="1"/>
    </xf>
    <xf numFmtId="192" fontId="3" fillId="35" borderId="49" xfId="0" applyNumberFormat="1" applyFont="1" applyFill="1" applyBorder="1" applyAlignment="1">
      <alignment horizontal="right" vertical="center" wrapText="1"/>
    </xf>
    <xf numFmtId="192" fontId="3" fillId="0" borderId="47" xfId="0" applyNumberFormat="1" applyFont="1" applyBorder="1" applyProtection="1">
      <protection locked="0"/>
    </xf>
    <xf numFmtId="192" fontId="3" fillId="0" borderId="48" xfId="0" applyNumberFormat="1" applyFont="1" applyFill="1" applyBorder="1" applyProtection="1">
      <protection locked="0"/>
    </xf>
    <xf numFmtId="192" fontId="3" fillId="0" borderId="50" xfId="0" applyNumberFormat="1" applyFont="1" applyBorder="1" applyProtection="1">
      <protection locked="0"/>
    </xf>
    <xf numFmtId="192" fontId="3" fillId="0" borderId="51" xfId="0" applyNumberFormat="1" applyFont="1" applyFill="1" applyBorder="1" applyProtection="1">
      <protection locked="0"/>
    </xf>
    <xf numFmtId="192" fontId="3" fillId="0" borderId="10" xfId="0" applyNumberFormat="1" applyFont="1" applyBorder="1" applyProtection="1">
      <protection locked="0"/>
    </xf>
    <xf numFmtId="192" fontId="3" fillId="0" borderId="11" xfId="0" applyNumberFormat="1" applyFont="1" applyBorder="1" applyProtection="1">
      <protection locked="0"/>
    </xf>
    <xf numFmtId="192" fontId="3" fillId="35" borderId="47" xfId="0" applyNumberFormat="1" applyFont="1" applyFill="1" applyBorder="1"/>
    <xf numFmtId="192" fontId="3" fillId="35" borderId="48" xfId="0" applyNumberFormat="1" applyFont="1" applyFill="1" applyBorder="1"/>
    <xf numFmtId="192" fontId="3" fillId="0" borderId="48" xfId="0" applyNumberFormat="1" applyFont="1" applyBorder="1" applyProtection="1">
      <protection locked="0"/>
    </xf>
    <xf numFmtId="192" fontId="3" fillId="0" borderId="15" xfId="0" applyNumberFormat="1" applyFont="1" applyBorder="1" applyProtection="1">
      <protection locked="0"/>
    </xf>
    <xf numFmtId="192" fontId="3" fillId="0" borderId="16" xfId="0" applyNumberFormat="1" applyFont="1" applyBorder="1" applyProtection="1">
      <protection locked="0"/>
    </xf>
    <xf numFmtId="192" fontId="3" fillId="0" borderId="51" xfId="0" applyNumberFormat="1" applyFont="1" applyBorder="1" applyProtection="1">
      <protection locked="0"/>
    </xf>
    <xf numFmtId="192" fontId="95" fillId="35" borderId="47" xfId="0" applyNumberFormat="1" applyFont="1" applyFill="1" applyBorder="1" applyAlignment="1">
      <alignment vertical="center" wrapText="1"/>
    </xf>
    <xf numFmtId="192" fontId="95" fillId="35" borderId="48" xfId="0" applyNumberFormat="1" applyFont="1" applyFill="1" applyBorder="1" applyAlignment="1">
      <alignment vertical="center" wrapText="1"/>
    </xf>
    <xf numFmtId="192" fontId="95" fillId="0" borderId="47" xfId="0" applyNumberFormat="1" applyFont="1" applyBorder="1" applyAlignment="1" applyProtection="1">
      <alignment vertical="center" wrapText="1"/>
      <protection locked="0"/>
    </xf>
    <xf numFmtId="192" fontId="94" fillId="0" borderId="47" xfId="0" applyNumberFormat="1" applyFont="1" applyBorder="1" applyAlignment="1" applyProtection="1">
      <alignment vertical="center" wrapText="1"/>
      <protection locked="0"/>
    </xf>
    <xf numFmtId="192" fontId="95" fillId="0" borderId="48" xfId="0" applyNumberFormat="1" applyFont="1" applyBorder="1" applyAlignment="1" applyProtection="1">
      <alignment vertical="center" wrapText="1"/>
      <protection locked="0"/>
    </xf>
    <xf numFmtId="192" fontId="94" fillId="0" borderId="48" xfId="0" applyNumberFormat="1" applyFont="1" applyBorder="1" applyAlignment="1" applyProtection="1">
      <alignment vertical="center" wrapText="1"/>
      <protection locked="0"/>
    </xf>
    <xf numFmtId="192" fontId="95" fillId="0" borderId="47" xfId="0" applyNumberFormat="1" applyFont="1" applyFill="1" applyBorder="1" applyAlignment="1" applyProtection="1">
      <alignment vertical="center" wrapText="1"/>
      <protection locked="0"/>
    </xf>
    <xf numFmtId="192" fontId="95" fillId="0" borderId="48" xfId="0" applyNumberFormat="1" applyFont="1" applyFill="1" applyBorder="1" applyAlignment="1" applyProtection="1">
      <alignment vertical="center" wrapText="1"/>
      <protection locked="0"/>
    </xf>
    <xf numFmtId="192" fontId="95" fillId="35" borderId="15" xfId="0" applyNumberFormat="1" applyFont="1" applyFill="1" applyBorder="1" applyAlignment="1">
      <alignment vertical="center" wrapText="1"/>
    </xf>
    <xf numFmtId="0" fontId="3" fillId="0" borderId="47" xfId="0" applyFont="1" applyBorder="1"/>
    <xf numFmtId="192" fontId="3" fillId="0" borderId="47" xfId="0" applyNumberFormat="1" applyFont="1" applyBorder="1" applyAlignment="1" applyProtection="1">
      <alignment horizontal="center" vertical="center"/>
      <protection locked="0"/>
    </xf>
    <xf numFmtId="192" fontId="3" fillId="35" borderId="47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64" fontId="3" fillId="0" borderId="47" xfId="20956" applyNumberFormat="1" applyFont="1" applyBorder="1" applyAlignment="1" applyProtection="1">
      <alignment horizontal="center" vertical="center"/>
      <protection locked="0"/>
    </xf>
    <xf numFmtId="164" fontId="3" fillId="35" borderId="47" xfId="20956" applyNumberFormat="1" applyFont="1" applyFill="1" applyBorder="1" applyAlignment="1">
      <alignment horizontal="center" vertical="center"/>
    </xf>
    <xf numFmtId="164" fontId="3" fillId="35" borderId="48" xfId="20956" applyNumberFormat="1" applyFont="1" applyFill="1" applyBorder="1" applyAlignment="1">
      <alignment horizontal="center" vertical="center"/>
    </xf>
    <xf numFmtId="2" fontId="3" fillId="0" borderId="12" xfId="0" applyNumberFormat="1" applyFont="1" applyBorder="1"/>
    <xf numFmtId="168" fontId="87" fillId="36" borderId="0" xfId="15" applyFont="1" applyBorder="1"/>
    <xf numFmtId="168" fontId="87" fillId="36" borderId="52" xfId="15" applyFont="1" applyBorder="1"/>
    <xf numFmtId="164" fontId="4" fillId="35" borderId="47" xfId="20956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 indent="2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89" fillId="0" borderId="48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2" xfId="0" applyFont="1" applyBorder="1" applyAlignment="1">
      <alignment horizontal="right" wrapText="1"/>
    </xf>
    <xf numFmtId="192" fontId="4" fillId="35" borderId="47" xfId="0" applyNumberFormat="1" applyFont="1" applyFill="1" applyBorder="1" applyAlignment="1">
      <alignment horizontal="center" vertical="center"/>
    </xf>
    <xf numFmtId="192" fontId="4" fillId="35" borderId="47" xfId="0" applyNumberFormat="1" applyFont="1" applyFill="1" applyBorder="1" applyAlignment="1">
      <alignment horizontal="center" vertical="center" wrapText="1"/>
    </xf>
    <xf numFmtId="192" fontId="4" fillId="35" borderId="48" xfId="0" applyNumberFormat="1" applyFont="1" applyFill="1" applyBorder="1" applyAlignment="1">
      <alignment horizontal="center" vertical="center"/>
    </xf>
    <xf numFmtId="0" fontId="4" fillId="0" borderId="0" xfId="0" applyFont="1"/>
    <xf numFmtId="164" fontId="4" fillId="35" borderId="48" xfId="20956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5" xfId="0" applyFont="1" applyBorder="1" applyAlignment="1">
      <alignment vertical="center"/>
    </xf>
    <xf numFmtId="0" fontId="96" fillId="0" borderId="12" xfId="0" applyFont="1" applyBorder="1"/>
    <xf numFmtId="0" fontId="96" fillId="0" borderId="2" xfId="0" applyFont="1" applyBorder="1" applyAlignment="1">
      <alignment horizontal="right" wrapText="1"/>
    </xf>
    <xf numFmtId="0" fontId="97" fillId="0" borderId="53" xfId="0" applyFont="1" applyBorder="1"/>
    <xf numFmtId="0" fontId="97" fillId="0" borderId="43" xfId="0" applyFont="1" applyBorder="1"/>
    <xf numFmtId="0" fontId="4" fillId="0" borderId="1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7" fillId="0" borderId="9" xfId="8" applyFont="1" applyFill="1" applyBorder="1" applyAlignment="1" applyProtection="1">
      <alignment horizontal="center"/>
    </xf>
    <xf numFmtId="0" fontId="87" fillId="0" borderId="12" xfId="8" applyFont="1" applyFill="1" applyBorder="1" applyAlignment="1" applyProtection="1">
      <alignment horizontal="center"/>
    </xf>
    <xf numFmtId="192" fontId="3" fillId="3" borderId="2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91" fillId="0" borderId="42" xfId="0" applyFont="1" applyBorder="1" applyAlignment="1">
      <alignment horizontal="center" vertical="center" wrapText="1"/>
    </xf>
    <xf numFmtId="0" fontId="91" fillId="0" borderId="38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zoomScaleNormal="100" workbookViewId="0"/>
  </sheetViews>
  <sheetFormatPr defaultRowHeight="14.4"/>
  <cols>
    <col min="1" max="1" width="9.6640625" style="22" bestFit="1" customWidth="1"/>
    <col min="2" max="2" width="128.6640625" style="16" bestFit="1" customWidth="1"/>
    <col min="3" max="3" width="39.44140625" customWidth="1"/>
  </cols>
  <sheetData>
    <row r="1" spans="1:3" s="1" customFormat="1" ht="15.6">
      <c r="A1" s="20" t="s">
        <v>13</v>
      </c>
      <c r="B1" s="27" t="s">
        <v>15</v>
      </c>
      <c r="C1" s="15"/>
    </row>
    <row r="2" spans="1:3" s="17" customFormat="1">
      <c r="A2" s="21">
        <v>20</v>
      </c>
      <c r="B2" s="18" t="s">
        <v>17</v>
      </c>
      <c r="C2" s="10"/>
    </row>
    <row r="3" spans="1:3" s="17" customFormat="1">
      <c r="A3" s="21">
        <v>21</v>
      </c>
      <c r="B3" s="18" t="s">
        <v>14</v>
      </c>
    </row>
    <row r="4" spans="1:3" s="17" customFormat="1">
      <c r="A4" s="21">
        <v>22</v>
      </c>
      <c r="B4" s="18" t="s">
        <v>16</v>
      </c>
    </row>
    <row r="5" spans="1:3" s="17" customFormat="1">
      <c r="A5" s="21">
        <v>23</v>
      </c>
      <c r="B5" s="18" t="s">
        <v>18</v>
      </c>
    </row>
    <row r="6" spans="1:3" s="17" customFormat="1">
      <c r="A6" s="21">
        <v>24</v>
      </c>
      <c r="B6" s="18" t="s">
        <v>19</v>
      </c>
      <c r="C6" s="2"/>
    </row>
    <row r="7" spans="1:3" s="17" customFormat="1">
      <c r="A7" s="21">
        <v>25</v>
      </c>
      <c r="B7" s="18" t="s">
        <v>20</v>
      </c>
    </row>
    <row r="8" spans="1:3" s="17" customFormat="1">
      <c r="A8" s="21">
        <v>26</v>
      </c>
      <c r="B8" s="18" t="s">
        <v>94</v>
      </c>
    </row>
    <row r="9" spans="1:3" s="17" customFormat="1">
      <c r="A9" s="21">
        <v>27</v>
      </c>
      <c r="B9" s="18" t="s">
        <v>21</v>
      </c>
    </row>
    <row r="10" spans="1:3" s="1" customFormat="1">
      <c r="A10" s="23"/>
      <c r="B10" s="16"/>
      <c r="C10" s="15"/>
    </row>
    <row r="11" spans="1:3" s="1" customFormat="1" ht="28.8">
      <c r="A11" s="23"/>
      <c r="B11" s="28" t="s">
        <v>110</v>
      </c>
      <c r="C11" s="15"/>
    </row>
    <row r="12" spans="1:3">
      <c r="B12" s="14"/>
    </row>
    <row r="14" spans="1:3">
      <c r="B14" s="9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E53"/>
  <sheetViews>
    <sheetView zoomScaleNormal="100" workbookViewId="0">
      <pane xSplit="1" ySplit="4" topLeftCell="B5" activePane="bottomRight" state="frozen"/>
      <selection activeCell="C9" sqref="C9"/>
      <selection pane="topRight" activeCell="C9" sqref="C9"/>
      <selection pane="bottomLeft" activeCell="C9" sqref="C9"/>
      <selection pane="bottomRight" activeCell="B5" sqref="B5"/>
    </sheetView>
  </sheetViews>
  <sheetFormatPr defaultColWidth="9.109375" defaultRowHeight="13.8"/>
  <cols>
    <col min="1" max="1" width="5.44140625" style="2" bestFit="1" customWidth="1"/>
    <col min="2" max="2" width="49.88671875" style="2" customWidth="1"/>
    <col min="3" max="3" width="35.109375" style="52" customWidth="1"/>
    <col min="4" max="4" width="34.44140625" style="52" customWidth="1"/>
    <col min="5" max="5" width="19.5546875" style="2" customWidth="1"/>
    <col min="6" max="16384" width="9.109375" style="2"/>
  </cols>
  <sheetData>
    <row r="1" spans="1:5">
      <c r="A1" s="4" t="s">
        <v>22</v>
      </c>
      <c r="B1" s="24" t="s">
        <v>160</v>
      </c>
    </row>
    <row r="2" spans="1:5" s="5" customFormat="1">
      <c r="A2" s="5" t="s">
        <v>23</v>
      </c>
      <c r="B2" s="33">
        <v>45291</v>
      </c>
      <c r="C2" s="61"/>
      <c r="D2" s="61"/>
    </row>
    <row r="3" spans="1:5">
      <c r="A3" s="14"/>
      <c r="B3" s="24"/>
      <c r="C3" s="53"/>
      <c r="D3" s="53"/>
      <c r="E3" s="7"/>
    </row>
    <row r="4" spans="1:5" ht="14.4" thickBot="1">
      <c r="A4" s="25"/>
      <c r="B4" s="223" t="s">
        <v>17</v>
      </c>
      <c r="C4" s="224"/>
      <c r="D4" s="53"/>
      <c r="E4" s="7"/>
    </row>
    <row r="5" spans="1:5" ht="14.4" thickBot="1">
      <c r="A5" s="39"/>
      <c r="B5" s="26" t="s">
        <v>0</v>
      </c>
      <c r="C5" s="54" t="s">
        <v>1</v>
      </c>
      <c r="D5" s="55" t="s">
        <v>2</v>
      </c>
      <c r="E5" s="13" t="s">
        <v>4</v>
      </c>
    </row>
    <row r="6" spans="1:5">
      <c r="A6" s="225"/>
      <c r="B6" s="229" t="s">
        <v>59</v>
      </c>
      <c r="C6" s="219" t="s">
        <v>60</v>
      </c>
      <c r="D6" s="219" t="s">
        <v>61</v>
      </c>
      <c r="E6" s="221" t="s">
        <v>62</v>
      </c>
    </row>
    <row r="7" spans="1:5">
      <c r="A7" s="226"/>
      <c r="B7" s="230"/>
      <c r="C7" s="220"/>
      <c r="D7" s="220"/>
      <c r="E7" s="222"/>
    </row>
    <row r="8" spans="1:5">
      <c r="A8" s="226"/>
      <c r="B8" s="230"/>
      <c r="C8" s="220"/>
      <c r="D8" s="220"/>
      <c r="E8" s="222"/>
    </row>
    <row r="9" spans="1:5">
      <c r="A9" s="31"/>
      <c r="B9" s="37" t="s">
        <v>111</v>
      </c>
      <c r="C9" s="62">
        <v>3042832000</v>
      </c>
      <c r="D9" s="62">
        <v>2655221000</v>
      </c>
      <c r="E9" s="40"/>
    </row>
    <row r="10" spans="1:5">
      <c r="A10" s="31"/>
      <c r="B10" s="37" t="s">
        <v>112</v>
      </c>
      <c r="C10" s="62">
        <v>1752658000</v>
      </c>
      <c r="D10" s="62">
        <v>1733898000</v>
      </c>
      <c r="E10" s="40"/>
    </row>
    <row r="11" spans="1:5">
      <c r="A11" s="31"/>
      <c r="B11" s="37" t="s">
        <v>113</v>
      </c>
      <c r="C11" s="62">
        <v>4880815000</v>
      </c>
      <c r="D11" s="62">
        <v>4810404000</v>
      </c>
      <c r="E11" s="40"/>
    </row>
    <row r="12" spans="1:5">
      <c r="A12" s="31"/>
      <c r="B12" s="37" t="s">
        <v>114</v>
      </c>
      <c r="C12" s="62">
        <v>20248067000</v>
      </c>
      <c r="D12" s="62">
        <v>19517058000</v>
      </c>
      <c r="E12" s="40"/>
    </row>
    <row r="13" spans="1:5">
      <c r="A13" s="31"/>
      <c r="B13" s="37" t="s">
        <v>115</v>
      </c>
      <c r="C13" s="62">
        <v>3530000</v>
      </c>
      <c r="D13" s="62">
        <v>2518000</v>
      </c>
      <c r="E13" s="40"/>
    </row>
    <row r="14" spans="1:5">
      <c r="A14" s="31"/>
      <c r="B14" s="37" t="s">
        <v>116</v>
      </c>
      <c r="C14" s="62">
        <v>32032000</v>
      </c>
      <c r="D14" s="62">
        <v>24188000</v>
      </c>
      <c r="E14" s="40"/>
    </row>
    <row r="15" spans="1:5">
      <c r="A15" s="31"/>
      <c r="B15" s="37" t="s">
        <v>117</v>
      </c>
      <c r="C15" s="62">
        <v>271712000</v>
      </c>
      <c r="D15" s="62">
        <v>267870000</v>
      </c>
      <c r="E15" s="40"/>
    </row>
    <row r="16" spans="1:5">
      <c r="A16" s="31"/>
      <c r="B16" s="37" t="s">
        <v>118</v>
      </c>
      <c r="C16" s="62">
        <v>134422000</v>
      </c>
      <c r="D16" s="62">
        <v>119348000</v>
      </c>
      <c r="E16" s="40"/>
    </row>
    <row r="17" spans="1:5">
      <c r="A17" s="31"/>
      <c r="B17" s="37" t="s">
        <v>119</v>
      </c>
      <c r="C17" s="62">
        <v>127924000</v>
      </c>
      <c r="D17" s="62">
        <v>115866000</v>
      </c>
      <c r="E17" s="40"/>
    </row>
    <row r="18" spans="1:5">
      <c r="A18" s="31"/>
      <c r="B18" s="37" t="s">
        <v>120</v>
      </c>
      <c r="C18" s="62">
        <v>404303000</v>
      </c>
      <c r="D18" s="62">
        <v>389513000</v>
      </c>
      <c r="E18" s="40"/>
    </row>
    <row r="19" spans="1:5">
      <c r="A19" s="31"/>
      <c r="B19" s="37" t="s">
        <v>121</v>
      </c>
      <c r="C19" s="62">
        <v>33453000</v>
      </c>
      <c r="D19" s="62">
        <v>33453000</v>
      </c>
      <c r="E19" s="40"/>
    </row>
    <row r="20" spans="1:5">
      <c r="A20" s="31"/>
      <c r="B20" s="37" t="s">
        <v>122</v>
      </c>
      <c r="C20" s="62">
        <v>144357000</v>
      </c>
      <c r="D20" s="62">
        <v>133224000</v>
      </c>
      <c r="E20" s="40"/>
    </row>
    <row r="21" spans="1:5">
      <c r="A21" s="31"/>
      <c r="B21" s="37" t="s">
        <v>123</v>
      </c>
      <c r="C21" s="62">
        <v>0</v>
      </c>
      <c r="D21" s="62">
        <v>146452000</v>
      </c>
      <c r="E21" s="40"/>
    </row>
    <row r="22" spans="1:5">
      <c r="A22" s="31"/>
      <c r="B22" s="37" t="s">
        <v>124</v>
      </c>
      <c r="C22" s="62">
        <v>464000</v>
      </c>
      <c r="D22" s="62">
        <v>0</v>
      </c>
      <c r="E22" s="40"/>
    </row>
    <row r="23" spans="1:5">
      <c r="A23" s="31"/>
      <c r="B23" s="37" t="s">
        <v>125</v>
      </c>
      <c r="C23" s="62">
        <v>290152000</v>
      </c>
      <c r="D23" s="62">
        <v>282888000</v>
      </c>
      <c r="E23" s="40"/>
    </row>
    <row r="24" spans="1:5">
      <c r="A24" s="31"/>
      <c r="B24" s="37" t="s">
        <v>126</v>
      </c>
      <c r="C24" s="62">
        <v>27389000</v>
      </c>
      <c r="D24" s="62">
        <v>25742000</v>
      </c>
      <c r="E24" s="40"/>
    </row>
    <row r="25" spans="1:5" ht="14.4" thickBot="1">
      <c r="A25" s="12"/>
      <c r="B25" s="19" t="s">
        <v>64</v>
      </c>
      <c r="C25" s="51">
        <f>SUM(C9:C24)</f>
        <v>31394110000</v>
      </c>
      <c r="D25" s="51">
        <f>SUM(D9:D24)</f>
        <v>30257643000</v>
      </c>
      <c r="E25" s="41"/>
    </row>
    <row r="26" spans="1:5" ht="14.4" thickBot="1">
      <c r="A26" s="35"/>
      <c r="B26" s="36" t="s">
        <v>0</v>
      </c>
      <c r="C26" s="56" t="s">
        <v>1</v>
      </c>
      <c r="D26" s="57" t="s">
        <v>2</v>
      </c>
      <c r="E26" s="36" t="s">
        <v>4</v>
      </c>
    </row>
    <row r="27" spans="1:5">
      <c r="A27" s="227"/>
      <c r="B27" s="229" t="s">
        <v>65</v>
      </c>
      <c r="C27" s="219" t="s">
        <v>60</v>
      </c>
      <c r="D27" s="219" t="s">
        <v>61</v>
      </c>
      <c r="E27" s="221" t="s">
        <v>62</v>
      </c>
    </row>
    <row r="28" spans="1:5">
      <c r="A28" s="228"/>
      <c r="B28" s="230"/>
      <c r="C28" s="220"/>
      <c r="D28" s="220"/>
      <c r="E28" s="222"/>
    </row>
    <row r="29" spans="1:5">
      <c r="A29" s="228"/>
      <c r="B29" s="230"/>
      <c r="C29" s="220"/>
      <c r="D29" s="220"/>
      <c r="E29" s="222"/>
    </row>
    <row r="30" spans="1:5">
      <c r="A30" s="32"/>
      <c r="B30" s="37" t="s">
        <v>127</v>
      </c>
      <c r="C30" s="62">
        <v>20776816000</v>
      </c>
      <c r="D30" s="62">
        <v>19731078000</v>
      </c>
      <c r="E30" s="43"/>
    </row>
    <row r="31" spans="1:5">
      <c r="A31" s="32"/>
      <c r="B31" s="37" t="s">
        <v>128</v>
      </c>
      <c r="C31" s="62">
        <v>5133029000</v>
      </c>
      <c r="D31" s="62">
        <v>5102780000</v>
      </c>
      <c r="E31" s="43"/>
    </row>
    <row r="32" spans="1:5">
      <c r="A32" s="32"/>
      <c r="B32" s="37" t="s">
        <v>129</v>
      </c>
      <c r="C32" s="62">
        <v>421359000</v>
      </c>
      <c r="D32" s="62">
        <v>414549000</v>
      </c>
      <c r="E32" s="43"/>
    </row>
    <row r="33" spans="1:5">
      <c r="A33" s="32"/>
      <c r="B33" s="37" t="s">
        <v>130</v>
      </c>
      <c r="C33" s="62">
        <v>137554000</v>
      </c>
      <c r="D33" s="62">
        <v>124345000</v>
      </c>
      <c r="E33" s="43"/>
    </row>
    <row r="34" spans="1:5">
      <c r="A34" s="32"/>
      <c r="B34" s="37" t="s">
        <v>131</v>
      </c>
      <c r="C34" s="62">
        <v>124397000</v>
      </c>
      <c r="D34" s="62">
        <v>118534000</v>
      </c>
      <c r="E34" s="43"/>
    </row>
    <row r="35" spans="1:5">
      <c r="A35" s="32"/>
      <c r="B35" s="37" t="s">
        <v>132</v>
      </c>
      <c r="C35" s="62">
        <v>199058000</v>
      </c>
      <c r="D35" s="62">
        <v>194924000</v>
      </c>
      <c r="E35" s="43"/>
    </row>
    <row r="36" spans="1:5">
      <c r="A36" s="8"/>
      <c r="B36" s="37" t="s">
        <v>133</v>
      </c>
      <c r="C36" s="62">
        <v>149847000</v>
      </c>
      <c r="D36" s="62">
        <v>147887000</v>
      </c>
      <c r="E36" s="43"/>
    </row>
    <row r="37" spans="1:5" ht="14.4" thickBot="1">
      <c r="A37" s="12"/>
      <c r="B37" s="19" t="s">
        <v>66</v>
      </c>
      <c r="C37" s="51">
        <f>SUM(C30:C36)</f>
        <v>26942060000</v>
      </c>
      <c r="D37" s="51">
        <f>SUM(D30:D36)</f>
        <v>25834097000</v>
      </c>
      <c r="E37" s="41">
        <f>SUM(E36:E36)</f>
        <v>0</v>
      </c>
    </row>
    <row r="38" spans="1:5" ht="14.4" thickBot="1">
      <c r="A38" s="35"/>
      <c r="B38" s="36" t="s">
        <v>0</v>
      </c>
      <c r="C38" s="56" t="s">
        <v>1</v>
      </c>
      <c r="D38" s="57" t="s">
        <v>2</v>
      </c>
      <c r="E38" s="36" t="s">
        <v>4</v>
      </c>
    </row>
    <row r="39" spans="1:5">
      <c r="A39" s="227"/>
      <c r="B39" s="229" t="s">
        <v>67</v>
      </c>
      <c r="C39" s="219" t="s">
        <v>60</v>
      </c>
      <c r="D39" s="219" t="s">
        <v>61</v>
      </c>
      <c r="E39" s="221" t="s">
        <v>62</v>
      </c>
    </row>
    <row r="40" spans="1:5">
      <c r="A40" s="228"/>
      <c r="B40" s="230"/>
      <c r="C40" s="220"/>
      <c r="D40" s="220"/>
      <c r="E40" s="222"/>
    </row>
    <row r="41" spans="1:5">
      <c r="A41" s="228"/>
      <c r="B41" s="230"/>
      <c r="C41" s="220"/>
      <c r="D41" s="220"/>
      <c r="E41" s="222"/>
    </row>
    <row r="42" spans="1:5">
      <c r="A42" s="8"/>
      <c r="B42" s="44" t="s">
        <v>134</v>
      </c>
      <c r="C42" s="48">
        <v>27994000</v>
      </c>
      <c r="D42" s="48">
        <v>27994000</v>
      </c>
      <c r="E42" s="45"/>
    </row>
    <row r="43" spans="1:5">
      <c r="A43" s="8"/>
      <c r="B43" s="44" t="s">
        <v>135</v>
      </c>
      <c r="C43" s="49">
        <v>151336000</v>
      </c>
      <c r="D43" s="49">
        <v>150787000</v>
      </c>
      <c r="E43" s="46"/>
    </row>
    <row r="44" spans="1:5">
      <c r="A44" s="8"/>
      <c r="B44" s="44" t="s">
        <v>136</v>
      </c>
      <c r="C44" s="49">
        <v>-11000</v>
      </c>
      <c r="D44" s="49">
        <v>-11000</v>
      </c>
      <c r="E44" s="46"/>
    </row>
    <row r="45" spans="1:5">
      <c r="A45" s="8"/>
      <c r="B45" s="3" t="s">
        <v>137</v>
      </c>
      <c r="C45" s="49">
        <v>2087000</v>
      </c>
      <c r="D45" s="49">
        <v>34892000</v>
      </c>
      <c r="E45" s="46"/>
    </row>
    <row r="46" spans="1:5">
      <c r="A46" s="8"/>
      <c r="B46" s="3" t="s">
        <v>138</v>
      </c>
      <c r="C46" s="49">
        <v>4270644000</v>
      </c>
      <c r="D46" s="49">
        <v>4209884000</v>
      </c>
      <c r="E46" s="46"/>
    </row>
    <row r="47" spans="1:5">
      <c r="A47" s="8"/>
      <c r="B47" s="38" t="s">
        <v>139</v>
      </c>
      <c r="C47" s="50">
        <v>4452050000</v>
      </c>
      <c r="D47" s="50">
        <v>4423546000</v>
      </c>
      <c r="E47" s="47"/>
    </row>
    <row r="48" spans="1:5">
      <c r="A48" s="8"/>
      <c r="B48" s="38" t="s">
        <v>158</v>
      </c>
      <c r="C48" s="50">
        <f>C47</f>
        <v>4452050000</v>
      </c>
      <c r="D48" s="50">
        <f>D47</f>
        <v>4423546000</v>
      </c>
      <c r="E48" s="47"/>
    </row>
    <row r="49" spans="1:5">
      <c r="A49" s="8"/>
      <c r="B49" s="38" t="s">
        <v>159</v>
      </c>
      <c r="C49" s="50">
        <f>C48+C37</f>
        <v>31394110000</v>
      </c>
      <c r="D49" s="50">
        <f>D48+D37</f>
        <v>30257643000</v>
      </c>
      <c r="E49" s="47"/>
    </row>
    <row r="50" spans="1:5">
      <c r="C50" s="59">
        <f>C25-C49</f>
        <v>0</v>
      </c>
      <c r="D50" s="59">
        <f>D25-D49</f>
        <v>0</v>
      </c>
    </row>
    <row r="51" spans="1:5" s="6" customFormat="1">
      <c r="C51" s="58"/>
      <c r="D51" s="58"/>
    </row>
    <row r="52" spans="1:5" s="6" customFormat="1">
      <c r="C52" s="58"/>
      <c r="D52" s="58"/>
    </row>
    <row r="53" spans="1:5" s="6" customFormat="1">
      <c r="C53" s="58"/>
      <c r="D53" s="58"/>
    </row>
  </sheetData>
  <mergeCells count="16">
    <mergeCell ref="D39:D41"/>
    <mergeCell ref="E39:E41"/>
    <mergeCell ref="B4:C4"/>
    <mergeCell ref="A6:A8"/>
    <mergeCell ref="A27:A29"/>
    <mergeCell ref="A39:A41"/>
    <mergeCell ref="B6:B8"/>
    <mergeCell ref="C6:C8"/>
    <mergeCell ref="B39:B41"/>
    <mergeCell ref="C39:C41"/>
    <mergeCell ref="D6:D8"/>
    <mergeCell ref="E6:E8"/>
    <mergeCell ref="B27:B29"/>
    <mergeCell ref="C27:C29"/>
    <mergeCell ref="D27:D29"/>
    <mergeCell ref="E27:E29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N21"/>
  <sheetViews>
    <sheetView zoomScaleNormal="100" workbookViewId="0">
      <pane xSplit="1" ySplit="6" topLeftCell="B7" activePane="bottomRight" state="frozen"/>
      <selection activeCell="C9" sqref="C9"/>
      <selection pane="topRight" activeCell="C9" sqref="C9"/>
      <selection pane="bottomLeft" activeCell="C9" sqref="C9"/>
      <selection pane="bottomRight" activeCell="B7" sqref="B7"/>
    </sheetView>
  </sheetViews>
  <sheetFormatPr defaultColWidth="9.109375" defaultRowHeight="13.8"/>
  <cols>
    <col min="1" max="1" width="10.5546875" style="2" bestFit="1" customWidth="1"/>
    <col min="2" max="2" width="51.6640625" style="2" customWidth="1"/>
    <col min="3" max="3" width="31.33203125" style="2" bestFit="1" customWidth="1"/>
    <col min="4" max="5" width="14.5546875" style="2" bestFit="1" customWidth="1"/>
    <col min="6" max="6" width="21.6640625" style="2" customWidth="1"/>
    <col min="7" max="7" width="12" style="2" bestFit="1" customWidth="1"/>
    <col min="8" max="8" width="28.33203125" style="2" customWidth="1"/>
    <col min="9" max="16384" width="9.109375" style="2"/>
  </cols>
  <sheetData>
    <row r="1" spans="1:14">
      <c r="A1" s="63" t="s">
        <v>22</v>
      </c>
      <c r="B1" s="2" t="str">
        <f>'20. LI3'!B1</f>
        <v>JSC Bank of Georgia</v>
      </c>
      <c r="N1" s="64"/>
    </row>
    <row r="2" spans="1:14">
      <c r="A2" s="65" t="s">
        <v>23</v>
      </c>
      <c r="B2" s="66">
        <f>'20. LI3'!B2</f>
        <v>45291</v>
      </c>
      <c r="C2" s="65"/>
      <c r="D2" s="65"/>
      <c r="E2" s="65"/>
      <c r="F2" s="65"/>
      <c r="G2" s="65"/>
      <c r="H2" s="65"/>
      <c r="N2" s="64"/>
    </row>
    <row r="3" spans="1:14">
      <c r="A3" s="65"/>
      <c r="B3" s="65"/>
      <c r="C3" s="65"/>
      <c r="D3" s="65"/>
      <c r="E3" s="65"/>
      <c r="F3" s="65"/>
      <c r="G3" s="65"/>
      <c r="H3" s="65"/>
      <c r="N3" s="42"/>
    </row>
    <row r="4" spans="1:14" ht="14.4" thickBot="1">
      <c r="A4" s="67" t="s">
        <v>24</v>
      </c>
      <c r="B4" s="68" t="s">
        <v>14</v>
      </c>
      <c r="N4" s="42"/>
    </row>
    <row r="5" spans="1:14">
      <c r="A5" s="237"/>
      <c r="B5" s="231" t="s">
        <v>25</v>
      </c>
      <c r="C5" s="233" t="s">
        <v>26</v>
      </c>
      <c r="D5" s="231" t="s">
        <v>30</v>
      </c>
      <c r="E5" s="231"/>
      <c r="F5" s="231"/>
      <c r="G5" s="231"/>
      <c r="H5" s="235" t="s">
        <v>31</v>
      </c>
    </row>
    <row r="6" spans="1:14" ht="27.6">
      <c r="A6" s="238"/>
      <c r="B6" s="232"/>
      <c r="C6" s="234"/>
      <c r="D6" s="69" t="s">
        <v>27</v>
      </c>
      <c r="E6" s="69" t="s">
        <v>28</v>
      </c>
      <c r="F6" s="69" t="s">
        <v>32</v>
      </c>
      <c r="G6" s="69" t="s">
        <v>33</v>
      </c>
      <c r="H6" s="236"/>
    </row>
    <row r="7" spans="1:14" ht="27.6">
      <c r="A7" s="70"/>
      <c r="B7" s="71" t="s">
        <v>140</v>
      </c>
      <c r="C7" s="69" t="s">
        <v>27</v>
      </c>
      <c r="D7" s="3"/>
      <c r="E7" s="3"/>
      <c r="F7" s="42" t="s">
        <v>6</v>
      </c>
      <c r="G7" s="42"/>
      <c r="H7" s="72" t="s">
        <v>151</v>
      </c>
    </row>
    <row r="8" spans="1:14" ht="27.6">
      <c r="A8" s="73"/>
      <c r="B8" s="71" t="s">
        <v>141</v>
      </c>
      <c r="C8" s="69" t="s">
        <v>27</v>
      </c>
      <c r="D8" s="3"/>
      <c r="E8" s="3"/>
      <c r="F8" s="42" t="s">
        <v>6</v>
      </c>
      <c r="G8" s="3"/>
      <c r="H8" s="72" t="s">
        <v>152</v>
      </c>
    </row>
    <row r="9" spans="1:14">
      <c r="A9" s="70"/>
      <c r="B9" s="71" t="s">
        <v>142</v>
      </c>
      <c r="C9" s="69" t="s">
        <v>27</v>
      </c>
      <c r="D9" s="3"/>
      <c r="E9" s="3"/>
      <c r="F9" s="42" t="s">
        <v>6</v>
      </c>
      <c r="G9" s="42"/>
      <c r="H9" s="72" t="s">
        <v>153</v>
      </c>
    </row>
    <row r="10" spans="1:14">
      <c r="A10" s="73"/>
      <c r="B10" s="71" t="s">
        <v>143</v>
      </c>
      <c r="C10" s="69" t="s">
        <v>27</v>
      </c>
      <c r="D10" s="3"/>
      <c r="E10" s="3"/>
      <c r="F10" s="42" t="s">
        <v>6</v>
      </c>
      <c r="G10" s="3"/>
      <c r="H10" s="72" t="s">
        <v>153</v>
      </c>
    </row>
    <row r="11" spans="1:14" ht="27.6">
      <c r="A11" s="70"/>
      <c r="B11" s="71" t="s">
        <v>144</v>
      </c>
      <c r="C11" s="69" t="s">
        <v>27</v>
      </c>
      <c r="D11" s="3"/>
      <c r="E11" s="3"/>
      <c r="F11" s="42" t="s">
        <v>6</v>
      </c>
      <c r="G11" s="3"/>
      <c r="H11" s="72" t="s">
        <v>151</v>
      </c>
    </row>
    <row r="12" spans="1:14">
      <c r="A12" s="73"/>
      <c r="B12" s="37" t="s">
        <v>145</v>
      </c>
      <c r="C12" s="69" t="s">
        <v>27</v>
      </c>
      <c r="D12" s="3"/>
      <c r="E12" s="3"/>
      <c r="F12" s="42" t="s">
        <v>6</v>
      </c>
      <c r="G12" s="3"/>
      <c r="H12" s="72" t="s">
        <v>154</v>
      </c>
    </row>
    <row r="13" spans="1:14">
      <c r="A13" s="70"/>
      <c r="B13" s="74" t="s">
        <v>162</v>
      </c>
      <c r="C13" s="69" t="s">
        <v>27</v>
      </c>
      <c r="D13" s="3"/>
      <c r="E13" s="3"/>
      <c r="F13" s="42" t="s">
        <v>6</v>
      </c>
      <c r="G13" s="3"/>
      <c r="H13" s="72" t="s">
        <v>155</v>
      </c>
    </row>
    <row r="14" spans="1:14">
      <c r="A14" s="8"/>
      <c r="B14" s="75" t="s">
        <v>163</v>
      </c>
      <c r="C14" s="69" t="s">
        <v>27</v>
      </c>
      <c r="D14" s="3"/>
      <c r="E14" s="3"/>
      <c r="F14" s="42" t="s">
        <v>6</v>
      </c>
      <c r="G14" s="3"/>
      <c r="H14" s="72" t="s">
        <v>156</v>
      </c>
    </row>
    <row r="15" spans="1:14">
      <c r="A15" s="8"/>
      <c r="B15" s="71" t="s">
        <v>146</v>
      </c>
      <c r="C15" s="69" t="s">
        <v>27</v>
      </c>
      <c r="D15" s="3"/>
      <c r="E15" s="3"/>
      <c r="F15" s="42" t="s">
        <v>6</v>
      </c>
      <c r="G15" s="3"/>
      <c r="H15" s="72" t="s">
        <v>156</v>
      </c>
    </row>
    <row r="16" spans="1:14">
      <c r="A16" s="8"/>
      <c r="B16" s="74" t="s">
        <v>164</v>
      </c>
      <c r="C16" s="69" t="s">
        <v>27</v>
      </c>
      <c r="D16" s="3"/>
      <c r="E16" s="3"/>
      <c r="F16" s="42" t="s">
        <v>6</v>
      </c>
      <c r="G16" s="3"/>
      <c r="H16" s="72" t="s">
        <v>156</v>
      </c>
    </row>
    <row r="17" spans="1:8">
      <c r="A17" s="8"/>
      <c r="B17" s="202"/>
      <c r="C17" s="203"/>
      <c r="D17" s="188"/>
      <c r="E17" s="188"/>
      <c r="F17" s="204"/>
      <c r="G17" s="188"/>
      <c r="H17" s="205"/>
    </row>
    <row r="18" spans="1:8">
      <c r="A18" s="8"/>
      <c r="B18" s="76" t="s">
        <v>147</v>
      </c>
      <c r="C18" s="3"/>
      <c r="D18" s="3"/>
      <c r="E18" s="3"/>
      <c r="F18" s="3"/>
      <c r="G18" s="3"/>
      <c r="H18" s="77"/>
    </row>
    <row r="19" spans="1:8">
      <c r="A19" s="8"/>
      <c r="B19" s="71" t="s">
        <v>148</v>
      </c>
      <c r="C19" s="69" t="s">
        <v>28</v>
      </c>
      <c r="D19" s="3"/>
      <c r="E19" s="3"/>
      <c r="F19" s="3"/>
      <c r="G19" s="42" t="s">
        <v>6</v>
      </c>
      <c r="H19" s="72" t="s">
        <v>157</v>
      </c>
    </row>
    <row r="20" spans="1:8">
      <c r="A20" s="8"/>
      <c r="B20" s="76" t="s">
        <v>149</v>
      </c>
      <c r="C20" s="3"/>
      <c r="D20" s="3"/>
      <c r="E20" s="3"/>
      <c r="F20" s="3"/>
      <c r="G20" s="3"/>
      <c r="H20" s="77"/>
    </row>
    <row r="21" spans="1:8" ht="14.4" thickBot="1">
      <c r="A21" s="12"/>
      <c r="B21" s="78" t="s">
        <v>150</v>
      </c>
      <c r="C21" s="79" t="s">
        <v>29</v>
      </c>
      <c r="D21" s="80"/>
      <c r="E21" s="80"/>
      <c r="F21" s="79" t="s">
        <v>6</v>
      </c>
      <c r="G21" s="80"/>
      <c r="H21" s="161" t="s">
        <v>161</v>
      </c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48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L9"/>
  <sheetViews>
    <sheetView zoomScaleNormal="100" workbookViewId="0"/>
  </sheetViews>
  <sheetFormatPr defaultColWidth="9.109375" defaultRowHeight="13.8"/>
  <cols>
    <col min="1" max="1" width="10.5546875" style="2" bestFit="1" customWidth="1"/>
    <col min="2" max="2" width="70.109375" style="2" customWidth="1"/>
    <col min="3" max="3" width="14.44140625" style="2" bestFit="1" customWidth="1"/>
    <col min="4" max="4" width="15" style="2" bestFit="1" customWidth="1"/>
    <col min="5" max="5" width="14" style="2" bestFit="1" customWidth="1"/>
    <col min="6" max="16384" width="9.109375" style="2"/>
  </cols>
  <sheetData>
    <row r="1" spans="1:12">
      <c r="A1" s="63" t="s">
        <v>22</v>
      </c>
      <c r="B1" s="24" t="str">
        <f>'20. LI3'!B1</f>
        <v>JSC Bank of Georgia</v>
      </c>
    </row>
    <row r="2" spans="1:12">
      <c r="A2" s="63" t="s">
        <v>23</v>
      </c>
      <c r="B2" s="66">
        <f>'20. LI3'!B2</f>
        <v>45291</v>
      </c>
    </row>
    <row r="3" spans="1:12">
      <c r="A3" s="14"/>
      <c r="B3" s="24"/>
    </row>
    <row r="4" spans="1:12" ht="14.4" thickBot="1">
      <c r="A4" s="81" t="s">
        <v>68</v>
      </c>
      <c r="B4" s="82" t="s">
        <v>16</v>
      </c>
      <c r="C4" s="83"/>
      <c r="D4" s="84"/>
      <c r="E4" s="84"/>
      <c r="F4" s="84"/>
      <c r="G4" s="84"/>
      <c r="H4" s="84"/>
      <c r="I4" s="84"/>
      <c r="J4" s="84"/>
      <c r="K4" s="84"/>
      <c r="L4" s="84"/>
    </row>
    <row r="5" spans="1:12">
      <c r="A5" s="85"/>
      <c r="B5" s="86"/>
      <c r="C5" s="87">
        <v>2023</v>
      </c>
      <c r="D5" s="87">
        <v>2022</v>
      </c>
      <c r="E5" s="88">
        <v>2021</v>
      </c>
      <c r="F5" s="84"/>
    </row>
    <row r="6" spans="1:12">
      <c r="A6" s="8">
        <v>1</v>
      </c>
      <c r="B6" s="3" t="s">
        <v>69</v>
      </c>
      <c r="C6" s="89">
        <v>8137993</v>
      </c>
      <c r="D6" s="89">
        <v>9360605</v>
      </c>
      <c r="E6" s="90">
        <v>5910277</v>
      </c>
      <c r="F6" s="84"/>
    </row>
    <row r="7" spans="1:12">
      <c r="A7" s="8">
        <v>2</v>
      </c>
      <c r="B7" s="91" t="s">
        <v>70</v>
      </c>
      <c r="C7" s="89">
        <v>7660701</v>
      </c>
      <c r="D7" s="89">
        <v>8634105</v>
      </c>
      <c r="E7" s="90">
        <v>5372742</v>
      </c>
      <c r="F7" s="84"/>
    </row>
    <row r="8" spans="1:12">
      <c r="A8" s="8">
        <v>3</v>
      </c>
      <c r="B8" s="3" t="s">
        <v>71</v>
      </c>
      <c r="C8" s="89">
        <v>109</v>
      </c>
      <c r="D8" s="89">
        <v>101</v>
      </c>
      <c r="E8" s="90">
        <v>88</v>
      </c>
    </row>
    <row r="9" spans="1:12" ht="14.4" thickBot="1">
      <c r="A9" s="12">
        <v>4</v>
      </c>
      <c r="B9" s="80" t="s">
        <v>72</v>
      </c>
      <c r="C9" s="92">
        <v>3775953</v>
      </c>
      <c r="D9" s="92">
        <v>4516770</v>
      </c>
      <c r="E9" s="93">
        <v>3079500</v>
      </c>
    </row>
  </sheetData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H11"/>
  <sheetViews>
    <sheetView zoomScaleNormal="100" workbookViewId="0"/>
  </sheetViews>
  <sheetFormatPr defaultColWidth="9.109375" defaultRowHeight="13.8"/>
  <cols>
    <col min="1" max="1" width="10.5546875" style="2" bestFit="1" customWidth="1"/>
    <col min="2" max="2" width="52.5546875" style="2" customWidth="1"/>
    <col min="3" max="5" width="12.6640625" style="34" bestFit="1" customWidth="1"/>
    <col min="6" max="6" width="24.109375" style="2" customWidth="1"/>
    <col min="7" max="7" width="27.5546875" style="2" customWidth="1"/>
    <col min="8" max="16384" width="9.109375" style="2"/>
  </cols>
  <sheetData>
    <row r="1" spans="1:8">
      <c r="A1" s="2" t="s">
        <v>22</v>
      </c>
      <c r="B1" s="2" t="str">
        <f>'20. LI3'!B1</f>
        <v>JSC Bank of Georgia</v>
      </c>
    </row>
    <row r="2" spans="1:8">
      <c r="A2" s="84" t="s">
        <v>23</v>
      </c>
      <c r="B2" s="66">
        <f>'20. LI3'!B2</f>
        <v>45291</v>
      </c>
      <c r="C2" s="94"/>
      <c r="D2" s="94"/>
      <c r="E2" s="94"/>
      <c r="F2" s="84"/>
      <c r="G2" s="84"/>
      <c r="H2" s="84"/>
    </row>
    <row r="3" spans="1:8">
      <c r="A3" s="84"/>
      <c r="B3" s="84"/>
      <c r="C3" s="94"/>
      <c r="D3" s="94"/>
      <c r="E3" s="94"/>
      <c r="F3" s="84"/>
      <c r="G3" s="84"/>
      <c r="H3" s="84"/>
    </row>
    <row r="4" spans="1:8" ht="14.4" thickBot="1">
      <c r="A4" s="81" t="s">
        <v>34</v>
      </c>
      <c r="B4" s="95" t="s">
        <v>18</v>
      </c>
      <c r="F4" s="84"/>
      <c r="G4" s="84"/>
      <c r="H4" s="84"/>
    </row>
    <row r="5" spans="1:8" ht="14.4" thickBot="1">
      <c r="A5" s="96"/>
      <c r="B5" s="86"/>
      <c r="C5" s="97" t="s">
        <v>0</v>
      </c>
      <c r="D5" s="97" t="s">
        <v>1</v>
      </c>
      <c r="E5" s="97" t="s">
        <v>2</v>
      </c>
      <c r="F5" s="86" t="s">
        <v>3</v>
      </c>
      <c r="G5" s="98" t="s">
        <v>4</v>
      </c>
      <c r="H5" s="84"/>
    </row>
    <row r="6" spans="1:8" s="6" customFormat="1" ht="55.2">
      <c r="A6" s="99"/>
      <c r="B6" s="3"/>
      <c r="C6" s="87">
        <v>2023</v>
      </c>
      <c r="D6" s="87">
        <v>2022</v>
      </c>
      <c r="E6" s="88">
        <v>2021</v>
      </c>
      <c r="F6" s="100" t="s">
        <v>95</v>
      </c>
      <c r="G6" s="101" t="s">
        <v>96</v>
      </c>
    </row>
    <row r="7" spans="1:8">
      <c r="A7" s="102">
        <v>1</v>
      </c>
      <c r="B7" s="3" t="s">
        <v>35</v>
      </c>
      <c r="C7" s="103">
        <v>1532763000</v>
      </c>
      <c r="D7" s="103">
        <v>1131347000</v>
      </c>
      <c r="E7" s="103">
        <v>890696000</v>
      </c>
      <c r="F7" s="239"/>
      <c r="G7" s="239"/>
      <c r="H7" s="84"/>
    </row>
    <row r="8" spans="1:8">
      <c r="A8" s="102">
        <v>2</v>
      </c>
      <c r="B8" s="104" t="s">
        <v>36</v>
      </c>
      <c r="C8" s="103">
        <v>774824000</v>
      </c>
      <c r="D8" s="103">
        <v>672220000</v>
      </c>
      <c r="E8" s="103">
        <v>334592000</v>
      </c>
      <c r="F8" s="239"/>
      <c r="G8" s="239"/>
    </row>
    <row r="9" spans="1:8">
      <c r="A9" s="102">
        <v>3</v>
      </c>
      <c r="B9" s="105" t="s">
        <v>101</v>
      </c>
      <c r="C9" s="103">
        <v>0</v>
      </c>
      <c r="D9" s="103">
        <v>0</v>
      </c>
      <c r="E9" s="103">
        <v>0</v>
      </c>
      <c r="F9" s="239"/>
      <c r="G9" s="239"/>
    </row>
    <row r="10" spans="1:8" ht="14.4" thickBot="1">
      <c r="A10" s="106">
        <v>4</v>
      </c>
      <c r="B10" s="107" t="s">
        <v>37</v>
      </c>
      <c r="C10" s="108">
        <v>2307587000</v>
      </c>
      <c r="D10" s="108">
        <v>1803567000</v>
      </c>
      <c r="E10" s="108">
        <v>1225288000</v>
      </c>
      <c r="F10" s="29">
        <f>SUMIF(C10:E10, "&gt;=0",C10:E10)/3</f>
        <v>1778814000</v>
      </c>
      <c r="G10" s="30">
        <f>F10*15%/8%</f>
        <v>3335276250</v>
      </c>
    </row>
    <row r="11" spans="1:8">
      <c r="A11" s="109"/>
      <c r="B11" s="84"/>
      <c r="C11" s="94"/>
      <c r="D11" s="94"/>
      <c r="E11" s="94"/>
    </row>
  </sheetData>
  <mergeCells count="1">
    <mergeCell ref="F7:G9"/>
  </mergeCells>
  <pageMargins left="0.7" right="0.7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/>
  </sheetViews>
  <sheetFormatPr defaultColWidth="9.109375" defaultRowHeight="13.8"/>
  <cols>
    <col min="1" max="1" width="10.5546875" style="52" bestFit="1" customWidth="1"/>
    <col min="2" max="2" width="16.33203125" style="2" customWidth="1"/>
    <col min="3" max="3" width="42.88671875" style="2" customWidth="1"/>
    <col min="4" max="5" width="33.44140625" style="2" customWidth="1"/>
    <col min="6" max="6" width="38.88671875" style="2" customWidth="1"/>
    <col min="7" max="16384" width="9.109375" style="2"/>
  </cols>
  <sheetData>
    <row r="1" spans="1:9">
      <c r="A1" s="63" t="s">
        <v>22</v>
      </c>
      <c r="B1" s="2" t="str">
        <f>'20. LI3'!B1</f>
        <v>JSC Bank of Georgia</v>
      </c>
    </row>
    <row r="2" spans="1:9">
      <c r="A2" s="63" t="s">
        <v>23</v>
      </c>
      <c r="B2" s="66">
        <f>'20. LI3'!B2</f>
        <v>45291</v>
      </c>
    </row>
    <row r="3" spans="1:9">
      <c r="A3" s="110"/>
    </row>
    <row r="4" spans="1:9" ht="14.4" thickBot="1">
      <c r="A4" s="81" t="s">
        <v>73</v>
      </c>
      <c r="B4" s="245" t="s">
        <v>19</v>
      </c>
      <c r="C4" s="245"/>
      <c r="D4" s="111"/>
      <c r="E4" s="111"/>
      <c r="F4" s="111"/>
    </row>
    <row r="5" spans="1:9" s="116" customFormat="1" ht="16.5" customHeight="1">
      <c r="A5" s="112"/>
      <c r="B5" s="113"/>
      <c r="C5" s="113"/>
      <c r="D5" s="114" t="s">
        <v>102</v>
      </c>
      <c r="E5" s="114" t="s">
        <v>74</v>
      </c>
      <c r="F5" s="115" t="s">
        <v>43</v>
      </c>
    </row>
    <row r="6" spans="1:9" ht="15" customHeight="1">
      <c r="A6" s="117">
        <v>1</v>
      </c>
      <c r="B6" s="240" t="s">
        <v>75</v>
      </c>
      <c r="C6" s="60" t="s">
        <v>44</v>
      </c>
      <c r="D6" s="162">
        <v>10</v>
      </c>
      <c r="E6" s="162">
        <v>8</v>
      </c>
      <c r="F6" s="163">
        <v>63</v>
      </c>
    </row>
    <row r="7" spans="1:9" ht="15" customHeight="1">
      <c r="A7" s="117">
        <v>2</v>
      </c>
      <c r="B7" s="241"/>
      <c r="C7" s="60" t="s">
        <v>76</v>
      </c>
      <c r="D7" s="164">
        <f>D8+D10+D12</f>
        <v>29056601.760984879</v>
      </c>
      <c r="E7" s="164">
        <f>E8+E10+E12</f>
        <v>2407233.5</v>
      </c>
      <c r="F7" s="165">
        <f>F8+F10+F12</f>
        <v>20618581.209999997</v>
      </c>
    </row>
    <row r="8" spans="1:9" ht="15" customHeight="1">
      <c r="A8" s="117">
        <v>3</v>
      </c>
      <c r="B8" s="241"/>
      <c r="C8" s="118" t="s">
        <v>45</v>
      </c>
      <c r="D8" s="162">
        <v>5299426.7799999984</v>
      </c>
      <c r="E8" s="162">
        <v>2407233.5</v>
      </c>
      <c r="F8" s="163">
        <v>14095545.630000001</v>
      </c>
      <c r="G8" s="84"/>
      <c r="H8" s="84"/>
    </row>
    <row r="9" spans="1:9" ht="15" customHeight="1">
      <c r="A9" s="117">
        <v>4</v>
      </c>
      <c r="B9" s="241"/>
      <c r="C9" s="119" t="s">
        <v>77</v>
      </c>
      <c r="D9" s="162">
        <v>0</v>
      </c>
      <c r="E9" s="162">
        <v>0</v>
      </c>
      <c r="F9" s="163">
        <v>0</v>
      </c>
      <c r="G9" s="84"/>
      <c r="H9" s="84"/>
    </row>
    <row r="10" spans="1:9" ht="30" customHeight="1">
      <c r="A10" s="117">
        <v>5</v>
      </c>
      <c r="B10" s="241"/>
      <c r="C10" s="118" t="s">
        <v>78</v>
      </c>
      <c r="D10" s="162">
        <v>23465556.888888881</v>
      </c>
      <c r="E10" s="162">
        <v>0</v>
      </c>
      <c r="F10" s="163">
        <v>5592348.5199999986</v>
      </c>
    </row>
    <row r="11" spans="1:9" ht="15" customHeight="1">
      <c r="A11" s="117">
        <v>6</v>
      </c>
      <c r="B11" s="241"/>
      <c r="C11" s="119" t="s">
        <v>79</v>
      </c>
      <c r="D11" s="162">
        <v>23465556.888888881</v>
      </c>
      <c r="E11" s="162">
        <v>0</v>
      </c>
      <c r="F11" s="163">
        <v>5592348.5199999986</v>
      </c>
    </row>
    <row r="12" spans="1:9" ht="15" customHeight="1">
      <c r="A12" s="117">
        <v>7</v>
      </c>
      <c r="B12" s="241"/>
      <c r="C12" s="118" t="s">
        <v>80</v>
      </c>
      <c r="D12" s="162">
        <v>291618.09209599998</v>
      </c>
      <c r="E12" s="162">
        <v>0</v>
      </c>
      <c r="F12" s="163">
        <v>930687.05999999971</v>
      </c>
    </row>
    <row r="13" spans="1:9" ht="15" customHeight="1">
      <c r="A13" s="117">
        <v>8</v>
      </c>
      <c r="B13" s="242"/>
      <c r="C13" s="119" t="s">
        <v>79</v>
      </c>
      <c r="D13" s="162"/>
      <c r="E13" s="162">
        <v>0</v>
      </c>
      <c r="F13" s="163">
        <v>0</v>
      </c>
    </row>
    <row r="14" spans="1:9" ht="15" customHeight="1">
      <c r="A14" s="117">
        <v>9</v>
      </c>
      <c r="B14" s="240" t="s">
        <v>81</v>
      </c>
      <c r="C14" s="60" t="s">
        <v>44</v>
      </c>
      <c r="D14" s="162">
        <v>9</v>
      </c>
      <c r="E14" s="162">
        <v>0</v>
      </c>
      <c r="F14" s="163">
        <v>58</v>
      </c>
      <c r="I14" s="120"/>
    </row>
    <row r="15" spans="1:9" ht="15" customHeight="1">
      <c r="A15" s="117">
        <v>10</v>
      </c>
      <c r="B15" s="241"/>
      <c r="C15" s="60" t="s">
        <v>82</v>
      </c>
      <c r="D15" s="164">
        <f>D16+D18+D20</f>
        <v>23229390.460100006</v>
      </c>
      <c r="E15" s="164">
        <f>E16+E18+E20</f>
        <v>0</v>
      </c>
      <c r="F15" s="165">
        <f>F16+F18+F20</f>
        <v>15931135.08366961</v>
      </c>
    </row>
    <row r="16" spans="1:9" ht="15" customHeight="1">
      <c r="A16" s="117">
        <v>11</v>
      </c>
      <c r="B16" s="241"/>
      <c r="C16" s="118" t="s">
        <v>45</v>
      </c>
      <c r="D16" s="162"/>
      <c r="E16" s="162">
        <v>0</v>
      </c>
      <c r="F16" s="163">
        <v>3104974.0014715455</v>
      </c>
    </row>
    <row r="17" spans="1:6" ht="15" customHeight="1">
      <c r="A17" s="117">
        <v>12</v>
      </c>
      <c r="B17" s="241"/>
      <c r="C17" s="119" t="s">
        <v>77</v>
      </c>
      <c r="D17" s="162"/>
      <c r="E17" s="162">
        <v>0</v>
      </c>
      <c r="F17" s="163">
        <v>1862984.4008829275</v>
      </c>
    </row>
    <row r="18" spans="1:6" ht="30" customHeight="1">
      <c r="A18" s="117">
        <v>13</v>
      </c>
      <c r="B18" s="241"/>
      <c r="C18" s="118" t="s">
        <v>83</v>
      </c>
      <c r="D18" s="162">
        <v>23229390.460100006</v>
      </c>
      <c r="E18" s="162">
        <v>0</v>
      </c>
      <c r="F18" s="163">
        <v>12826161.082198065</v>
      </c>
    </row>
    <row r="19" spans="1:6" ht="15" customHeight="1">
      <c r="A19" s="117">
        <v>14</v>
      </c>
      <c r="B19" s="241"/>
      <c r="C19" s="119" t="s">
        <v>79</v>
      </c>
      <c r="D19" s="162">
        <v>13937533.769397926</v>
      </c>
      <c r="E19" s="162">
        <v>0</v>
      </c>
      <c r="F19" s="163">
        <v>7191461.2229980631</v>
      </c>
    </row>
    <row r="20" spans="1:6" ht="15" customHeight="1">
      <c r="A20" s="117">
        <v>15</v>
      </c>
      <c r="B20" s="241"/>
      <c r="C20" s="118" t="s">
        <v>80</v>
      </c>
      <c r="D20" s="162"/>
      <c r="E20" s="162">
        <v>0</v>
      </c>
      <c r="F20" s="163">
        <v>0</v>
      </c>
    </row>
    <row r="21" spans="1:6" ht="15" customHeight="1">
      <c r="A21" s="117">
        <v>16</v>
      </c>
      <c r="B21" s="242"/>
      <c r="C21" s="119" t="s">
        <v>79</v>
      </c>
      <c r="D21" s="162"/>
      <c r="E21" s="162">
        <v>0</v>
      </c>
      <c r="F21" s="163">
        <v>0</v>
      </c>
    </row>
    <row r="22" spans="1:6" ht="15" customHeight="1" thickBot="1">
      <c r="A22" s="121">
        <v>17</v>
      </c>
      <c r="B22" s="243" t="s">
        <v>84</v>
      </c>
      <c r="C22" s="244"/>
      <c r="D22" s="166">
        <f>D7+D15</f>
        <v>52285992.221084885</v>
      </c>
      <c r="E22" s="166">
        <f>E7+E15</f>
        <v>2407233.5</v>
      </c>
      <c r="F22" s="166">
        <f>F7+F15</f>
        <v>36549716.293669611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/>
  </sheetViews>
  <sheetFormatPr defaultColWidth="9.109375" defaultRowHeight="13.2"/>
  <cols>
    <col min="1" max="1" width="35.109375" style="122" customWidth="1"/>
    <col min="2" max="2" width="45.88671875" style="122" customWidth="1"/>
    <col min="3" max="4" width="29.44140625" style="122" customWidth="1"/>
    <col min="5" max="5" width="28.44140625" style="122" customWidth="1"/>
    <col min="6" max="6" width="14" style="122" bestFit="1" customWidth="1"/>
    <col min="7" max="7" width="14.6640625" style="122" customWidth="1"/>
    <col min="8" max="8" width="26.44140625" style="122" customWidth="1"/>
    <col min="9" max="9" width="16.109375" style="122" bestFit="1" customWidth="1"/>
    <col min="10" max="10" width="14" style="122" bestFit="1" customWidth="1"/>
    <col min="11" max="11" width="14.6640625" style="122" customWidth="1"/>
    <col min="12" max="12" width="26.88671875" style="122" customWidth="1"/>
    <col min="13" max="16384" width="9.109375" style="122"/>
  </cols>
  <sheetData>
    <row r="1" spans="1:12">
      <c r="A1" s="122" t="s">
        <v>22</v>
      </c>
      <c r="B1" s="122" t="str">
        <f>'20. LI3'!B1</f>
        <v>JSC Bank of Georgia</v>
      </c>
    </row>
    <row r="2" spans="1:12">
      <c r="A2" s="122" t="s">
        <v>23</v>
      </c>
      <c r="B2" s="123">
        <f>'20. LI3'!B2</f>
        <v>45291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3.8" thickBot="1">
      <c r="A4" s="125" t="s">
        <v>38</v>
      </c>
      <c r="B4" s="126" t="s">
        <v>20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>
      <c r="A5" s="128"/>
      <c r="B5" s="129"/>
      <c r="C5" s="130" t="s">
        <v>102</v>
      </c>
      <c r="D5" s="130" t="s">
        <v>74</v>
      </c>
      <c r="E5" s="131" t="s">
        <v>43</v>
      </c>
      <c r="F5" s="127"/>
      <c r="G5" s="127"/>
      <c r="H5" s="127"/>
      <c r="I5" s="127"/>
      <c r="J5" s="127"/>
      <c r="K5" s="127"/>
      <c r="L5" s="127"/>
    </row>
    <row r="6" spans="1:12" ht="13.8">
      <c r="A6" s="246" t="s">
        <v>39</v>
      </c>
      <c r="B6" s="132" t="s">
        <v>44</v>
      </c>
      <c r="C6" s="167">
        <v>0</v>
      </c>
      <c r="D6" s="167">
        <v>0</v>
      </c>
      <c r="E6" s="168">
        <v>0</v>
      </c>
      <c r="F6" s="127"/>
      <c r="G6" s="127"/>
      <c r="H6" s="127"/>
      <c r="I6" s="127"/>
      <c r="J6" s="127"/>
      <c r="K6" s="127"/>
      <c r="L6" s="127"/>
    </row>
    <row r="7" spans="1:12" ht="14.4" thickBot="1">
      <c r="A7" s="247"/>
      <c r="B7" s="133" t="s">
        <v>109</v>
      </c>
      <c r="C7" s="169">
        <v>0</v>
      </c>
      <c r="D7" s="169">
        <v>0</v>
      </c>
      <c r="E7" s="170">
        <v>0</v>
      </c>
      <c r="F7" s="127"/>
      <c r="G7" s="127"/>
      <c r="H7" s="127"/>
      <c r="I7" s="127"/>
      <c r="J7" s="127"/>
      <c r="K7" s="127"/>
      <c r="L7" s="127"/>
    </row>
    <row r="8" spans="1:12" ht="13.8">
      <c r="A8" s="248" t="s">
        <v>40</v>
      </c>
      <c r="B8" s="132" t="s">
        <v>44</v>
      </c>
      <c r="C8" s="171">
        <v>0</v>
      </c>
      <c r="D8" s="171">
        <v>0</v>
      </c>
      <c r="E8" s="172">
        <v>2</v>
      </c>
      <c r="F8" s="127"/>
      <c r="G8" s="127"/>
      <c r="H8" s="127"/>
      <c r="I8" s="127"/>
      <c r="J8" s="127"/>
      <c r="K8" s="127"/>
      <c r="L8" s="127"/>
    </row>
    <row r="9" spans="1:12" ht="13.8">
      <c r="A9" s="248"/>
      <c r="B9" s="133" t="s">
        <v>49</v>
      </c>
      <c r="C9" s="173">
        <f>C10+C11+C12+C13</f>
        <v>0</v>
      </c>
      <c r="D9" s="173">
        <f>D10+D11+D12+D13</f>
        <v>0</v>
      </c>
      <c r="E9" s="174">
        <f>E10+E11+E12+E13</f>
        <v>145000</v>
      </c>
      <c r="F9" s="127"/>
      <c r="G9" s="127"/>
      <c r="H9" s="127"/>
      <c r="I9" s="127"/>
      <c r="J9" s="127"/>
      <c r="K9" s="127"/>
      <c r="L9" s="127"/>
    </row>
    <row r="10" spans="1:12" ht="13.8">
      <c r="A10" s="248"/>
      <c r="B10" s="134" t="s">
        <v>45</v>
      </c>
      <c r="C10" s="167">
        <v>0</v>
      </c>
      <c r="D10" s="167">
        <v>0</v>
      </c>
      <c r="E10" s="175">
        <v>145000</v>
      </c>
      <c r="F10" s="127"/>
      <c r="G10" s="127"/>
      <c r="H10" s="127"/>
      <c r="I10" s="127"/>
      <c r="J10" s="127"/>
      <c r="K10" s="127"/>
      <c r="L10" s="127"/>
    </row>
    <row r="11" spans="1:12" ht="13.8">
      <c r="A11" s="248"/>
      <c r="B11" s="134" t="s">
        <v>46</v>
      </c>
      <c r="C11" s="167">
        <v>0</v>
      </c>
      <c r="D11" s="167">
        <v>0</v>
      </c>
      <c r="E11" s="175">
        <v>0</v>
      </c>
      <c r="F11" s="127"/>
      <c r="G11" s="127"/>
      <c r="H11" s="127"/>
      <c r="I11" s="127"/>
      <c r="J11" s="127"/>
      <c r="K11" s="127"/>
      <c r="L11" s="127"/>
    </row>
    <row r="12" spans="1:12" ht="13.8">
      <c r="A12" s="248"/>
      <c r="B12" s="134" t="s">
        <v>47</v>
      </c>
      <c r="C12" s="167">
        <v>0</v>
      </c>
      <c r="D12" s="167">
        <v>0</v>
      </c>
      <c r="E12" s="175">
        <v>0</v>
      </c>
      <c r="F12" s="127"/>
      <c r="G12" s="127"/>
      <c r="H12" s="127"/>
      <c r="I12" s="127"/>
      <c r="J12" s="127"/>
      <c r="K12" s="127"/>
      <c r="L12" s="127"/>
    </row>
    <row r="13" spans="1:12" ht="14.4" thickBot="1">
      <c r="A13" s="248"/>
      <c r="B13" s="134" t="s">
        <v>97</v>
      </c>
      <c r="C13" s="176">
        <v>0</v>
      </c>
      <c r="D13" s="176">
        <v>0</v>
      </c>
      <c r="E13" s="177">
        <v>0</v>
      </c>
      <c r="F13" s="127"/>
      <c r="G13" s="127"/>
      <c r="H13" s="127"/>
      <c r="I13" s="127"/>
      <c r="J13" s="127"/>
      <c r="K13" s="127"/>
      <c r="L13" s="127"/>
    </row>
    <row r="14" spans="1:12" ht="13.8">
      <c r="A14" s="248" t="s">
        <v>41</v>
      </c>
      <c r="B14" s="132" t="s">
        <v>44</v>
      </c>
      <c r="C14" s="171">
        <v>1</v>
      </c>
      <c r="D14" s="171">
        <v>0</v>
      </c>
      <c r="E14" s="172">
        <v>2</v>
      </c>
      <c r="F14" s="127"/>
      <c r="G14" s="127"/>
      <c r="H14" s="127"/>
      <c r="I14" s="127"/>
      <c r="J14" s="127"/>
      <c r="K14" s="127"/>
      <c r="L14" s="127"/>
    </row>
    <row r="15" spans="1:12" ht="13.8">
      <c r="A15" s="248"/>
      <c r="B15" s="133" t="s">
        <v>49</v>
      </c>
      <c r="C15" s="173">
        <f>C16+C17+C18+C19</f>
        <v>1973150.1577777779</v>
      </c>
      <c r="D15" s="173">
        <f>D16+D17+D18+D19</f>
        <v>0</v>
      </c>
      <c r="E15" s="174">
        <f>E16+E17+E18+E19</f>
        <v>515397.04111111106</v>
      </c>
      <c r="F15" s="127"/>
      <c r="G15" s="127"/>
      <c r="H15" s="127"/>
      <c r="I15" s="127"/>
      <c r="J15" s="127"/>
      <c r="K15" s="127"/>
      <c r="L15" s="127"/>
    </row>
    <row r="16" spans="1:12" ht="13.8">
      <c r="A16" s="248"/>
      <c r="B16" s="134" t="s">
        <v>45</v>
      </c>
      <c r="C16" s="167">
        <v>354952.38</v>
      </c>
      <c r="D16" s="167">
        <v>0</v>
      </c>
      <c r="E16" s="175">
        <v>515397.04111111106</v>
      </c>
      <c r="F16" s="127"/>
      <c r="G16" s="127"/>
      <c r="H16" s="127"/>
      <c r="I16" s="127"/>
      <c r="J16" s="127"/>
      <c r="K16" s="127"/>
      <c r="L16" s="127"/>
    </row>
    <row r="17" spans="1:12" ht="13.8">
      <c r="A17" s="246"/>
      <c r="B17" s="134" t="s">
        <v>46</v>
      </c>
      <c r="C17" s="169">
        <v>1618197.7777777778</v>
      </c>
      <c r="D17" s="169">
        <v>0</v>
      </c>
      <c r="E17" s="170">
        <v>0</v>
      </c>
      <c r="F17" s="127"/>
      <c r="G17" s="127"/>
      <c r="H17" s="127"/>
      <c r="I17" s="127"/>
      <c r="J17" s="127"/>
      <c r="K17" s="127"/>
      <c r="L17" s="127"/>
    </row>
    <row r="18" spans="1:12" ht="13.8">
      <c r="A18" s="246"/>
      <c r="B18" s="134" t="s">
        <v>47</v>
      </c>
      <c r="C18" s="169">
        <v>0</v>
      </c>
      <c r="D18" s="169">
        <v>0</v>
      </c>
      <c r="E18" s="178">
        <v>0</v>
      </c>
      <c r="F18" s="127"/>
      <c r="G18" s="127"/>
      <c r="H18" s="127"/>
      <c r="I18" s="127"/>
      <c r="J18" s="127"/>
      <c r="K18" s="127"/>
      <c r="L18" s="127"/>
    </row>
    <row r="19" spans="1:12" ht="14.4" thickBot="1">
      <c r="A19" s="249"/>
      <c r="B19" s="135" t="s">
        <v>97</v>
      </c>
      <c r="C19" s="176">
        <v>0</v>
      </c>
      <c r="D19" s="176">
        <v>0</v>
      </c>
      <c r="E19" s="177">
        <v>0</v>
      </c>
      <c r="F19" s="127"/>
      <c r="G19" s="127"/>
      <c r="H19" s="127"/>
      <c r="I19" s="127"/>
      <c r="J19" s="127"/>
      <c r="K19" s="127"/>
      <c r="L19" s="127"/>
    </row>
    <row r="20" spans="1:12">
      <c r="A20" s="124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zoomScaleSheetLayoutView="100" workbookViewId="0">
      <pane xSplit="2" ySplit="6" topLeftCell="C7" activePane="bottomRight" state="frozen"/>
      <selection activeCell="C9" sqref="C9"/>
      <selection pane="topRight" activeCell="C9" sqref="C9"/>
      <selection pane="bottomLeft" activeCell="C9" sqref="C9"/>
      <selection pane="bottomRight" activeCell="C7" sqref="C7"/>
    </sheetView>
  </sheetViews>
  <sheetFormatPr defaultColWidth="9.109375" defaultRowHeight="13.8"/>
  <cols>
    <col min="1" max="1" width="10.5546875" style="2" bestFit="1" customWidth="1"/>
    <col min="2" max="2" width="54.6640625" style="2" customWidth="1"/>
    <col min="3" max="3" width="26.6640625" style="2" customWidth="1"/>
    <col min="4" max="4" width="34.88671875" style="2" customWidth="1"/>
    <col min="5" max="5" width="26.6640625" style="2" customWidth="1"/>
    <col min="6" max="6" width="25.5546875" style="2" customWidth="1"/>
    <col min="7" max="7" width="25" style="2" customWidth="1"/>
    <col min="8" max="16384" width="9.109375" style="2"/>
  </cols>
  <sheetData>
    <row r="1" spans="1:7">
      <c r="A1" s="63" t="s">
        <v>22</v>
      </c>
      <c r="B1" s="2" t="str">
        <f>'20. LI3'!B1</f>
        <v>JSC Bank of Georgia</v>
      </c>
    </row>
    <row r="2" spans="1:7">
      <c r="A2" s="63" t="s">
        <v>23</v>
      </c>
      <c r="B2" s="66">
        <f>'20. LI3'!B2</f>
        <v>45291</v>
      </c>
    </row>
    <row r="3" spans="1:7">
      <c r="B3" s="136"/>
    </row>
    <row r="4" spans="1:7" ht="14.4" thickBot="1">
      <c r="A4" s="81" t="s">
        <v>85</v>
      </c>
      <c r="B4" s="137" t="s">
        <v>94</v>
      </c>
    </row>
    <row r="5" spans="1:7" s="136" customFormat="1">
      <c r="A5" s="138"/>
      <c r="B5" s="13"/>
      <c r="C5" s="139" t="s">
        <v>0</v>
      </c>
      <c r="D5" s="140" t="s">
        <v>1</v>
      </c>
      <c r="E5" s="140" t="s">
        <v>2</v>
      </c>
      <c r="F5" s="140" t="s">
        <v>3</v>
      </c>
      <c r="G5" s="141" t="s">
        <v>4</v>
      </c>
    </row>
    <row r="6" spans="1:7" ht="55.2">
      <c r="A6" s="142"/>
      <c r="B6" s="143"/>
      <c r="C6" s="144" t="s">
        <v>86</v>
      </c>
      <c r="D6" s="143" t="s">
        <v>87</v>
      </c>
      <c r="E6" s="69" t="s">
        <v>88</v>
      </c>
      <c r="F6" s="69" t="s">
        <v>100</v>
      </c>
      <c r="G6" s="145" t="s">
        <v>89</v>
      </c>
    </row>
    <row r="7" spans="1:7">
      <c r="A7" s="142">
        <v>1</v>
      </c>
      <c r="B7" s="146" t="s">
        <v>102</v>
      </c>
      <c r="C7" s="179">
        <f>SUM(C8:C11)</f>
        <v>82432623.026434705</v>
      </c>
      <c r="D7" s="179">
        <f t="shared" ref="D7:G7" si="0">SUM(D8:D11)</f>
        <v>82432623.026434705</v>
      </c>
      <c r="E7" s="179">
        <f t="shared" si="0"/>
        <v>0</v>
      </c>
      <c r="F7" s="179">
        <f t="shared" si="0"/>
        <v>0</v>
      </c>
      <c r="G7" s="180">
        <f t="shared" si="0"/>
        <v>41456477.595553659</v>
      </c>
    </row>
    <row r="8" spans="1:7" ht="15">
      <c r="A8" s="142">
        <v>2</v>
      </c>
      <c r="B8" s="147" t="s">
        <v>63</v>
      </c>
      <c r="C8" s="181">
        <v>535628.87638399994</v>
      </c>
      <c r="D8" s="181">
        <f>C8</f>
        <v>535628.87638399994</v>
      </c>
      <c r="E8" s="182">
        <v>0</v>
      </c>
      <c r="F8" s="182">
        <v>0</v>
      </c>
      <c r="G8" s="183">
        <v>337267.75944000005</v>
      </c>
    </row>
    <row r="9" spans="1:7" ht="15">
      <c r="A9" s="142">
        <v>3</v>
      </c>
      <c r="B9" s="147" t="s">
        <v>90</v>
      </c>
      <c r="C9" s="181">
        <v>81896994.1500507</v>
      </c>
      <c r="D9" s="181">
        <f>C9</f>
        <v>81896994.1500507</v>
      </c>
      <c r="E9" s="182">
        <v>0</v>
      </c>
      <c r="F9" s="182">
        <v>0</v>
      </c>
      <c r="G9" s="183">
        <v>41119209.836113662</v>
      </c>
    </row>
    <row r="10" spans="1:7" ht="15">
      <c r="A10" s="142">
        <v>4</v>
      </c>
      <c r="B10" s="148" t="s">
        <v>91</v>
      </c>
      <c r="C10" s="182">
        <v>0</v>
      </c>
      <c r="D10" s="182">
        <v>0</v>
      </c>
      <c r="E10" s="182">
        <v>0</v>
      </c>
      <c r="F10" s="182">
        <v>0</v>
      </c>
      <c r="G10" s="184">
        <v>0</v>
      </c>
    </row>
    <row r="11" spans="1:7" ht="15">
      <c r="A11" s="142">
        <v>5</v>
      </c>
      <c r="B11" s="147" t="s">
        <v>92</v>
      </c>
      <c r="C11" s="182">
        <v>0</v>
      </c>
      <c r="D11" s="182">
        <v>0</v>
      </c>
      <c r="E11" s="182">
        <v>0</v>
      </c>
      <c r="F11" s="182">
        <v>0</v>
      </c>
      <c r="G11" s="184">
        <v>0</v>
      </c>
    </row>
    <row r="12" spans="1:7">
      <c r="A12" s="142">
        <v>6</v>
      </c>
      <c r="B12" s="60" t="s">
        <v>74</v>
      </c>
      <c r="C12" s="179">
        <f>SUM(C13:C16)</f>
        <v>0</v>
      </c>
      <c r="D12" s="179">
        <f>SUM(D13:D16)</f>
        <v>0</v>
      </c>
      <c r="E12" s="179">
        <f>SUM(E13:E16)</f>
        <v>0</v>
      </c>
      <c r="F12" s="179">
        <f>SUM(F13:F16)</f>
        <v>0</v>
      </c>
      <c r="G12" s="180">
        <f>SUM(G13:G16)</f>
        <v>0</v>
      </c>
    </row>
    <row r="13" spans="1:7">
      <c r="A13" s="142">
        <v>7</v>
      </c>
      <c r="B13" s="147" t="s">
        <v>63</v>
      </c>
      <c r="C13" s="181">
        <v>0</v>
      </c>
      <c r="D13" s="181">
        <v>0</v>
      </c>
      <c r="E13" s="181">
        <v>0</v>
      </c>
      <c r="F13" s="181">
        <v>0</v>
      </c>
      <c r="G13" s="183">
        <v>0</v>
      </c>
    </row>
    <row r="14" spans="1:7">
      <c r="A14" s="142">
        <v>8</v>
      </c>
      <c r="B14" s="147" t="s">
        <v>90</v>
      </c>
      <c r="C14" s="181">
        <v>0</v>
      </c>
      <c r="D14" s="181">
        <v>0</v>
      </c>
      <c r="E14" s="181">
        <v>0</v>
      </c>
      <c r="F14" s="181">
        <v>0</v>
      </c>
      <c r="G14" s="183">
        <v>0</v>
      </c>
    </row>
    <row r="15" spans="1:7">
      <c r="A15" s="142">
        <v>9</v>
      </c>
      <c r="B15" s="148" t="s">
        <v>91</v>
      </c>
      <c r="C15" s="181">
        <v>0</v>
      </c>
      <c r="D15" s="181">
        <v>0</v>
      </c>
      <c r="E15" s="181">
        <v>0</v>
      </c>
      <c r="F15" s="181">
        <v>0</v>
      </c>
      <c r="G15" s="183">
        <v>0</v>
      </c>
    </row>
    <row r="16" spans="1:7">
      <c r="A16" s="142">
        <v>10</v>
      </c>
      <c r="B16" s="147" t="s">
        <v>92</v>
      </c>
      <c r="C16" s="181">
        <v>0</v>
      </c>
      <c r="D16" s="181">
        <v>0</v>
      </c>
      <c r="E16" s="181">
        <v>0</v>
      </c>
      <c r="F16" s="181">
        <v>0</v>
      </c>
      <c r="G16" s="183">
        <v>0</v>
      </c>
    </row>
    <row r="17" spans="1:7">
      <c r="A17" s="142">
        <v>11</v>
      </c>
      <c r="B17" s="60" t="s">
        <v>43</v>
      </c>
      <c r="C17" s="179">
        <f>SUM(C18:C21)</f>
        <v>27613607.64418551</v>
      </c>
      <c r="D17" s="179">
        <f>SUM(D18:D21)</f>
        <v>27613607.64418551</v>
      </c>
      <c r="E17" s="179">
        <f>SUM(E18:E21)</f>
        <v>0</v>
      </c>
      <c r="F17" s="179">
        <f>SUM(F18:F21)</f>
        <v>0</v>
      </c>
      <c r="G17" s="180">
        <f>SUM(G18:G21)</f>
        <v>14090276.011020733</v>
      </c>
    </row>
    <row r="18" spans="1:7">
      <c r="A18" s="142">
        <v>12</v>
      </c>
      <c r="B18" s="147" t="s">
        <v>63</v>
      </c>
      <c r="C18" s="185">
        <v>3969148.7142583048</v>
      </c>
      <c r="D18" s="185">
        <f>C18</f>
        <v>3969148.7142583048</v>
      </c>
      <c r="E18" s="181">
        <v>0</v>
      </c>
      <c r="F18" s="181">
        <v>0</v>
      </c>
      <c r="G18" s="186">
        <v>252022.59450340137</v>
      </c>
    </row>
    <row r="19" spans="1:7">
      <c r="A19" s="142">
        <v>13</v>
      </c>
      <c r="B19" s="147" t="s">
        <v>90</v>
      </c>
      <c r="C19" s="185">
        <v>23644458.929927204</v>
      </c>
      <c r="D19" s="185">
        <f>C19</f>
        <v>23644458.929927204</v>
      </c>
      <c r="E19" s="181">
        <v>0</v>
      </c>
      <c r="F19" s="181">
        <v>0</v>
      </c>
      <c r="G19" s="186">
        <v>13838253.416517332</v>
      </c>
    </row>
    <row r="20" spans="1:7">
      <c r="A20" s="142">
        <v>14</v>
      </c>
      <c r="B20" s="148" t="s">
        <v>91</v>
      </c>
      <c r="C20" s="181">
        <v>0</v>
      </c>
      <c r="D20" s="185">
        <v>0</v>
      </c>
      <c r="E20" s="181">
        <v>0</v>
      </c>
      <c r="F20" s="181">
        <v>0</v>
      </c>
      <c r="G20" s="186">
        <v>0</v>
      </c>
    </row>
    <row r="21" spans="1:7">
      <c r="A21" s="142">
        <v>15</v>
      </c>
      <c r="B21" s="147" t="s">
        <v>92</v>
      </c>
      <c r="C21" s="181">
        <v>0</v>
      </c>
      <c r="D21" s="185">
        <v>0</v>
      </c>
      <c r="E21" s="181">
        <v>0</v>
      </c>
      <c r="F21" s="181">
        <v>0</v>
      </c>
      <c r="G21" s="186">
        <v>0</v>
      </c>
    </row>
    <row r="22" spans="1:7" ht="14.4" thickBot="1">
      <c r="A22" s="142">
        <v>16</v>
      </c>
      <c r="B22" s="149" t="s">
        <v>93</v>
      </c>
      <c r="C22" s="187">
        <f>C12+C17+C7</f>
        <v>110046230.67062022</v>
      </c>
      <c r="D22" s="187">
        <f>D12+D17+D7</f>
        <v>110046230.67062022</v>
      </c>
      <c r="E22" s="187">
        <f t="shared" ref="E22:F22" si="1">E12+E17+E7</f>
        <v>0</v>
      </c>
      <c r="F22" s="187">
        <f t="shared" si="1"/>
        <v>0</v>
      </c>
      <c r="G22" s="187">
        <f>G12+G17+G7</f>
        <v>55546753.606574394</v>
      </c>
    </row>
  </sheetData>
  <pageMargins left="0.7" right="0.7" top="0.75" bottom="0.75" header="0.3" footer="0.3"/>
  <pageSetup scale="44"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P31"/>
  <sheetViews>
    <sheetView zoomScaleNormal="100" workbookViewId="0">
      <pane xSplit="2" ySplit="8" topLeftCell="C9" activePane="bottomRight" state="frozen"/>
      <selection activeCell="B12" sqref="B12"/>
      <selection pane="topRight" activeCell="B12" sqref="B12"/>
      <selection pane="bottomLeft" activeCell="B12" sqref="B12"/>
      <selection pane="bottomRight" activeCell="C9" sqref="C9"/>
    </sheetView>
  </sheetViews>
  <sheetFormatPr defaultColWidth="9.109375" defaultRowHeight="13.8"/>
  <cols>
    <col min="1" max="1" width="10.5546875" style="2" bestFit="1" customWidth="1"/>
    <col min="2" max="2" width="89.109375" style="2" bestFit="1" customWidth="1"/>
    <col min="3" max="3" width="15.109375" style="150" customWidth="1"/>
    <col min="4" max="5" width="13.6640625" style="150" customWidth="1"/>
    <col min="6" max="6" width="16.33203125" style="150" customWidth="1"/>
    <col min="7" max="8" width="13.6640625" style="150" customWidth="1"/>
    <col min="9" max="9" width="17.5546875" style="150" customWidth="1"/>
    <col min="10" max="10" width="14.5546875" style="150" customWidth="1"/>
    <col min="11" max="13" width="13.6640625" style="150" customWidth="1"/>
    <col min="14" max="14" width="15" style="150" customWidth="1"/>
    <col min="15" max="16" width="13.6640625" style="150" customWidth="1"/>
    <col min="17" max="16384" width="9.109375" style="2"/>
  </cols>
  <sheetData>
    <row r="1" spans="1:16">
      <c r="A1" s="2" t="s">
        <v>22</v>
      </c>
      <c r="B1" s="2" t="str">
        <f>'20. LI3'!B1</f>
        <v>JSC Bank of Georgia</v>
      </c>
    </row>
    <row r="2" spans="1:16">
      <c r="A2" s="2" t="s">
        <v>23</v>
      </c>
      <c r="B2" s="66">
        <f>'20. LI3'!B2</f>
        <v>45291</v>
      </c>
    </row>
    <row r="4" spans="1:16" ht="14.4" thickBot="1">
      <c r="A4" s="81" t="s">
        <v>48</v>
      </c>
      <c r="B4" s="151" t="s">
        <v>21</v>
      </c>
    </row>
    <row r="5" spans="1:16">
      <c r="A5" s="11"/>
      <c r="B5" s="152"/>
      <c r="C5" s="153" t="s">
        <v>0</v>
      </c>
      <c r="D5" s="153" t="s">
        <v>1</v>
      </c>
      <c r="E5" s="153" t="s">
        <v>2</v>
      </c>
      <c r="F5" s="153" t="s">
        <v>3</v>
      </c>
      <c r="G5" s="153" t="s">
        <v>4</v>
      </c>
      <c r="H5" s="153" t="s">
        <v>5</v>
      </c>
      <c r="I5" s="153" t="s">
        <v>7</v>
      </c>
      <c r="J5" s="153" t="s">
        <v>8</v>
      </c>
      <c r="K5" s="153" t="s">
        <v>98</v>
      </c>
      <c r="L5" s="153" t="s">
        <v>185</v>
      </c>
      <c r="M5" s="153" t="s">
        <v>9</v>
      </c>
      <c r="N5" s="153" t="s">
        <v>10</v>
      </c>
      <c r="O5" s="153" t="s">
        <v>11</v>
      </c>
      <c r="P5" s="154" t="s">
        <v>12</v>
      </c>
    </row>
    <row r="6" spans="1:16" ht="12.75" customHeight="1">
      <c r="A6" s="8"/>
      <c r="B6" s="3"/>
      <c r="C6" s="234" t="s">
        <v>99</v>
      </c>
      <c r="D6" s="234"/>
      <c r="E6" s="234"/>
      <c r="F6" s="232" t="s">
        <v>51</v>
      </c>
      <c r="G6" s="232"/>
      <c r="H6" s="232"/>
      <c r="I6" s="232"/>
      <c r="J6" s="232"/>
      <c r="K6" s="232"/>
      <c r="L6" s="251"/>
      <c r="M6" s="232"/>
      <c r="N6" s="232" t="s">
        <v>57</v>
      </c>
      <c r="O6" s="232"/>
      <c r="P6" s="250"/>
    </row>
    <row r="7" spans="1:16" ht="15" customHeight="1">
      <c r="A7" s="8"/>
      <c r="B7" s="3"/>
      <c r="C7" s="232" t="s">
        <v>103</v>
      </c>
      <c r="D7" s="232" t="s">
        <v>104</v>
      </c>
      <c r="E7" s="232" t="s">
        <v>50</v>
      </c>
      <c r="F7" s="232" t="s">
        <v>52</v>
      </c>
      <c r="G7" s="232"/>
      <c r="H7" s="232" t="s">
        <v>53</v>
      </c>
      <c r="I7" s="232" t="s">
        <v>54</v>
      </c>
      <c r="J7" s="232"/>
      <c r="K7" s="252" t="s">
        <v>55</v>
      </c>
      <c r="L7" s="253"/>
      <c r="M7" s="252"/>
      <c r="N7" s="234" t="s">
        <v>107</v>
      </c>
      <c r="O7" s="234" t="s">
        <v>186</v>
      </c>
      <c r="P7" s="250" t="s">
        <v>58</v>
      </c>
    </row>
    <row r="8" spans="1:16" ht="27.6">
      <c r="A8" s="8"/>
      <c r="B8" s="3"/>
      <c r="C8" s="232"/>
      <c r="D8" s="232"/>
      <c r="E8" s="232"/>
      <c r="F8" s="69" t="s">
        <v>105</v>
      </c>
      <c r="G8" s="69" t="s">
        <v>106</v>
      </c>
      <c r="H8" s="232"/>
      <c r="I8" s="69" t="s">
        <v>103</v>
      </c>
      <c r="J8" s="69" t="s">
        <v>104</v>
      </c>
      <c r="K8" s="155" t="s">
        <v>108</v>
      </c>
      <c r="L8" s="191" t="s">
        <v>184</v>
      </c>
      <c r="M8" s="155" t="s">
        <v>56</v>
      </c>
      <c r="N8" s="234"/>
      <c r="O8" s="234"/>
      <c r="P8" s="250"/>
    </row>
    <row r="9" spans="1:16">
      <c r="A9" s="35"/>
      <c r="B9" s="214" t="s">
        <v>42</v>
      </c>
      <c r="C9" s="156"/>
      <c r="D9" s="156"/>
      <c r="E9" s="157"/>
      <c r="F9" s="158"/>
      <c r="G9" s="158"/>
      <c r="H9" s="159"/>
      <c r="I9" s="159"/>
      <c r="J9" s="159"/>
      <c r="K9" s="159"/>
      <c r="L9" s="192"/>
      <c r="M9" s="159"/>
      <c r="N9" s="158"/>
      <c r="O9" s="158"/>
      <c r="P9" s="160"/>
    </row>
    <row r="10" spans="1:16" s="211" customFormat="1">
      <c r="A10" s="206">
        <v>1</v>
      </c>
      <c r="B10" s="207" t="s">
        <v>49</v>
      </c>
      <c r="C10" s="208">
        <f t="shared" ref="C10:P10" si="0">SUM(C11:C28)</f>
        <v>1075819</v>
      </c>
      <c r="D10" s="208">
        <f t="shared" si="0"/>
        <v>496991</v>
      </c>
      <c r="E10" s="208">
        <f t="shared" si="0"/>
        <v>1572810</v>
      </c>
      <c r="F10" s="209">
        <f t="shared" si="0"/>
        <v>388107</v>
      </c>
      <c r="G10" s="209">
        <f t="shared" si="0"/>
        <v>89859</v>
      </c>
      <c r="H10" s="208">
        <f t="shared" si="0"/>
        <v>573158</v>
      </c>
      <c r="I10" s="208">
        <f t="shared" si="0"/>
        <v>0</v>
      </c>
      <c r="J10" s="208">
        <f t="shared" si="0"/>
        <v>0</v>
      </c>
      <c r="K10" s="208">
        <f t="shared" si="0"/>
        <v>0</v>
      </c>
      <c r="L10" s="208">
        <f t="shared" si="0"/>
        <v>140444</v>
      </c>
      <c r="M10" s="208">
        <f t="shared" si="0"/>
        <v>48107</v>
      </c>
      <c r="N10" s="209">
        <f t="shared" si="0"/>
        <v>890768</v>
      </c>
      <c r="O10" s="209">
        <f t="shared" si="0"/>
        <v>971457</v>
      </c>
      <c r="P10" s="210">
        <f t="shared" si="0"/>
        <v>1862225</v>
      </c>
    </row>
    <row r="11" spans="1:16">
      <c r="A11" s="8">
        <v>1.1000000000000001</v>
      </c>
      <c r="B11" s="188" t="s">
        <v>165</v>
      </c>
      <c r="C11" s="189">
        <v>0</v>
      </c>
      <c r="D11" s="189">
        <v>0</v>
      </c>
      <c r="E11" s="190">
        <f>C11+D11</f>
        <v>0</v>
      </c>
      <c r="F11" s="193"/>
      <c r="G11" s="193">
        <v>0</v>
      </c>
      <c r="H11" s="193"/>
      <c r="I11" s="193">
        <v>0</v>
      </c>
      <c r="J11" s="193">
        <v>0</v>
      </c>
      <c r="K11" s="193"/>
      <c r="L11" s="193"/>
      <c r="M11" s="193"/>
      <c r="N11" s="194">
        <f>C11+F11-H11-I11</f>
        <v>0</v>
      </c>
      <c r="O11" s="194">
        <f>D11+G11+H11-J11+K11-M11-L11</f>
        <v>0</v>
      </c>
      <c r="P11" s="195">
        <f>N11+O11</f>
        <v>0</v>
      </c>
    </row>
    <row r="12" spans="1:16">
      <c r="A12" s="8">
        <v>1.2</v>
      </c>
      <c r="B12" s="188" t="s">
        <v>166</v>
      </c>
      <c r="C12" s="189">
        <v>0</v>
      </c>
      <c r="D12" s="189">
        <v>30000</v>
      </c>
      <c r="E12" s="190">
        <f>C12+D12</f>
        <v>30000</v>
      </c>
      <c r="F12" s="193"/>
      <c r="G12" s="193">
        <v>0</v>
      </c>
      <c r="H12" s="193"/>
      <c r="I12" s="193">
        <v>0</v>
      </c>
      <c r="J12" s="193">
        <v>0</v>
      </c>
      <c r="K12" s="193"/>
      <c r="L12" s="193"/>
      <c r="M12" s="193"/>
      <c r="N12" s="194">
        <f t="shared" ref="N12:N28" si="1">C12+F12-H12-I12</f>
        <v>0</v>
      </c>
      <c r="O12" s="194">
        <f t="shared" ref="O12:O28" si="2">D12+G12+H12-J12+K12-M12-L12</f>
        <v>30000</v>
      </c>
      <c r="P12" s="195">
        <f t="shared" ref="P12:P28" si="3">N12+O12</f>
        <v>30000</v>
      </c>
    </row>
    <row r="13" spans="1:16">
      <c r="A13" s="8">
        <v>1.3</v>
      </c>
      <c r="B13" s="188" t="s">
        <v>167</v>
      </c>
      <c r="C13" s="189">
        <v>0</v>
      </c>
      <c r="D13" s="189">
        <v>5000</v>
      </c>
      <c r="E13" s="190">
        <f t="shared" ref="E13:E30" si="4">C13+D13</f>
        <v>5000</v>
      </c>
      <c r="F13" s="193"/>
      <c r="G13" s="193">
        <v>0</v>
      </c>
      <c r="H13" s="193"/>
      <c r="I13" s="193">
        <v>0</v>
      </c>
      <c r="J13" s="193">
        <v>0</v>
      </c>
      <c r="K13" s="193"/>
      <c r="L13" s="193"/>
      <c r="M13" s="193"/>
      <c r="N13" s="194">
        <f t="shared" si="1"/>
        <v>0</v>
      </c>
      <c r="O13" s="194">
        <f t="shared" si="2"/>
        <v>5000</v>
      </c>
      <c r="P13" s="195">
        <f t="shared" si="3"/>
        <v>5000</v>
      </c>
    </row>
    <row r="14" spans="1:16">
      <c r="A14" s="8">
        <v>1.4</v>
      </c>
      <c r="B14" s="188" t="s">
        <v>168</v>
      </c>
      <c r="C14" s="189">
        <v>0</v>
      </c>
      <c r="D14" s="189">
        <v>0</v>
      </c>
      <c r="E14" s="190">
        <f t="shared" si="4"/>
        <v>0</v>
      </c>
      <c r="F14" s="193"/>
      <c r="G14" s="193">
        <v>0</v>
      </c>
      <c r="H14" s="193"/>
      <c r="I14" s="193">
        <v>0</v>
      </c>
      <c r="J14" s="193">
        <v>0</v>
      </c>
      <c r="K14" s="193"/>
      <c r="L14" s="193"/>
      <c r="M14" s="193"/>
      <c r="N14" s="194">
        <f t="shared" si="1"/>
        <v>0</v>
      </c>
      <c r="O14" s="194">
        <f t="shared" si="2"/>
        <v>0</v>
      </c>
      <c r="P14" s="195">
        <f t="shared" si="3"/>
        <v>0</v>
      </c>
    </row>
    <row r="15" spans="1:16">
      <c r="A15" s="8">
        <v>1.5</v>
      </c>
      <c r="B15" s="188" t="s">
        <v>169</v>
      </c>
      <c r="C15" s="189">
        <v>0</v>
      </c>
      <c r="D15" s="189">
        <v>0</v>
      </c>
      <c r="E15" s="190">
        <f t="shared" si="4"/>
        <v>0</v>
      </c>
      <c r="F15" s="193"/>
      <c r="G15" s="193">
        <v>0</v>
      </c>
      <c r="H15" s="193"/>
      <c r="I15" s="193">
        <v>0</v>
      </c>
      <c r="J15" s="193">
        <v>0</v>
      </c>
      <c r="K15" s="193"/>
      <c r="L15" s="193"/>
      <c r="M15" s="193"/>
      <c r="N15" s="194">
        <f t="shared" si="1"/>
        <v>0</v>
      </c>
      <c r="O15" s="194">
        <f t="shared" si="2"/>
        <v>0</v>
      </c>
      <c r="P15" s="195">
        <f t="shared" si="3"/>
        <v>0</v>
      </c>
    </row>
    <row r="16" spans="1:16">
      <c r="A16" s="8">
        <v>1.6</v>
      </c>
      <c r="B16" s="188" t="s">
        <v>170</v>
      </c>
      <c r="C16" s="189">
        <v>0</v>
      </c>
      <c r="D16" s="189">
        <v>2900</v>
      </c>
      <c r="E16" s="190">
        <f t="shared" si="4"/>
        <v>2900</v>
      </c>
      <c r="F16" s="193"/>
      <c r="G16" s="193">
        <v>0</v>
      </c>
      <c r="H16" s="193"/>
      <c r="I16" s="193">
        <v>0</v>
      </c>
      <c r="J16" s="193">
        <v>0</v>
      </c>
      <c r="K16" s="193"/>
      <c r="L16" s="193"/>
      <c r="M16" s="193"/>
      <c r="N16" s="194">
        <f t="shared" si="1"/>
        <v>0</v>
      </c>
      <c r="O16" s="194">
        <f t="shared" si="2"/>
        <v>2900</v>
      </c>
      <c r="P16" s="195">
        <f t="shared" si="3"/>
        <v>2900</v>
      </c>
    </row>
    <row r="17" spans="1:16">
      <c r="A17" s="8">
        <f>A16+0.1</f>
        <v>1.7000000000000002</v>
      </c>
      <c r="B17" s="188" t="s">
        <v>171</v>
      </c>
      <c r="C17" s="189">
        <v>0</v>
      </c>
      <c r="D17" s="189">
        <v>0</v>
      </c>
      <c r="E17" s="190">
        <f t="shared" si="4"/>
        <v>0</v>
      </c>
      <c r="F17" s="193"/>
      <c r="G17" s="193">
        <v>0</v>
      </c>
      <c r="H17" s="193"/>
      <c r="I17" s="193">
        <v>0</v>
      </c>
      <c r="J17" s="193">
        <v>0</v>
      </c>
      <c r="K17" s="193"/>
      <c r="L17" s="193"/>
      <c r="M17" s="193"/>
      <c r="N17" s="194">
        <f t="shared" si="1"/>
        <v>0</v>
      </c>
      <c r="O17" s="194">
        <f t="shared" si="2"/>
        <v>0</v>
      </c>
      <c r="P17" s="195">
        <f t="shared" si="3"/>
        <v>0</v>
      </c>
    </row>
    <row r="18" spans="1:16">
      <c r="A18" s="8">
        <f t="shared" ref="A18" si="5">A17+0.1</f>
        <v>1.8000000000000003</v>
      </c>
      <c r="B18" s="188" t="s">
        <v>172</v>
      </c>
      <c r="C18" s="189">
        <v>0</v>
      </c>
      <c r="D18" s="189">
        <v>4102</v>
      </c>
      <c r="E18" s="190">
        <f t="shared" si="4"/>
        <v>4102</v>
      </c>
      <c r="F18" s="193"/>
      <c r="G18" s="193">
        <v>0</v>
      </c>
      <c r="H18" s="193"/>
      <c r="I18" s="193">
        <v>0</v>
      </c>
      <c r="J18" s="193">
        <v>0</v>
      </c>
      <c r="K18" s="193"/>
      <c r="L18" s="193"/>
      <c r="M18" s="193"/>
      <c r="N18" s="194">
        <f t="shared" si="1"/>
        <v>0</v>
      </c>
      <c r="O18" s="194">
        <f t="shared" si="2"/>
        <v>4102</v>
      </c>
      <c r="P18" s="195">
        <f t="shared" si="3"/>
        <v>4102</v>
      </c>
    </row>
    <row r="19" spans="1:16">
      <c r="A19" s="8"/>
      <c r="B19" s="188"/>
      <c r="C19" s="189"/>
      <c r="D19" s="189"/>
      <c r="E19" s="190">
        <f t="shared" si="4"/>
        <v>0</v>
      </c>
      <c r="F19" s="193"/>
      <c r="G19" s="193"/>
      <c r="H19" s="193"/>
      <c r="I19" s="193">
        <v>0</v>
      </c>
      <c r="J19" s="193">
        <v>0</v>
      </c>
      <c r="K19" s="193"/>
      <c r="L19" s="193"/>
      <c r="M19" s="193"/>
      <c r="N19" s="194">
        <f t="shared" si="1"/>
        <v>0</v>
      </c>
      <c r="O19" s="194">
        <f t="shared" si="2"/>
        <v>0</v>
      </c>
      <c r="P19" s="195">
        <f t="shared" si="3"/>
        <v>0</v>
      </c>
    </row>
    <row r="20" spans="1:16">
      <c r="A20" s="8">
        <v>1.9</v>
      </c>
      <c r="B20" s="188" t="s">
        <v>173</v>
      </c>
      <c r="C20" s="189">
        <v>414753</v>
      </c>
      <c r="D20" s="189">
        <v>209225</v>
      </c>
      <c r="E20" s="190">
        <f t="shared" si="4"/>
        <v>623978</v>
      </c>
      <c r="F20" s="193">
        <v>116671</v>
      </c>
      <c r="G20" s="193">
        <v>29985</v>
      </c>
      <c r="H20" s="193">
        <v>212722</v>
      </c>
      <c r="I20" s="193">
        <v>0</v>
      </c>
      <c r="J20" s="193">
        <v>0</v>
      </c>
      <c r="K20" s="193"/>
      <c r="L20" s="193">
        <v>52426</v>
      </c>
      <c r="M20" s="193">
        <v>0</v>
      </c>
      <c r="N20" s="194">
        <f t="shared" si="1"/>
        <v>318702</v>
      </c>
      <c r="O20" s="194">
        <f t="shared" si="2"/>
        <v>399506</v>
      </c>
      <c r="P20" s="195">
        <f t="shared" si="3"/>
        <v>718208</v>
      </c>
    </row>
    <row r="21" spans="1:16">
      <c r="A21" s="196">
        <v>1.1000000000000001</v>
      </c>
      <c r="B21" s="188" t="s">
        <v>174</v>
      </c>
      <c r="C21" s="189">
        <v>166479</v>
      </c>
      <c r="D21" s="189">
        <v>77042</v>
      </c>
      <c r="E21" s="190">
        <f t="shared" si="4"/>
        <v>243521</v>
      </c>
      <c r="F21" s="193">
        <v>53991</v>
      </c>
      <c r="G21" s="193">
        <v>13690</v>
      </c>
      <c r="H21" s="193">
        <v>83061</v>
      </c>
      <c r="I21" s="193">
        <v>0</v>
      </c>
      <c r="J21" s="193">
        <v>0</v>
      </c>
      <c r="K21" s="193"/>
      <c r="L21" s="193">
        <v>20898</v>
      </c>
      <c r="M21" s="193">
        <v>0</v>
      </c>
      <c r="N21" s="194">
        <f t="shared" si="1"/>
        <v>137409</v>
      </c>
      <c r="O21" s="194">
        <f t="shared" si="2"/>
        <v>152895</v>
      </c>
      <c r="P21" s="195">
        <f t="shared" si="3"/>
        <v>290304</v>
      </c>
    </row>
    <row r="22" spans="1:16">
      <c r="A22" s="8">
        <f>A21+0.01</f>
        <v>1.1100000000000001</v>
      </c>
      <c r="B22" s="188" t="s">
        <v>175</v>
      </c>
      <c r="C22" s="189">
        <v>219968</v>
      </c>
      <c r="D22" s="189">
        <v>155308</v>
      </c>
      <c r="E22" s="190">
        <f t="shared" si="4"/>
        <v>375276</v>
      </c>
      <c r="F22" s="193">
        <v>51492</v>
      </c>
      <c r="G22" s="193">
        <v>12023</v>
      </c>
      <c r="H22" s="193">
        <v>121983</v>
      </c>
      <c r="I22" s="193">
        <v>0</v>
      </c>
      <c r="J22" s="193">
        <v>0</v>
      </c>
      <c r="K22" s="193"/>
      <c r="L22" s="193">
        <v>26801</v>
      </c>
      <c r="M22" s="193">
        <v>15000</v>
      </c>
      <c r="N22" s="194">
        <f t="shared" si="1"/>
        <v>149477</v>
      </c>
      <c r="O22" s="194">
        <f t="shared" si="2"/>
        <v>247513</v>
      </c>
      <c r="P22" s="195">
        <f t="shared" si="3"/>
        <v>396990</v>
      </c>
    </row>
    <row r="23" spans="1:16">
      <c r="A23" s="8">
        <f t="shared" ref="A23:A28" si="6">A22+0.01</f>
        <v>1.1200000000000001</v>
      </c>
      <c r="B23" s="188" t="s">
        <v>176</v>
      </c>
      <c r="C23" s="189">
        <v>76667</v>
      </c>
      <c r="D23" s="189">
        <v>0</v>
      </c>
      <c r="E23" s="190">
        <f t="shared" si="4"/>
        <v>76667</v>
      </c>
      <c r="F23" s="193">
        <v>30671</v>
      </c>
      <c r="G23" s="193">
        <v>7702</v>
      </c>
      <c r="H23" s="193">
        <v>35279</v>
      </c>
      <c r="I23" s="193">
        <v>0</v>
      </c>
      <c r="J23" s="193">
        <v>0</v>
      </c>
      <c r="K23" s="193"/>
      <c r="L23" s="193">
        <v>9285</v>
      </c>
      <c r="M23" s="193">
        <v>5490</v>
      </c>
      <c r="N23" s="194">
        <f t="shared" si="1"/>
        <v>72059</v>
      </c>
      <c r="O23" s="194">
        <f t="shared" si="2"/>
        <v>28206</v>
      </c>
      <c r="P23" s="195">
        <f t="shared" si="3"/>
        <v>100265</v>
      </c>
    </row>
    <row r="24" spans="1:16">
      <c r="A24" s="8">
        <f t="shared" si="6"/>
        <v>1.1300000000000001</v>
      </c>
      <c r="B24" s="188" t="s">
        <v>177</v>
      </c>
      <c r="C24" s="189">
        <v>76695</v>
      </c>
      <c r="D24" s="189">
        <v>39</v>
      </c>
      <c r="E24" s="190">
        <f t="shared" si="4"/>
        <v>76734</v>
      </c>
      <c r="F24" s="193">
        <v>31458</v>
      </c>
      <c r="G24" s="193">
        <v>8226</v>
      </c>
      <c r="H24" s="193">
        <v>35096</v>
      </c>
      <c r="I24" s="193">
        <v>0</v>
      </c>
      <c r="J24" s="193">
        <v>0</v>
      </c>
      <c r="K24" s="193"/>
      <c r="L24" s="193">
        <v>9358</v>
      </c>
      <c r="M24" s="193">
        <v>5386</v>
      </c>
      <c r="N24" s="194">
        <f t="shared" si="1"/>
        <v>73057</v>
      </c>
      <c r="O24" s="194">
        <f t="shared" si="2"/>
        <v>28617</v>
      </c>
      <c r="P24" s="195">
        <f t="shared" si="3"/>
        <v>101674</v>
      </c>
    </row>
    <row r="25" spans="1:16">
      <c r="A25" s="8">
        <f t="shared" si="6"/>
        <v>1.1400000000000001</v>
      </c>
      <c r="B25" s="188" t="s">
        <v>178</v>
      </c>
      <c r="C25" s="189">
        <v>17131</v>
      </c>
      <c r="D25" s="189">
        <v>4140</v>
      </c>
      <c r="E25" s="190">
        <f t="shared" si="4"/>
        <v>21271</v>
      </c>
      <c r="F25" s="193">
        <v>22210</v>
      </c>
      <c r="G25" s="193">
        <v>2061</v>
      </c>
      <c r="H25" s="193">
        <v>13996</v>
      </c>
      <c r="I25" s="193">
        <v>0</v>
      </c>
      <c r="J25" s="193">
        <v>0</v>
      </c>
      <c r="K25" s="193"/>
      <c r="L25" s="193">
        <v>3469</v>
      </c>
      <c r="M25" s="193">
        <v>5700</v>
      </c>
      <c r="N25" s="194">
        <f t="shared" si="1"/>
        <v>25345</v>
      </c>
      <c r="O25" s="194">
        <f t="shared" si="2"/>
        <v>11028</v>
      </c>
      <c r="P25" s="195">
        <f t="shared" si="3"/>
        <v>36373</v>
      </c>
    </row>
    <row r="26" spans="1:16">
      <c r="A26" s="8">
        <f t="shared" si="6"/>
        <v>1.1500000000000001</v>
      </c>
      <c r="B26" s="188" t="s">
        <v>179</v>
      </c>
      <c r="C26" s="189">
        <v>15650</v>
      </c>
      <c r="D26" s="189">
        <v>4524</v>
      </c>
      <c r="E26" s="190">
        <f t="shared" si="4"/>
        <v>20174</v>
      </c>
      <c r="F26" s="193">
        <v>21587</v>
      </c>
      <c r="G26" s="193">
        <v>1646</v>
      </c>
      <c r="H26" s="193">
        <v>10878</v>
      </c>
      <c r="I26" s="193">
        <v>0</v>
      </c>
      <c r="J26" s="193">
        <v>0</v>
      </c>
      <c r="K26" s="193"/>
      <c r="L26" s="193">
        <v>2705</v>
      </c>
      <c r="M26" s="193">
        <v>6500</v>
      </c>
      <c r="N26" s="194">
        <f t="shared" si="1"/>
        <v>26359</v>
      </c>
      <c r="O26" s="194">
        <f t="shared" si="2"/>
        <v>7843</v>
      </c>
      <c r="P26" s="195">
        <f t="shared" si="3"/>
        <v>34202</v>
      </c>
    </row>
    <row r="27" spans="1:16">
      <c r="A27" s="8">
        <f t="shared" si="6"/>
        <v>1.1600000000000001</v>
      </c>
      <c r="B27" s="188" t="s">
        <v>180</v>
      </c>
      <c r="C27" s="189">
        <v>50721</v>
      </c>
      <c r="D27" s="189">
        <v>0</v>
      </c>
      <c r="E27" s="190">
        <f t="shared" si="4"/>
        <v>50721</v>
      </c>
      <c r="F27" s="193">
        <v>32507</v>
      </c>
      <c r="G27" s="193">
        <v>8926</v>
      </c>
      <c r="H27" s="193">
        <v>30359</v>
      </c>
      <c r="I27" s="193">
        <v>0</v>
      </c>
      <c r="J27" s="193">
        <v>0</v>
      </c>
      <c r="K27" s="193"/>
      <c r="L27" s="193">
        <v>7858</v>
      </c>
      <c r="M27" s="193">
        <v>0</v>
      </c>
      <c r="N27" s="194">
        <f t="shared" si="1"/>
        <v>52869</v>
      </c>
      <c r="O27" s="194">
        <f t="shared" si="2"/>
        <v>31427</v>
      </c>
      <c r="P27" s="195">
        <f t="shared" si="3"/>
        <v>84296</v>
      </c>
    </row>
    <row r="28" spans="1:16">
      <c r="A28" s="8">
        <f t="shared" si="6"/>
        <v>1.1700000000000002</v>
      </c>
      <c r="B28" s="188" t="s">
        <v>181</v>
      </c>
      <c r="C28" s="189">
        <v>37755</v>
      </c>
      <c r="D28" s="189">
        <v>4711</v>
      </c>
      <c r="E28" s="190">
        <f t="shared" si="4"/>
        <v>42466</v>
      </c>
      <c r="F28" s="193">
        <v>27520</v>
      </c>
      <c r="G28" s="193">
        <v>5600</v>
      </c>
      <c r="H28" s="193">
        <v>29784</v>
      </c>
      <c r="I28" s="193">
        <v>0</v>
      </c>
      <c r="J28" s="193">
        <v>0</v>
      </c>
      <c r="K28" s="193"/>
      <c r="L28" s="193">
        <v>7644</v>
      </c>
      <c r="M28" s="193">
        <v>10031</v>
      </c>
      <c r="N28" s="194">
        <f t="shared" si="1"/>
        <v>35491</v>
      </c>
      <c r="O28" s="194">
        <f t="shared" si="2"/>
        <v>22420</v>
      </c>
      <c r="P28" s="195">
        <f t="shared" si="3"/>
        <v>57911</v>
      </c>
    </row>
    <row r="29" spans="1:16">
      <c r="A29" s="8">
        <v>2</v>
      </c>
      <c r="B29" s="213" t="s">
        <v>43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8"/>
    </row>
    <row r="30" spans="1:16" s="211" customFormat="1">
      <c r="A30" s="215"/>
      <c r="B30" s="216" t="s">
        <v>49</v>
      </c>
      <c r="C30" s="199">
        <v>448808.26389860798</v>
      </c>
      <c r="D30" s="199">
        <v>206725</v>
      </c>
      <c r="E30" s="208">
        <f t="shared" si="4"/>
        <v>655533.26389860804</v>
      </c>
      <c r="F30" s="199">
        <v>120336</v>
      </c>
      <c r="G30" s="199">
        <v>29404</v>
      </c>
      <c r="H30" s="199">
        <v>267094.15701188234</v>
      </c>
      <c r="I30" s="199">
        <v>0</v>
      </c>
      <c r="J30" s="199">
        <v>0</v>
      </c>
      <c r="K30" s="199">
        <v>1776</v>
      </c>
      <c r="L30" s="199">
        <v>63496</v>
      </c>
      <c r="M30" s="199">
        <v>89858</v>
      </c>
      <c r="N30" s="199">
        <f t="shared" ref="N30" si="7">C30+F30-H30-I30</f>
        <v>302050.1068867257</v>
      </c>
      <c r="O30" s="199">
        <f t="shared" ref="O30" si="8">D30+G30+H30-J30+K30-M30-L30</f>
        <v>351645.15701188234</v>
      </c>
      <c r="P30" s="212">
        <f t="shared" ref="P30" si="9">N30+O30</f>
        <v>653695.26389860804</v>
      </c>
    </row>
    <row r="31" spans="1:16" ht="14.4" thickBot="1">
      <c r="A31" s="217" t="s">
        <v>182</v>
      </c>
      <c r="B31" s="218" t="s">
        <v>183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1"/>
    </row>
  </sheetData>
  <mergeCells count="13">
    <mergeCell ref="N7:N8"/>
    <mergeCell ref="O7:O8"/>
    <mergeCell ref="P7:P8"/>
    <mergeCell ref="C6:E6"/>
    <mergeCell ref="F6:M6"/>
    <mergeCell ref="N6:P6"/>
    <mergeCell ref="C7:C8"/>
    <mergeCell ref="D7:D8"/>
    <mergeCell ref="E7:E8"/>
    <mergeCell ref="F7:G7"/>
    <mergeCell ref="H7:H8"/>
    <mergeCell ref="K7:M7"/>
    <mergeCell ref="I7:J7"/>
  </mergeCells>
  <pageMargins left="0.7" right="0.7" top="0.75" bottom="0.75" header="0.3" footer="0.3"/>
  <pageSetup paperSize="9" scale="30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p5yyeuee1uJf+ODeKQDrlGaa8nKsMtLFG0evA6OzYGk=</DigestValue>
    </Reference>
    <Reference Type="http://www.w3.org/2000/09/xmldsig#Object" URI="#idOfficeObject">
      <DigestMethod Algorithm="http://www.w3.org/2001/04/xmlenc#sha256"/>
      <DigestValue>ZJl6pMSGBOXSBq5wUHLFzMz1BH3Yj8U+3jktYSwXEgI=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PBJ2CIYw3riOUk6mAkr7QqEK8Rd/+bGtfgWGpryyaXs=</DigestValue>
    </Reference>
  </SignedInfo>
  <SignatureValue>RY5pRP2QPPUcDAHXzz7twzEwdSSHf7zRBH+8lECL3h0PLabxUDW4LxnbcoBxQ0ccOXNvZOHKXd8K
Ygs40uJiDPCcDJ9diL3h3Few6r6uzh/l/oW2Al0kWOLrp2h/76O9meE1Bf5fk/lFUl0aGAECONjI
NODDwnb1iA32EyI5GOyLbAlc/TkzRevQjfvFoGkXBw6kUPyRR5JvxLh98cW2LJrrG2VfsZZVj/DI
VdAXoEk5CvZcY8l6dxO1i5wVocesQeeJ7KKyklw5M98B6vgaeIsz+Due9Mgw6DyQpKDOwFUz35WT
xol09n6MTymTUEHmV3iIiyYNQ1nZrklUjbl7mg==</SignatureValue>
  <KeyInfo>
    <X509Data>
      <X509Certificate>MIIGQDCCBSigAwIBAgIKQu3eDgADAAIxjjANBgkqhkiG9w0BAQsFADBKMRIwEAYKCZImiZPyLGQBGRYCZ2UxEzARBgoJkiaJk/IsZAEZFgNuYmcxHzAdBgNVBAMTFk5CRyBDbGFzcyAyIElOVCBTdWIgQ0EwHhcNMjMwNDA3MDkwNzQwWhcNMjUwNDA2MDkwNzQwWjA+MRwwGgYDVQQKExNKU0MgQmFuayBPZiBHZW9yZ2lhMR4wHAYDVQQDExVCQkcgLSBUYXRvIFRvbWFzaHZpbGkwggEiMA0GCSqGSIb3DQEBAQUAA4IBDwAwggEKAoIBAQDk/shvUyXYeyBzYX2whv7iEnO8Ige/2BZwBJWguMwHNmaVyPo/6v+rgzjXRGzimhRHevcQky30kEVX8VwprAl2/HduVMOORfDkJygiwzGnYU8klpgVqgAEiuhLb0x5o0JkfS2L5oF4JWcGKmFhzOvlkF/JIBCKW6r+vhEyLnW42WtppArkyZEAGV1ZFhnfJsP9mlouM0usyXCN7DtKTkXvj49LvXdqYrEQGy7rnpJQyevEEv9wLvtumDDlZNu4/51X2BWFyOSJEVb8nrjlOBAYxSR1FJ4YcvaGzGwqtDzA20zbNe++GLtaH+UWx6Vs1a4Bcut4yIfnbEzya3T9jeaDAgMBAAGjggMyMIIDLjA8BgkrBgEEAYI3FQcELzAtBiUrBgEEAYI3FQjmsmCDjfVEhoGZCYO4oUqDvoRxBIPEkTOEg4hdAgFkAgEjMB0GA1UdJQQWMBQGCCsGAQUFBwMCBggrBgEFBQcDBDALBgNVHQ8EBAMCB4AwJwYJKwYBBAGCNxUKBBowGDAKBggrBgEFBQcDAjAKBggrBgEFBQcDBDAdBgNVHQ4EFgQU03pqTy/GK0gtD4mRyTwm+q5Utak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GEfKkO2VTMvAB7i3P8V6Omw2/cEBU2y82asTwrlA/T8zz8+Ao8VIl+r4IP2GQRHwj/hKvQz/5nh+xMVgQjCENtA8wDVMKesdW9Ng7/+TAM4ysZBJjSYiZ3qXRYEOW2kKhazQ1MdOxhMOIPjDBVUobO2jHFBttO9jJsICOMYQAaO3cCGoqXhkrMbL+95+Y6RSCV91Ln9NHaUgJoagrpYHxz3kxh1a44vTJoobYWGibfDxfIMEBixwczHV8InoePsClBo2t1RLFogrQi1gbhOE1XujrsHlusZd/GJm5uOpFoUZwgcQtPJPHbiUqjQBIIBIkOWMRYEY6hk3oHPDSUZ6X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iJweoNCHqqaAwxcmXiPEsWfZhmIP8CrXxDs5rDDtCKI=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M7B/mn9Gl/E0SPoxI8mHI2g20P25qjLRnB+I7onGin4=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kCr8y4iXa0N33I00P4tSR3Yz7a40Ct3zsytGxpEJJbk=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JXWIrlKFv8dBdHgbBsxByPOLyWdHbFirDhO9WCuSqUU=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G42Y/KTb8n4qEw0HFuHrrT1sulLcvd9jJA6X2IORt/o=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be3kkeyaOHuuJk49+bQBegyUxOkWopnRdmRN/2+CTA8=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sharedStrings.xml?ContentType=application/vnd.openxmlformats-officedocument.spreadsheetml.sharedStrings+xml">
        <DigestMethod Algorithm="http://www.w3.org/2001/04/xmlenc#sha256"/>
        <DigestValue>fYlszTGC0zd3exhqU1XxhZe4K8Qpk/tuQEo6PrloDlE=</DigestValue>
      </Reference>
      <Reference URI="/xl/styles.xml?ContentType=application/vnd.openxmlformats-officedocument.spreadsheetml.styles+xml">
        <DigestMethod Algorithm="http://www.w3.org/2001/04/xmlenc#sha256"/>
        <DigestValue>+dQ6Y3HMnezloUIBGNAuzjxUcQFKaBqtefwWeGovNPE=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oIwvrS1zpjQvKudxLso8FTIU7FuaGCfkh2cQrjMM1yQ=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zwTGlMNNrbrX0FZygZnrLSgSibTO3IiyxAoxCMaAxHw=</DigestValue>
      </Reference>
      <Reference URI="/xl/worksheets/sheet2.xml?ContentType=application/vnd.openxmlformats-officedocument.spreadsheetml.worksheet+xml">
        <DigestMethod Algorithm="http://www.w3.org/2001/04/xmlenc#sha256"/>
        <DigestValue>jU0hNKrYmFFOBAM1NtVPD+ZpLHWn6SP2TuGnR6P29yo=</DigestValue>
      </Reference>
      <Reference URI="/xl/worksheets/sheet3.xml?ContentType=application/vnd.openxmlformats-officedocument.spreadsheetml.worksheet+xml">
        <DigestMethod Algorithm="http://www.w3.org/2001/04/xmlenc#sha256"/>
        <DigestValue>Gw9O6eXrgQ8Ob4a91G27Bq060Yr0zHK024ghSnF3IjU=</DigestValue>
      </Reference>
      <Reference URI="/xl/worksheets/sheet4.xml?ContentType=application/vnd.openxmlformats-officedocument.spreadsheetml.worksheet+xml">
        <DigestMethod Algorithm="http://www.w3.org/2001/04/xmlenc#sha256"/>
        <DigestValue>PaZ54KuyczBp+iwyE1cKRTdbgDrLl9e7TGIc2I9XkE0=</DigestValue>
      </Reference>
      <Reference URI="/xl/worksheets/sheet5.xml?ContentType=application/vnd.openxmlformats-officedocument.spreadsheetml.worksheet+xml">
        <DigestMethod Algorithm="http://www.w3.org/2001/04/xmlenc#sha256"/>
        <DigestValue>Wi9qnUGLQzKIQ7J9uhgAE8VM3G7mNRXi4NoKiCig+CI=</DigestValue>
      </Reference>
      <Reference URI="/xl/worksheets/sheet6.xml?ContentType=application/vnd.openxmlformats-officedocument.spreadsheetml.worksheet+xml">
        <DigestMethod Algorithm="http://www.w3.org/2001/04/xmlenc#sha256"/>
        <DigestValue>dkvXDSFrh0yybrQYeTil9VYo0bgebq8o1k4N7soJLOo=</DigestValue>
      </Reference>
      <Reference URI="/xl/worksheets/sheet7.xml?ContentType=application/vnd.openxmlformats-officedocument.spreadsheetml.worksheet+xml">
        <DigestMethod Algorithm="http://www.w3.org/2001/04/xmlenc#sha256"/>
        <DigestValue>Qci/oa/Y8juhJVmuOyA2jZrM4OT0GvlfV9zowg2jCMg=</DigestValue>
      </Reference>
      <Reference URI="/xl/worksheets/sheet8.xml?ContentType=application/vnd.openxmlformats-officedocument.spreadsheetml.worksheet+xml">
        <DigestMethod Algorithm="http://www.w3.org/2001/04/xmlenc#sha256"/>
        <DigestValue>p6Kln405b62V09RIn6umlqNbCN/y3T+JukRsoO2oJFE=</DigestValue>
      </Reference>
      <Reference URI="/xl/worksheets/sheet9.xml?ContentType=application/vnd.openxmlformats-officedocument.spreadsheetml.worksheet+xml">
        <DigestMethod Algorithm="http://www.w3.org/2001/04/xmlenc#sha256"/>
        <DigestValue>Br2sS8dQLAEcFITnFVii8FsgdIws9W++YxquBoA/gVA=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2024-04-26T11:44:06Z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PE2-BBG-YY-20231231</SignatureComments>
          <WindowsVersion>10.0</WindowsVersion>
          <OfficeVersion>16.0.14332/22</OfficeVersion>
          <ApplicationVersion>16.0.14332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2024-04-26T11:44:06Z</xd:SigningTime>
          <xd:SigningCertificate>
            <xd:Cert>
              <xd:CertDigest>
                <DigestMethod Algorithm="http://www.w3.org/2001/04/xmlenc#sha256"/>
                <DigestValue>/UBuN0Mw/1snL83CcPuxpoeKpx0o3Mn7GS88tyFqWdI=</DigestValue>
              </xd:CertDigest>
              <xd:IssuerSerial>
                <X509IssuerName>CN=NBG Class 2 INT Sub CA, DC=nbg, DC=ge</X509IssuerName>
                <X509SerialNumber>316064066941404726833550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PE2-BBG-YY-20231231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UoWmDDNbZqGIpIOR4kyjjW0KbTAcmiPRw9Btc5MIGfc=</DigestValue>
    </Reference>
    <Reference Type="http://www.w3.org/2000/09/xmldsig#Object" URI="#idOfficeObject">
      <DigestMethod Algorithm="http://www.w3.org/2001/04/xmlenc#sha256"/>
      <DigestValue>ZJl6pMSGBOXSBq5wUHLFzMz1BH3Yj8U+3jktYSwXEgI=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m+IW8Gl18LycRjpbw1hM1Y3fRoqS5SBuAAlCpnGAB1o=</DigestValue>
    </Reference>
  </SignedInfo>
  <SignatureValue>VG9HzQA0CQSjqMWSqxjaQ3hxr/M8EtBMsez2/nJtdwwAvVrNDE3NShXAO7LV4uWPD82+mLZ397/6
R4u+4/BVl5EZ8jX1UqeMOryBmjIDjmZclfdz/3lMb/xSzM8dn0IeEvwPEcRtDHpX/unbyII5Tj1V
gblOORl1/J3ZKiM+KyQJehEoM+V71RWMQfHxFgRz+Gnn7cK1IisOAEGKDeqfNs+HV2l3yFjsfPLC
iyG8TOakq1xFkIsIe03mBSmCP24ZdPgBpFe7sYC2g0N2JlyNxABNyArVgaiQN+NxDEIUMwMG6VFJ
c5elcc4ZFF/vt4UhLJyN5Z2Cz91MrulWl8JwVA==</SignatureValue>
  <KeyInfo>
    <X509Data>
      <X509Certificate>MIIGPzCCBSegAwIBAgIKOziivgADAAI5bjANBgkqhkiG9w0BAQsFADBKMRIwEAYKCZImiZPyLGQBGRYCZ2UxEzARBgoJkiaJk/IsZAEZFgNuYmcxHzAdBgNVBAMTFk5CRyBDbGFzcyAyIElOVCBTdWIgQ0EwHhcNMjMwNzE0MDcyMzIzWhcNMjUwNzEzMDcyMzIzWjA9MRwwGgYDVQQKExNKU0MgQmFuayBPZiBHZW9yZ2lhMR0wGwYDVQQDExRCQkcgLSBTdWxraGFuIEd2YWxpYTCCASIwDQYJKoZIhvcNAQEBBQADggEPADCCAQoCggEBAOecYlq4VGLo2L9kIl/cra+/Ml0qFGjXClJQ7riAXSzWXXVOf6sFGJ/IP6sAH1+FUjXhPaJ5NtAurKMmK9phRktWey9Jw5taXaoIjdG4PsOsfNqDO6m6BAMVETc0R5zBb9lzIZqbrRuuKaGnGa5NORGqmeDb+lybeKRElhyXAVC1G0FgMNO0Sz/C4V5psFH3m7AmcLA39H/CKrHz7qzMo856K2evQRFiFNZQ23fjqHn3p70wcm8RflqIx1ydbpaLnnKksoSP6BjuyxCpB6UaRwo3ZhvWdA/o9ZZSH88mwsyaHQwyvQA3I4rVPokN+B6W6+UpAxWzKY4ryitRWc0gebECAwEAAaOCAzIwggMuMDwGCSsGAQQBgjcVBwQvMC0GJSsGAQQBgjcVCOayYION9USGgZkJg7ihSoO+hHEEg8SRM4SDiF0CAWQCASMwHQYDVR0lBBYwFAYIKwYBBQUHAwIGCCsGAQUFBwMEMAsGA1UdDwQEAwIHgDAnBgkrBgEEAYI3FQoEGjAYMAoGCCsGAQUFBwMCMAoGCCsGAQUFBwMEMB0GA1UdDgQWBBQ0NcqGvLYQM3nOvhDYcmkvg+Oll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GlrywaPrzPaOHS/JgXkFkvvIgpA8aS1lVG2hs6kxMye4F5xcYCy0X3VgTQQOElLhrcUJkGue6GNwg/42MCGHVROc7u7z3wxn+UbKxcv4IebJt5Yqllgz8CPLPXuXatOYdx8oQLgo0QDN99n+k6/XwwsDkRiEIbUMi5ons1Ktj/kj3kiYu4M6+h5xm54hXFJzbaFxTQ7lgxoc8D/uVqQMLid/GL72jAj4sBf4ZDugaUm0kb3XNrSj9eLiuNWThVSCPHvddfEmFkD58LAl7fVrizRlf4SbAR1RsDUqVo/jiiuAjTuv41WOyvS7mNrTaFl/CFfFlgJyWEfx7e8Y/L4ne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iJweoNCHqqaAwxcmXiPEsWfZhmIP8CrXxDs5rDDtCKI=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M7B/mn9Gl/E0SPoxI8mHI2g20P25qjLRnB+I7onGin4=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kCr8y4iXa0N33I00P4tSR3Yz7a40Ct3zsytGxpEJJbk=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JXWIrlKFv8dBdHgbBsxByPOLyWdHbFirDhO9WCuSqUU=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G42Y/KTb8n4qEw0HFuHrrT1sulLcvd9jJA6X2IORt/o=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be3kkeyaOHuuJk49+bQBegyUxOkWopnRdmRN/2+CTA8=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sharedStrings.xml?ContentType=application/vnd.openxmlformats-officedocument.spreadsheetml.sharedStrings+xml">
        <DigestMethod Algorithm="http://www.w3.org/2001/04/xmlenc#sha256"/>
        <DigestValue>fYlszTGC0zd3exhqU1XxhZe4K8Qpk/tuQEo6PrloDlE=</DigestValue>
      </Reference>
      <Reference URI="/xl/styles.xml?ContentType=application/vnd.openxmlformats-officedocument.spreadsheetml.styles+xml">
        <DigestMethod Algorithm="http://www.w3.org/2001/04/xmlenc#sha256"/>
        <DigestValue>+dQ6Y3HMnezloUIBGNAuzjxUcQFKaBqtefwWeGovNPE=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oIwvrS1zpjQvKudxLso8FTIU7FuaGCfkh2cQrjMM1yQ=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zwTGlMNNrbrX0FZygZnrLSgSibTO3IiyxAoxCMaAxHw=</DigestValue>
      </Reference>
      <Reference URI="/xl/worksheets/sheet2.xml?ContentType=application/vnd.openxmlformats-officedocument.spreadsheetml.worksheet+xml">
        <DigestMethod Algorithm="http://www.w3.org/2001/04/xmlenc#sha256"/>
        <DigestValue>jU0hNKrYmFFOBAM1NtVPD+ZpLHWn6SP2TuGnR6P29yo=</DigestValue>
      </Reference>
      <Reference URI="/xl/worksheets/sheet3.xml?ContentType=application/vnd.openxmlformats-officedocument.spreadsheetml.worksheet+xml">
        <DigestMethod Algorithm="http://www.w3.org/2001/04/xmlenc#sha256"/>
        <DigestValue>Gw9O6eXrgQ8Ob4a91G27Bq060Yr0zHK024ghSnF3IjU=</DigestValue>
      </Reference>
      <Reference URI="/xl/worksheets/sheet4.xml?ContentType=application/vnd.openxmlformats-officedocument.spreadsheetml.worksheet+xml">
        <DigestMethod Algorithm="http://www.w3.org/2001/04/xmlenc#sha256"/>
        <DigestValue>PaZ54KuyczBp+iwyE1cKRTdbgDrLl9e7TGIc2I9XkE0=</DigestValue>
      </Reference>
      <Reference URI="/xl/worksheets/sheet5.xml?ContentType=application/vnd.openxmlformats-officedocument.spreadsheetml.worksheet+xml">
        <DigestMethod Algorithm="http://www.w3.org/2001/04/xmlenc#sha256"/>
        <DigestValue>Wi9qnUGLQzKIQ7J9uhgAE8VM3G7mNRXi4NoKiCig+CI=</DigestValue>
      </Reference>
      <Reference URI="/xl/worksheets/sheet6.xml?ContentType=application/vnd.openxmlformats-officedocument.spreadsheetml.worksheet+xml">
        <DigestMethod Algorithm="http://www.w3.org/2001/04/xmlenc#sha256"/>
        <DigestValue>dkvXDSFrh0yybrQYeTil9VYo0bgebq8o1k4N7soJLOo=</DigestValue>
      </Reference>
      <Reference URI="/xl/worksheets/sheet7.xml?ContentType=application/vnd.openxmlformats-officedocument.spreadsheetml.worksheet+xml">
        <DigestMethod Algorithm="http://www.w3.org/2001/04/xmlenc#sha256"/>
        <DigestValue>Qci/oa/Y8juhJVmuOyA2jZrM4OT0GvlfV9zowg2jCMg=</DigestValue>
      </Reference>
      <Reference URI="/xl/worksheets/sheet8.xml?ContentType=application/vnd.openxmlformats-officedocument.spreadsheetml.worksheet+xml">
        <DigestMethod Algorithm="http://www.w3.org/2001/04/xmlenc#sha256"/>
        <DigestValue>p6Kln405b62V09RIn6umlqNbCN/y3T+JukRsoO2oJFE=</DigestValue>
      </Reference>
      <Reference URI="/xl/worksheets/sheet9.xml?ContentType=application/vnd.openxmlformats-officedocument.spreadsheetml.worksheet+xml">
        <DigestMethod Algorithm="http://www.w3.org/2001/04/xmlenc#sha256"/>
        <DigestValue>Br2sS8dQLAEcFITnFVii8FsgdIws9W++YxquBoA/gVA=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2024-04-26T11:45:25Z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PE2-BBG-YY-20231231</SignatureComments>
          <WindowsVersion>10.0</WindowsVersion>
          <OfficeVersion>16.0.14332/22</OfficeVersion>
          <ApplicationVersion>16.0.14332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2024-04-26T11:45:25Z</xd:SigningTime>
          <xd:SigningCertificate>
            <xd:Cert>
              <xd:CertDigest>
                <DigestMethod Algorithm="http://www.w3.org/2001/04/xmlenc#sha256"/>
                <DigestValue>oJZe85lCy/tbf0H+aABU7S3vpCf46Hgov08pL/5tEpQ=</DigestValue>
              </xd:CertDigest>
              <xd:IssuerSerial>
                <X509IssuerName>CN=NBG Class 2 INT Sub CA, DC=nbg, DC=ge</X509IssuerName>
                <X509SerialNumber>279664366967929406896494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PE2-BBG-YY-20231231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  <vt:lpstr>'21. LI4'!Print_Area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2024-04-26T11:43:47Z</dcterms:modified>
</cp:coreProperties>
</file>