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fileshare\NBG\Private\Confidential\FSTD\STDP\ThirdParties\12-2024\"/>
    </mc:Choice>
  </mc:AlternateContent>
  <bookViews>
    <workbookView xWindow="15" yWindow="345" windowWidth="19125" windowHeight="10770" tabRatio="932"/>
  </bookViews>
  <sheets>
    <sheet name="BS" sheetId="14" r:id="rId1"/>
    <sheet name="BS-E" sheetId="15" r:id="rId2"/>
    <sheet name="IS" sheetId="16" r:id="rId3"/>
    <sheet name="IS-E" sheetId="17" r:id="rId4"/>
    <sheet name="RC-D" sheetId="45" r:id="rId5"/>
    <sheet name="RC-D-E" sheetId="46" r:id="rId6"/>
    <sheet name="Sectors_I" sheetId="43" r:id="rId7"/>
    <sheet name="Sectors_I-E" sheetId="44" r:id="rId8"/>
  </sheets>
  <externalReferences>
    <externalReference r:id="rId9"/>
    <externalReference r:id="rId10"/>
  </externalReferences>
  <definedNames>
    <definedName name="_Key1" localSheetId="7" hidden="1">#REF!</definedName>
    <definedName name="_Key1" hidden="1">#REF!</definedName>
    <definedName name="_Order1" hidden="1">255</definedName>
    <definedName name="_Order2" hidden="1">255</definedName>
    <definedName name="_Parse_In" localSheetId="7" hidden="1">#REF!</definedName>
    <definedName name="_Parse_In" hidden="1">#REF!</definedName>
    <definedName name="_Sort" localSheetId="7" hidden="1">#REF!</definedName>
    <definedName name="_Sort" hidden="1">#REF!</definedName>
    <definedName name="a" localSheetId="7" hidden="1">#REF!</definedName>
    <definedName name="a" hidden="1">#REF!</definedName>
    <definedName name="aaaaaaaaa" localSheetId="7" hidden="1">#REF!</definedName>
    <definedName name="aaaaaaaaa" hidden="1">#REF!</definedName>
    <definedName name="acctype">[1]Validation!$C$8:$C$16</definedName>
    <definedName name="ana" localSheetId="7" hidden="1">#REF!</definedName>
    <definedName name="ana" hidden="1">#REF!</definedName>
    <definedName name="AS2DocOpenMode" hidden="1">"AS2DocumentEdit"</definedName>
    <definedName name="AS2ReportLS" hidden="1">1</definedName>
    <definedName name="AS2StaticLS" localSheetId="7" hidden="1">#REF!</definedName>
    <definedName name="AS2StaticLS" hidden="1">#REF!</definedName>
    <definedName name="AS2SyncStepLS" hidden="1">0</definedName>
    <definedName name="AS2TickmarkLS" localSheetId="7" hidden="1">#REF!</definedName>
    <definedName name="AS2TickmarkLS" hidden="1">#REF!</definedName>
    <definedName name="AS2VersionLS" hidden="1">300</definedName>
    <definedName name="BA_Demand_Deposits_Res_Ind" localSheetId="7">#REF!</definedName>
    <definedName name="BA_Demand_Deposits_Res_Ind">#REF!</definedName>
    <definedName name="BALACC" localSheetId="7">#REF!</definedName>
    <definedName name="BALACC">#REF!</definedName>
    <definedName name="BG_Del" hidden="1">15</definedName>
    <definedName name="BG_Ins" hidden="1">4</definedName>
    <definedName name="BG_Mod" hidden="1">6</definedName>
    <definedName name="call">[1]Validation!$E$8:$E$9</definedName>
    <definedName name="convert">[1]Validation!$F$8:$F$10</definedName>
    <definedName name="Countries">[1]Countries!$A$3:$A$500</definedName>
    <definedName name="currencies">'[1]Currency Codes'!$A$3:$A$166</definedName>
    <definedName name="dependency">[1]Validation!$B$8:$B$11</definedName>
    <definedName name="dfgh" localSheetId="7" hidden="1">#REF!</definedName>
    <definedName name="dfgh" hidden="1">#REF!</definedName>
    <definedName name="fintype">[1]Validation!$C$8:$C$12</definedName>
    <definedName name="jgjhg" localSheetId="7" hidden="1">#REF!</definedName>
    <definedName name="jgjhg" hidden="1">#REF!</definedName>
    <definedName name="jgjhg1" localSheetId="7" hidden="1">#REF!</definedName>
    <definedName name="jgjhg1" hidden="1">#REF!</definedName>
    <definedName name="L_FORMULAS_GEO">[2]ListSheet!$W$2:$W$15</definedName>
    <definedName name="LDtype">[1]Validation!$A$8:$A$13</definedName>
    <definedName name="NDtype">[1]Validation!$A$3:$A$4</definedName>
    <definedName name="ÓÓÓÓÓÓÓÓ" localSheetId="7" hidden="1">#REF!</definedName>
    <definedName name="ÓÓÓÓÓÓÓÓ" hidden="1">#REF!</definedName>
    <definedName name="ÓÓÓÓÓÓÓÓÓÓÓÓÓÓÓ" localSheetId="7" hidden="1">#REF!</definedName>
    <definedName name="ÓÓÓÓÓÓÓÓÓÓÓÓÓÓÓ" hidden="1">#REF!</definedName>
    <definedName name="_xlnm.Print_Area" localSheetId="4">'RC-D'!$A$1:$Q$23</definedName>
    <definedName name="_xlnm.Print_Area" localSheetId="5">'RC-D-E'!$A$1:$Q$23</definedName>
    <definedName name="_xlnm.Print_Area" localSheetId="6">Sectors_I!$A$1:$AB$51</definedName>
    <definedName name="Q" localSheetId="7" hidden="1">#REF!</definedName>
    <definedName name="Q" hidden="1">#REF!</definedName>
    <definedName name="sdsss" localSheetId="7" hidden="1">#REF!</definedName>
    <definedName name="sdsss" hidden="1">#REF!</definedName>
    <definedName name="ss" localSheetId="7" hidden="1">#REF!</definedName>
    <definedName name="ss" hidden="1">#REF!</definedName>
    <definedName name="sub">[1]Validation!$D$8:$D$9</definedName>
    <definedName name="TextRefCopyRangeCount" hidden="1">3</definedName>
    <definedName name="wrn.Aging._.and._.Trend._.Analysis." hidden="1">{#N/A,#N/A,FALSE,"Aging Summary";#N/A,#N/A,FALSE,"Ratio Analysis";#N/A,#N/A,FALSE,"Test 120 Day Accts";#N/A,#N/A,FALSE,"Tickmarks"}</definedName>
    <definedName name="აა" localSheetId="7" hidden="1">#REF!</definedName>
    <definedName name="აა" hidden="1">#REF!</definedName>
    <definedName name="ს" localSheetId="7" hidden="1">#REF!</definedName>
    <definedName name="ს" hidden="1">#REF!</definedName>
    <definedName name="სსს" localSheetId="7" hidden="1">#REF!</definedName>
    <definedName name="სსს" hidden="1">#REF!</definedName>
  </definedNames>
  <calcPr calcId="162913"/>
</workbook>
</file>

<file path=xl/calcChain.xml><?xml version="1.0" encoding="utf-8"?>
<calcChain xmlns="http://schemas.openxmlformats.org/spreadsheetml/2006/main">
  <c r="L46" i="17" l="1"/>
  <c r="L45" i="17"/>
  <c r="L44" i="17"/>
  <c r="L43" i="17"/>
  <c r="L42" i="17"/>
  <c r="L41" i="17"/>
  <c r="L40" i="17"/>
  <c r="L39" i="17"/>
  <c r="L38" i="17"/>
  <c r="L37" i="17"/>
  <c r="L36" i="17"/>
  <c r="L35" i="17"/>
  <c r="L34" i="17"/>
  <c r="L33" i="17"/>
  <c r="L32" i="17"/>
  <c r="L31" i="17"/>
  <c r="L30" i="17"/>
  <c r="L29" i="17"/>
  <c r="M29" i="17"/>
  <c r="M30" i="17"/>
  <c r="M31" i="17"/>
  <c r="M32" i="17"/>
  <c r="M33" i="17"/>
  <c r="M34" i="17"/>
  <c r="M35" i="17"/>
  <c r="M36" i="17"/>
  <c r="M37" i="17"/>
  <c r="M38" i="17"/>
  <c r="M39" i="17"/>
  <c r="M40" i="17"/>
  <c r="M41" i="17"/>
  <c r="M42" i="17"/>
  <c r="M43" i="17"/>
  <c r="M44" i="17"/>
  <c r="M45" i="17"/>
  <c r="M46" i="17"/>
  <c r="Q24" i="45" l="1"/>
  <c r="B7" i="14"/>
  <c r="B8" i="14"/>
  <c r="B9" i="14"/>
  <c r="B10" i="14"/>
  <c r="B11" i="14"/>
  <c r="B12" i="14"/>
  <c r="B13" i="14"/>
  <c r="B14" i="14"/>
  <c r="B15" i="14"/>
  <c r="B16" i="14"/>
  <c r="B17" i="14"/>
  <c r="B18" i="14"/>
  <c r="B19" i="14"/>
  <c r="B20" i="14"/>
  <c r="B21" i="14"/>
  <c r="B22" i="14"/>
  <c r="B23" i="14"/>
  <c r="B24" i="14"/>
  <c r="C7" i="14"/>
  <c r="C8" i="14"/>
  <c r="C9" i="14"/>
  <c r="C10" i="14"/>
  <c r="C11" i="14"/>
  <c r="C12" i="14"/>
  <c r="C13" i="14"/>
  <c r="C14" i="14"/>
  <c r="C15" i="14"/>
  <c r="C16" i="14"/>
  <c r="C17" i="14"/>
  <c r="C18" i="14"/>
  <c r="C19" i="14"/>
  <c r="C20" i="14"/>
  <c r="C21" i="14"/>
  <c r="C22" i="14"/>
  <c r="C23" i="14"/>
  <c r="C24" i="14" l="1"/>
  <c r="C29" i="15"/>
  <c r="D29" i="15"/>
  <c r="E29" i="15"/>
  <c r="F29" i="15"/>
  <c r="G29" i="15"/>
  <c r="H29" i="15"/>
  <c r="I29" i="15"/>
  <c r="J29" i="15"/>
  <c r="K29" i="15"/>
  <c r="L29" i="15"/>
  <c r="M29" i="15"/>
  <c r="N29" i="15"/>
  <c r="C30" i="15"/>
  <c r="D30" i="15"/>
  <c r="E30" i="15"/>
  <c r="F30" i="15"/>
  <c r="G30" i="15"/>
  <c r="H30" i="15"/>
  <c r="I30" i="15"/>
  <c r="J30" i="15"/>
  <c r="K30" i="15"/>
  <c r="L30" i="15"/>
  <c r="N30" i="15"/>
  <c r="C31" i="15"/>
  <c r="D31" i="15"/>
  <c r="E31" i="15"/>
  <c r="F31" i="15"/>
  <c r="G31" i="15"/>
  <c r="H31" i="15"/>
  <c r="I31" i="15"/>
  <c r="J31" i="15"/>
  <c r="K31" i="15"/>
  <c r="L31" i="15"/>
  <c r="N31" i="15"/>
  <c r="C32" i="15"/>
  <c r="D32" i="15"/>
  <c r="E32" i="15"/>
  <c r="F32" i="15"/>
  <c r="G32" i="15"/>
  <c r="H32" i="15"/>
  <c r="I32" i="15"/>
  <c r="J32" i="15"/>
  <c r="K32" i="15"/>
  <c r="L32" i="15"/>
  <c r="N32" i="15"/>
  <c r="C33" i="15"/>
  <c r="D33" i="15"/>
  <c r="E33" i="15"/>
  <c r="F33" i="15"/>
  <c r="G33" i="15"/>
  <c r="H33" i="15"/>
  <c r="I33" i="15"/>
  <c r="J33" i="15"/>
  <c r="K33" i="15"/>
  <c r="L33" i="15"/>
  <c r="N33" i="15"/>
  <c r="C34" i="15"/>
  <c r="D34" i="15"/>
  <c r="E34" i="15"/>
  <c r="F34" i="15"/>
  <c r="G34" i="15"/>
  <c r="H34" i="15"/>
  <c r="I34" i="15"/>
  <c r="J34" i="15"/>
  <c r="K34" i="15"/>
  <c r="L34" i="15"/>
  <c r="N34" i="15"/>
  <c r="C35" i="15"/>
  <c r="D35" i="15"/>
  <c r="E35" i="15"/>
  <c r="F35" i="15"/>
  <c r="G35" i="15"/>
  <c r="H35" i="15"/>
  <c r="I35" i="15"/>
  <c r="J35" i="15"/>
  <c r="K35" i="15"/>
  <c r="L35" i="15"/>
  <c r="N35" i="15"/>
  <c r="C36" i="15"/>
  <c r="D36" i="15"/>
  <c r="E36" i="15"/>
  <c r="F36" i="15"/>
  <c r="G36" i="15"/>
  <c r="H36" i="15"/>
  <c r="I36" i="15"/>
  <c r="J36" i="15"/>
  <c r="K36" i="15"/>
  <c r="L36" i="15"/>
  <c r="N36" i="15"/>
  <c r="C37" i="15"/>
  <c r="D37" i="15"/>
  <c r="E37" i="15"/>
  <c r="F37" i="15"/>
  <c r="G37" i="15"/>
  <c r="H37" i="15"/>
  <c r="I37" i="15"/>
  <c r="J37" i="15"/>
  <c r="K37" i="15"/>
  <c r="L37" i="15"/>
  <c r="N37" i="15"/>
  <c r="C38" i="15"/>
  <c r="D38" i="15"/>
  <c r="E38" i="15"/>
  <c r="F38" i="15"/>
  <c r="G38" i="15"/>
  <c r="H38" i="15"/>
  <c r="I38" i="15"/>
  <c r="J38" i="15"/>
  <c r="K38" i="15"/>
  <c r="L38" i="15"/>
  <c r="N38" i="15"/>
  <c r="C39" i="15"/>
  <c r="D39" i="15"/>
  <c r="E39" i="15"/>
  <c r="F39" i="15"/>
  <c r="G39" i="15"/>
  <c r="H39" i="15"/>
  <c r="I39" i="15"/>
  <c r="J39" i="15"/>
  <c r="K39" i="15"/>
  <c r="L39" i="15"/>
  <c r="N39" i="15"/>
  <c r="C40" i="15"/>
  <c r="D40" i="15"/>
  <c r="E40" i="15"/>
  <c r="F40" i="15"/>
  <c r="G40" i="15"/>
  <c r="H40" i="15"/>
  <c r="I40" i="15"/>
  <c r="J40" i="15"/>
  <c r="K40" i="15"/>
  <c r="L40" i="15"/>
  <c r="N40" i="15"/>
  <c r="C41" i="15"/>
  <c r="D41" i="15"/>
  <c r="E41" i="15"/>
  <c r="F41" i="15"/>
  <c r="G41" i="15"/>
  <c r="H41" i="15"/>
  <c r="I41" i="15"/>
  <c r="J41" i="15"/>
  <c r="K41" i="15"/>
  <c r="L41" i="15"/>
  <c r="N41" i="15"/>
  <c r="C42" i="15"/>
  <c r="D42" i="15"/>
  <c r="E42" i="15"/>
  <c r="F42" i="15"/>
  <c r="G42" i="15"/>
  <c r="H42" i="15"/>
  <c r="I42" i="15"/>
  <c r="J42" i="15"/>
  <c r="K42" i="15"/>
  <c r="L42" i="15"/>
  <c r="N42" i="15"/>
  <c r="C43" i="15"/>
  <c r="D43" i="15"/>
  <c r="E43" i="15"/>
  <c r="F43" i="15"/>
  <c r="G43" i="15"/>
  <c r="H43" i="15"/>
  <c r="I43" i="15"/>
  <c r="J43" i="15"/>
  <c r="K43" i="15"/>
  <c r="L43" i="15"/>
  <c r="N43" i="15"/>
  <c r="C44" i="15"/>
  <c r="D44" i="15"/>
  <c r="E44" i="15"/>
  <c r="F44" i="15"/>
  <c r="G44" i="15"/>
  <c r="H44" i="15"/>
  <c r="I44" i="15"/>
  <c r="J44" i="15"/>
  <c r="K44" i="15"/>
  <c r="L44" i="15"/>
  <c r="N44" i="15"/>
  <c r="C45" i="15"/>
  <c r="D45" i="15"/>
  <c r="E45" i="15"/>
  <c r="F45" i="15"/>
  <c r="G45" i="15"/>
  <c r="H45" i="15"/>
  <c r="I45" i="15"/>
  <c r="J45" i="15"/>
  <c r="K45" i="15"/>
  <c r="L45" i="15"/>
  <c r="N45" i="15"/>
  <c r="C46" i="15"/>
  <c r="D46" i="15"/>
  <c r="E46" i="15"/>
  <c r="F46" i="15"/>
  <c r="G46" i="15"/>
  <c r="H46" i="15"/>
  <c r="I46" i="15"/>
  <c r="J46" i="15"/>
  <c r="K46" i="15"/>
  <c r="L46" i="15"/>
  <c r="N46" i="15"/>
  <c r="B53" i="43" l="1"/>
  <c r="B7" i="15" l="1"/>
  <c r="B8" i="15"/>
  <c r="B9" i="15"/>
  <c r="B10" i="15"/>
  <c r="B11" i="15"/>
  <c r="B12" i="15"/>
  <c r="B13" i="15"/>
  <c r="B14" i="15"/>
  <c r="B15" i="15"/>
  <c r="B16" i="15"/>
  <c r="B17" i="15"/>
  <c r="B18" i="15"/>
  <c r="B19" i="15"/>
  <c r="B20" i="15"/>
  <c r="B21" i="15"/>
  <c r="B22" i="15"/>
  <c r="B23" i="15"/>
  <c r="O46" i="17" l="1"/>
  <c r="N46" i="17"/>
  <c r="K46" i="17"/>
  <c r="J46" i="17"/>
  <c r="I46" i="17"/>
  <c r="H46" i="17"/>
  <c r="G46" i="17"/>
  <c r="F46" i="17"/>
  <c r="E46" i="17"/>
  <c r="D46" i="17"/>
  <c r="C46" i="17"/>
  <c r="B46" i="17"/>
  <c r="B46" i="16"/>
  <c r="F23" i="16"/>
  <c r="F23" i="17" s="1"/>
  <c r="E23" i="16"/>
  <c r="E23" i="17" s="1"/>
  <c r="D23" i="16"/>
  <c r="D23" i="17" s="1"/>
  <c r="C23" i="16"/>
  <c r="C23" i="17" s="1"/>
  <c r="B23" i="17"/>
  <c r="T46" i="15"/>
  <c r="S46" i="15"/>
  <c r="R46" i="15"/>
  <c r="Q46" i="15"/>
  <c r="P46" i="15"/>
  <c r="O46" i="15"/>
  <c r="A23" i="14"/>
  <c r="A22" i="14"/>
  <c r="A21" i="14"/>
  <c r="A20" i="14"/>
  <c r="A19" i="14"/>
  <c r="A18" i="14"/>
  <c r="A17" i="14"/>
  <c r="A16" i="14"/>
  <c r="A15" i="14"/>
  <c r="A14" i="14"/>
  <c r="A13" i="14"/>
  <c r="A12" i="14"/>
  <c r="A11" i="14"/>
  <c r="A10" i="14"/>
  <c r="A9" i="14"/>
  <c r="A8" i="14"/>
  <c r="A7" i="14"/>
  <c r="J23" i="14"/>
  <c r="J23" i="15" s="1"/>
  <c r="I23" i="14"/>
  <c r="I23" i="15" s="1"/>
  <c r="H23" i="14"/>
  <c r="H23" i="15" s="1"/>
  <c r="G23" i="14"/>
  <c r="G23" i="15" s="1"/>
  <c r="F23" i="14"/>
  <c r="F23" i="15" s="1"/>
  <c r="E23" i="14"/>
  <c r="E23" i="15" s="1"/>
  <c r="D23" i="14"/>
  <c r="D23" i="15" s="1"/>
  <c r="C23" i="15"/>
  <c r="B23" i="16"/>
  <c r="J22" i="14"/>
  <c r="J22" i="15" s="1"/>
  <c r="I22" i="14"/>
  <c r="I22" i="15" s="1"/>
  <c r="H22" i="14"/>
  <c r="H22" i="15" s="1"/>
  <c r="G22" i="14"/>
  <c r="G22" i="15" s="1"/>
  <c r="F22" i="14"/>
  <c r="F22" i="15" s="1"/>
  <c r="E22" i="14"/>
  <c r="E22" i="15" s="1"/>
  <c r="D22" i="14"/>
  <c r="D22" i="15" s="1"/>
  <c r="C22" i="15"/>
  <c r="B22" i="16"/>
  <c r="O45" i="17" l="1"/>
  <c r="N45" i="17"/>
  <c r="K45" i="17"/>
  <c r="J45" i="17"/>
  <c r="I45" i="17"/>
  <c r="H45" i="17"/>
  <c r="G45" i="17"/>
  <c r="F45" i="17"/>
  <c r="E45" i="17"/>
  <c r="D45" i="17"/>
  <c r="C45" i="17"/>
  <c r="B45" i="17"/>
  <c r="B22" i="17"/>
  <c r="T45" i="15"/>
  <c r="S45" i="15"/>
  <c r="R45" i="15"/>
  <c r="Q45" i="15"/>
  <c r="P45" i="15"/>
  <c r="O45" i="15"/>
  <c r="F22" i="16" l="1"/>
  <c r="F22" i="17" s="1"/>
  <c r="E22" i="16"/>
  <c r="E22" i="17" s="1"/>
  <c r="D22" i="16"/>
  <c r="D22" i="17" s="1"/>
  <c r="C22" i="16"/>
  <c r="C22" i="17" s="1"/>
  <c r="B45" i="16"/>
  <c r="AB7" i="44" l="1"/>
  <c r="AA7" i="44"/>
  <c r="Z7" i="44"/>
  <c r="Y7" i="44"/>
  <c r="X7" i="44"/>
  <c r="W7" i="44"/>
  <c r="V7" i="44"/>
  <c r="U7" i="44"/>
  <c r="T7" i="44"/>
  <c r="S7" i="44"/>
  <c r="R7" i="44"/>
  <c r="Q7" i="44"/>
  <c r="P7" i="44"/>
  <c r="O7" i="44"/>
  <c r="N7" i="44"/>
  <c r="M7" i="44"/>
  <c r="L7" i="44"/>
  <c r="K7" i="44"/>
  <c r="J7" i="44"/>
  <c r="I7" i="44"/>
  <c r="H7" i="44"/>
  <c r="G7" i="44"/>
  <c r="F7" i="44"/>
  <c r="E7" i="44"/>
  <c r="D7" i="44"/>
  <c r="C7" i="44"/>
  <c r="B7" i="44"/>
  <c r="O29" i="15" l="1"/>
  <c r="P29" i="15"/>
  <c r="Q29" i="15"/>
  <c r="R29" i="15"/>
  <c r="S29" i="15"/>
  <c r="T29" i="15"/>
  <c r="O30" i="15"/>
  <c r="P30" i="15"/>
  <c r="Q30" i="15"/>
  <c r="R30" i="15"/>
  <c r="S30" i="15"/>
  <c r="T30" i="15"/>
  <c r="O31" i="15"/>
  <c r="P31" i="15"/>
  <c r="Q31" i="15"/>
  <c r="R31" i="15"/>
  <c r="S31" i="15"/>
  <c r="T31" i="15"/>
  <c r="O32" i="15"/>
  <c r="P32" i="15"/>
  <c r="Q32" i="15"/>
  <c r="R32" i="15"/>
  <c r="S32" i="15"/>
  <c r="T32" i="15"/>
  <c r="O33" i="15"/>
  <c r="P33" i="15"/>
  <c r="Q33" i="15"/>
  <c r="R33" i="15"/>
  <c r="S33" i="15"/>
  <c r="T33" i="15"/>
  <c r="O34" i="15"/>
  <c r="P34" i="15"/>
  <c r="Q34" i="15"/>
  <c r="R34" i="15"/>
  <c r="S34" i="15"/>
  <c r="T34" i="15"/>
  <c r="O35" i="15"/>
  <c r="P35" i="15"/>
  <c r="Q35" i="15"/>
  <c r="R35" i="15"/>
  <c r="S35" i="15"/>
  <c r="T35" i="15"/>
  <c r="O36" i="15"/>
  <c r="P36" i="15"/>
  <c r="Q36" i="15"/>
  <c r="R36" i="15"/>
  <c r="S36" i="15"/>
  <c r="T36" i="15"/>
  <c r="O37" i="15"/>
  <c r="P37" i="15"/>
  <c r="Q37" i="15"/>
  <c r="R37" i="15"/>
  <c r="S37" i="15"/>
  <c r="T37" i="15"/>
  <c r="O38" i="15"/>
  <c r="P38" i="15"/>
  <c r="Q38" i="15"/>
  <c r="R38" i="15"/>
  <c r="S38" i="15"/>
  <c r="T38" i="15"/>
  <c r="O39" i="15"/>
  <c r="P39" i="15"/>
  <c r="Q39" i="15"/>
  <c r="R39" i="15"/>
  <c r="S39" i="15"/>
  <c r="T39" i="15"/>
  <c r="O40" i="15"/>
  <c r="P40" i="15"/>
  <c r="Q40" i="15"/>
  <c r="R40" i="15"/>
  <c r="S40" i="15"/>
  <c r="T40" i="15"/>
  <c r="O41" i="15"/>
  <c r="P41" i="15"/>
  <c r="Q41" i="15"/>
  <c r="R41" i="15"/>
  <c r="S41" i="15"/>
  <c r="T41" i="15"/>
  <c r="O42" i="15"/>
  <c r="P42" i="15"/>
  <c r="Q42" i="15"/>
  <c r="R42" i="15"/>
  <c r="S42" i="15"/>
  <c r="T42" i="15"/>
  <c r="O43" i="15"/>
  <c r="P43" i="15"/>
  <c r="Q43" i="15"/>
  <c r="R43" i="15"/>
  <c r="S43" i="15"/>
  <c r="T43" i="15"/>
  <c r="O44" i="15"/>
  <c r="P44" i="15"/>
  <c r="Q44" i="15"/>
  <c r="R44" i="15"/>
  <c r="S44" i="15"/>
  <c r="T44" i="15"/>
  <c r="A3" i="44" l="1"/>
  <c r="AB51" i="44"/>
  <c r="AA51" i="44"/>
  <c r="Z51" i="44"/>
  <c r="Y51" i="44"/>
  <c r="X51" i="44"/>
  <c r="W51" i="44"/>
  <c r="V51" i="44"/>
  <c r="U51" i="44"/>
  <c r="T51" i="44"/>
  <c r="S51" i="44"/>
  <c r="R51" i="44"/>
  <c r="Q51" i="44"/>
  <c r="P51" i="44"/>
  <c r="O51" i="44"/>
  <c r="N51" i="44"/>
  <c r="M51" i="44"/>
  <c r="L51" i="44"/>
  <c r="K51" i="44"/>
  <c r="J51" i="44"/>
  <c r="I51" i="44"/>
  <c r="H51" i="44"/>
  <c r="G51" i="44"/>
  <c r="F51" i="44"/>
  <c r="E51" i="44"/>
  <c r="D51" i="44"/>
  <c r="C51" i="44"/>
  <c r="B51" i="44"/>
  <c r="AB50" i="44"/>
  <c r="AA50" i="44"/>
  <c r="Z50" i="44"/>
  <c r="Y50" i="44"/>
  <c r="X50" i="44"/>
  <c r="W50" i="44"/>
  <c r="V50" i="44"/>
  <c r="U50" i="44"/>
  <c r="T50" i="44"/>
  <c r="S50" i="44"/>
  <c r="R50" i="44"/>
  <c r="Q50" i="44"/>
  <c r="P50" i="44"/>
  <c r="O50" i="44"/>
  <c r="N50" i="44"/>
  <c r="M50" i="44"/>
  <c r="L50" i="44"/>
  <c r="K50" i="44"/>
  <c r="J50" i="44"/>
  <c r="I50" i="44"/>
  <c r="H50" i="44"/>
  <c r="G50" i="44"/>
  <c r="F50" i="44"/>
  <c r="E50" i="44"/>
  <c r="D50" i="44"/>
  <c r="C50" i="44"/>
  <c r="B50" i="44"/>
  <c r="AB49" i="44"/>
  <c r="AA49" i="44"/>
  <c r="Z49" i="44"/>
  <c r="Y49" i="44"/>
  <c r="X49" i="44"/>
  <c r="W49" i="44"/>
  <c r="V49" i="44"/>
  <c r="U49" i="44"/>
  <c r="T49" i="44"/>
  <c r="S49" i="44"/>
  <c r="R49" i="44"/>
  <c r="Q49" i="44"/>
  <c r="P49" i="44"/>
  <c r="O49" i="44"/>
  <c r="N49" i="44"/>
  <c r="M49" i="44"/>
  <c r="L49" i="44"/>
  <c r="K49" i="44"/>
  <c r="J49" i="44"/>
  <c r="I49" i="44"/>
  <c r="H49" i="44"/>
  <c r="G49" i="44"/>
  <c r="F49" i="44"/>
  <c r="E49" i="44"/>
  <c r="D49" i="44"/>
  <c r="C49" i="44"/>
  <c r="B49" i="44"/>
  <c r="AB48" i="44"/>
  <c r="AA48" i="44"/>
  <c r="Z48" i="44"/>
  <c r="Y48" i="44"/>
  <c r="X48" i="44"/>
  <c r="W48" i="44"/>
  <c r="V48" i="44"/>
  <c r="U48" i="44"/>
  <c r="T48" i="44"/>
  <c r="S48" i="44"/>
  <c r="R48" i="44"/>
  <c r="Q48" i="44"/>
  <c r="P48" i="44"/>
  <c r="O48" i="44"/>
  <c r="N48" i="44"/>
  <c r="M48" i="44"/>
  <c r="L48" i="44"/>
  <c r="K48" i="44"/>
  <c r="J48" i="44"/>
  <c r="I48" i="44"/>
  <c r="H48" i="44"/>
  <c r="G48" i="44"/>
  <c r="F48" i="44"/>
  <c r="E48" i="44"/>
  <c r="D48" i="44"/>
  <c r="C48" i="44"/>
  <c r="B48" i="44"/>
  <c r="AB47" i="44"/>
  <c r="AA47" i="44"/>
  <c r="Z47" i="44"/>
  <c r="Y47" i="44"/>
  <c r="X47" i="44"/>
  <c r="W47" i="44"/>
  <c r="V47" i="44"/>
  <c r="U47" i="44"/>
  <c r="T47" i="44"/>
  <c r="S47" i="44"/>
  <c r="R47" i="44"/>
  <c r="Q47" i="44"/>
  <c r="P47" i="44"/>
  <c r="O47" i="44"/>
  <c r="N47" i="44"/>
  <c r="M47" i="44"/>
  <c r="L47" i="44"/>
  <c r="K47" i="44"/>
  <c r="J47" i="44"/>
  <c r="I47" i="44"/>
  <c r="H47" i="44"/>
  <c r="G47" i="44"/>
  <c r="F47" i="44"/>
  <c r="E47" i="44"/>
  <c r="D47" i="44"/>
  <c r="C47" i="44"/>
  <c r="B47" i="44"/>
  <c r="AB46" i="44"/>
  <c r="AA46" i="44"/>
  <c r="Z46" i="44"/>
  <c r="Y46" i="44"/>
  <c r="X46" i="44"/>
  <c r="W46" i="44"/>
  <c r="V46" i="44"/>
  <c r="U46" i="44"/>
  <c r="T46" i="44"/>
  <c r="S46" i="44"/>
  <c r="R46" i="44"/>
  <c r="Q46" i="44"/>
  <c r="P46" i="44"/>
  <c r="O46" i="44"/>
  <c r="N46" i="44"/>
  <c r="M46" i="44"/>
  <c r="L46" i="44"/>
  <c r="K46" i="44"/>
  <c r="J46" i="44"/>
  <c r="I46" i="44"/>
  <c r="H46" i="44"/>
  <c r="G46" i="44"/>
  <c r="F46" i="44"/>
  <c r="E46" i="44"/>
  <c r="D46" i="44"/>
  <c r="C46" i="44"/>
  <c r="B46" i="44"/>
  <c r="AB45" i="44"/>
  <c r="AA45" i="44"/>
  <c r="Z45" i="44"/>
  <c r="Y45" i="44"/>
  <c r="X45" i="44"/>
  <c r="W45" i="44"/>
  <c r="V45" i="44"/>
  <c r="U45" i="44"/>
  <c r="T45" i="44"/>
  <c r="S45" i="44"/>
  <c r="R45" i="44"/>
  <c r="Q45" i="44"/>
  <c r="P45" i="44"/>
  <c r="O45" i="44"/>
  <c r="N45" i="44"/>
  <c r="M45" i="44"/>
  <c r="L45" i="44"/>
  <c r="K45" i="44"/>
  <c r="J45" i="44"/>
  <c r="I45" i="44"/>
  <c r="H45" i="44"/>
  <c r="G45" i="44"/>
  <c r="F45" i="44"/>
  <c r="E45" i="44"/>
  <c r="D45" i="44"/>
  <c r="C45" i="44"/>
  <c r="B45" i="44"/>
  <c r="AB44" i="44"/>
  <c r="AA44" i="44"/>
  <c r="Z44" i="44"/>
  <c r="Y44" i="44"/>
  <c r="X44" i="44"/>
  <c r="W44" i="44"/>
  <c r="V44" i="44"/>
  <c r="U44" i="44"/>
  <c r="T44" i="44"/>
  <c r="S44" i="44"/>
  <c r="R44" i="44"/>
  <c r="Q44" i="44"/>
  <c r="P44" i="44"/>
  <c r="O44" i="44"/>
  <c r="N44" i="44"/>
  <c r="M44" i="44"/>
  <c r="L44" i="44"/>
  <c r="K44" i="44"/>
  <c r="J44" i="44"/>
  <c r="I44" i="44"/>
  <c r="H44" i="44"/>
  <c r="G44" i="44"/>
  <c r="F44" i="44"/>
  <c r="E44" i="44"/>
  <c r="D44" i="44"/>
  <c r="C44" i="44"/>
  <c r="B44" i="44"/>
  <c r="AB43" i="44"/>
  <c r="AA43" i="44"/>
  <c r="Z43" i="44"/>
  <c r="Y43" i="44"/>
  <c r="X43" i="44"/>
  <c r="W43" i="44"/>
  <c r="V43" i="44"/>
  <c r="U43" i="44"/>
  <c r="T43" i="44"/>
  <c r="S43" i="44"/>
  <c r="R43" i="44"/>
  <c r="Q43" i="44"/>
  <c r="P43" i="44"/>
  <c r="O43" i="44"/>
  <c r="N43" i="44"/>
  <c r="M43" i="44"/>
  <c r="L43" i="44"/>
  <c r="K43" i="44"/>
  <c r="J43" i="44"/>
  <c r="I43" i="44"/>
  <c r="H43" i="44"/>
  <c r="G43" i="44"/>
  <c r="F43" i="44"/>
  <c r="E43" i="44"/>
  <c r="D43" i="44"/>
  <c r="C43" i="44"/>
  <c r="B43" i="44"/>
  <c r="AB42" i="44"/>
  <c r="AA42" i="44"/>
  <c r="Z42" i="44"/>
  <c r="Y42" i="44"/>
  <c r="X42" i="44"/>
  <c r="W42" i="44"/>
  <c r="V42" i="44"/>
  <c r="U42" i="44"/>
  <c r="T42" i="44"/>
  <c r="S42" i="44"/>
  <c r="R42" i="44"/>
  <c r="Q42" i="44"/>
  <c r="P42" i="44"/>
  <c r="O42" i="44"/>
  <c r="N42" i="44"/>
  <c r="M42" i="44"/>
  <c r="L42" i="44"/>
  <c r="K42" i="44"/>
  <c r="J42" i="44"/>
  <c r="I42" i="44"/>
  <c r="H42" i="44"/>
  <c r="G42" i="44"/>
  <c r="F42" i="44"/>
  <c r="E42" i="44"/>
  <c r="D42" i="44"/>
  <c r="C42" i="44"/>
  <c r="B42" i="44"/>
  <c r="AB41" i="44"/>
  <c r="AA41" i="44"/>
  <c r="Z41" i="44"/>
  <c r="Y41" i="44"/>
  <c r="X41" i="44"/>
  <c r="W41" i="44"/>
  <c r="V41" i="44"/>
  <c r="U41" i="44"/>
  <c r="T41" i="44"/>
  <c r="S41" i="44"/>
  <c r="R41" i="44"/>
  <c r="Q41" i="44"/>
  <c r="P41" i="44"/>
  <c r="O41" i="44"/>
  <c r="N41" i="44"/>
  <c r="M41" i="44"/>
  <c r="L41" i="44"/>
  <c r="K41" i="44"/>
  <c r="J41" i="44"/>
  <c r="I41" i="44"/>
  <c r="H41" i="44"/>
  <c r="G41" i="44"/>
  <c r="F41" i="44"/>
  <c r="E41" i="44"/>
  <c r="D41" i="44"/>
  <c r="C41" i="44"/>
  <c r="B41" i="44"/>
  <c r="AB40" i="44"/>
  <c r="AA40" i="44"/>
  <c r="Z40" i="44"/>
  <c r="Y40" i="44"/>
  <c r="X40" i="44"/>
  <c r="W40" i="44"/>
  <c r="V40" i="44"/>
  <c r="U40" i="44"/>
  <c r="T40" i="44"/>
  <c r="S40" i="44"/>
  <c r="R40" i="44"/>
  <c r="Q40" i="44"/>
  <c r="P40" i="44"/>
  <c r="O40" i="44"/>
  <c r="N40" i="44"/>
  <c r="M40" i="44"/>
  <c r="L40" i="44"/>
  <c r="K40" i="44"/>
  <c r="J40" i="44"/>
  <c r="I40" i="44"/>
  <c r="H40" i="44"/>
  <c r="G40" i="44"/>
  <c r="F40" i="44"/>
  <c r="E40" i="44"/>
  <c r="D40" i="44"/>
  <c r="C40" i="44"/>
  <c r="B40" i="44"/>
  <c r="AB39" i="44"/>
  <c r="AA39" i="44"/>
  <c r="Z39" i="44"/>
  <c r="Y39" i="44"/>
  <c r="X39" i="44"/>
  <c r="W39" i="44"/>
  <c r="V39" i="44"/>
  <c r="U39" i="44"/>
  <c r="T39" i="44"/>
  <c r="S39" i="44"/>
  <c r="R39" i="44"/>
  <c r="Q39" i="44"/>
  <c r="P39" i="44"/>
  <c r="O39" i="44"/>
  <c r="N39" i="44"/>
  <c r="M39" i="44"/>
  <c r="L39" i="44"/>
  <c r="K39" i="44"/>
  <c r="J39" i="44"/>
  <c r="I39" i="44"/>
  <c r="H39" i="44"/>
  <c r="G39" i="44"/>
  <c r="F39" i="44"/>
  <c r="E39" i="44"/>
  <c r="D39" i="44"/>
  <c r="C39" i="44"/>
  <c r="B39" i="44"/>
  <c r="AB38" i="44"/>
  <c r="AA38" i="44"/>
  <c r="Z38" i="44"/>
  <c r="Y38" i="44"/>
  <c r="X38" i="44"/>
  <c r="W38" i="44"/>
  <c r="V38" i="44"/>
  <c r="U38" i="44"/>
  <c r="T38" i="44"/>
  <c r="S38" i="44"/>
  <c r="R38" i="44"/>
  <c r="Q38" i="44"/>
  <c r="P38" i="44"/>
  <c r="O38" i="44"/>
  <c r="N38" i="44"/>
  <c r="M38" i="44"/>
  <c r="L38" i="44"/>
  <c r="K38" i="44"/>
  <c r="J38" i="44"/>
  <c r="I38" i="44"/>
  <c r="H38" i="44"/>
  <c r="G38" i="44"/>
  <c r="F38" i="44"/>
  <c r="E38" i="44"/>
  <c r="D38" i="44"/>
  <c r="C38" i="44"/>
  <c r="B38" i="44"/>
  <c r="AB37" i="44"/>
  <c r="AA37" i="44"/>
  <c r="Z37" i="44"/>
  <c r="Y37" i="44"/>
  <c r="X37" i="44"/>
  <c r="W37" i="44"/>
  <c r="V37" i="44"/>
  <c r="U37" i="44"/>
  <c r="T37" i="44"/>
  <c r="S37" i="44"/>
  <c r="R37" i="44"/>
  <c r="Q37" i="44"/>
  <c r="P37" i="44"/>
  <c r="O37" i="44"/>
  <c r="N37" i="44"/>
  <c r="M37" i="44"/>
  <c r="L37" i="44"/>
  <c r="K37" i="44"/>
  <c r="J37" i="44"/>
  <c r="I37" i="44"/>
  <c r="H37" i="44"/>
  <c r="G37" i="44"/>
  <c r="F37" i="44"/>
  <c r="E37" i="44"/>
  <c r="D37" i="44"/>
  <c r="C37" i="44"/>
  <c r="B37" i="44"/>
  <c r="AB36" i="44"/>
  <c r="AA36" i="44"/>
  <c r="Z36" i="44"/>
  <c r="Y36" i="44"/>
  <c r="X36" i="44"/>
  <c r="W36" i="44"/>
  <c r="V36" i="44"/>
  <c r="U36" i="44"/>
  <c r="T36" i="44"/>
  <c r="S36" i="44"/>
  <c r="R36" i="44"/>
  <c r="Q36" i="44"/>
  <c r="P36" i="44"/>
  <c r="O36" i="44"/>
  <c r="N36" i="44"/>
  <c r="M36" i="44"/>
  <c r="L36" i="44"/>
  <c r="K36" i="44"/>
  <c r="J36" i="44"/>
  <c r="I36" i="44"/>
  <c r="H36" i="44"/>
  <c r="G36" i="44"/>
  <c r="F36" i="44"/>
  <c r="E36" i="44"/>
  <c r="D36" i="44"/>
  <c r="C36" i="44"/>
  <c r="B36" i="44"/>
  <c r="AB35" i="44"/>
  <c r="AA35" i="44"/>
  <c r="Z35" i="44"/>
  <c r="Y35" i="44"/>
  <c r="X35" i="44"/>
  <c r="W35" i="44"/>
  <c r="V35" i="44"/>
  <c r="U35" i="44"/>
  <c r="T35" i="44"/>
  <c r="S35" i="44"/>
  <c r="R35" i="44"/>
  <c r="Q35" i="44"/>
  <c r="P35" i="44"/>
  <c r="O35" i="44"/>
  <c r="N35" i="44"/>
  <c r="M35" i="44"/>
  <c r="L35" i="44"/>
  <c r="K35" i="44"/>
  <c r="J35" i="44"/>
  <c r="I35" i="44"/>
  <c r="H35" i="44"/>
  <c r="G35" i="44"/>
  <c r="F35" i="44"/>
  <c r="E35" i="44"/>
  <c r="D35" i="44"/>
  <c r="C35" i="44"/>
  <c r="B35" i="44"/>
  <c r="AB34" i="44"/>
  <c r="AA34" i="44"/>
  <c r="Z34" i="44"/>
  <c r="Y34" i="44"/>
  <c r="X34" i="44"/>
  <c r="W34" i="44"/>
  <c r="V34" i="44"/>
  <c r="U34" i="44"/>
  <c r="T34" i="44"/>
  <c r="S34" i="44"/>
  <c r="R34" i="44"/>
  <c r="Q34" i="44"/>
  <c r="P34" i="44"/>
  <c r="O34" i="44"/>
  <c r="N34" i="44"/>
  <c r="M34" i="44"/>
  <c r="L34" i="44"/>
  <c r="K34" i="44"/>
  <c r="J34" i="44"/>
  <c r="I34" i="44"/>
  <c r="H34" i="44"/>
  <c r="G34" i="44"/>
  <c r="F34" i="44"/>
  <c r="E34" i="44"/>
  <c r="D34" i="44"/>
  <c r="C34" i="44"/>
  <c r="B34" i="44"/>
  <c r="AB33" i="44"/>
  <c r="AA33" i="44"/>
  <c r="Z33" i="44"/>
  <c r="Y33" i="44"/>
  <c r="X33" i="44"/>
  <c r="W33" i="44"/>
  <c r="V33" i="44"/>
  <c r="U33" i="44"/>
  <c r="T33" i="44"/>
  <c r="S33" i="44"/>
  <c r="R33" i="44"/>
  <c r="Q33" i="44"/>
  <c r="P33" i="44"/>
  <c r="O33" i="44"/>
  <c r="N33" i="44"/>
  <c r="M33" i="44"/>
  <c r="L33" i="44"/>
  <c r="K33" i="44"/>
  <c r="J33" i="44"/>
  <c r="I33" i="44"/>
  <c r="H33" i="44"/>
  <c r="G33" i="44"/>
  <c r="F33" i="44"/>
  <c r="E33" i="44"/>
  <c r="D33" i="44"/>
  <c r="C33" i="44"/>
  <c r="B33" i="44"/>
  <c r="AB32" i="44"/>
  <c r="AA32" i="44"/>
  <c r="Z32" i="44"/>
  <c r="Y32" i="44"/>
  <c r="X32" i="44"/>
  <c r="W32" i="44"/>
  <c r="V32" i="44"/>
  <c r="U32" i="44"/>
  <c r="T32" i="44"/>
  <c r="S32" i="44"/>
  <c r="R32" i="44"/>
  <c r="Q32" i="44"/>
  <c r="P32" i="44"/>
  <c r="O32" i="44"/>
  <c r="N32" i="44"/>
  <c r="M32" i="44"/>
  <c r="L32" i="44"/>
  <c r="K32" i="44"/>
  <c r="J32" i="44"/>
  <c r="I32" i="44"/>
  <c r="H32" i="44"/>
  <c r="G32" i="44"/>
  <c r="F32" i="44"/>
  <c r="E32" i="44"/>
  <c r="D32" i="44"/>
  <c r="C32" i="44"/>
  <c r="B32" i="44"/>
  <c r="AB31" i="44"/>
  <c r="AA31" i="44"/>
  <c r="Z31" i="44"/>
  <c r="Y31" i="44"/>
  <c r="X31" i="44"/>
  <c r="W31" i="44"/>
  <c r="V31" i="44"/>
  <c r="U31" i="44"/>
  <c r="T31" i="44"/>
  <c r="S31" i="44"/>
  <c r="R31" i="44"/>
  <c r="Q31" i="44"/>
  <c r="P31" i="44"/>
  <c r="O31" i="44"/>
  <c r="N31" i="44"/>
  <c r="M31" i="44"/>
  <c r="L31" i="44"/>
  <c r="K31" i="44"/>
  <c r="J31" i="44"/>
  <c r="I31" i="44"/>
  <c r="H31" i="44"/>
  <c r="G31" i="44"/>
  <c r="F31" i="44"/>
  <c r="E31" i="44"/>
  <c r="D31" i="44"/>
  <c r="C31" i="44"/>
  <c r="B31" i="44"/>
  <c r="AB30" i="44"/>
  <c r="AA30" i="44"/>
  <c r="Z30" i="44"/>
  <c r="Y30" i="44"/>
  <c r="X30" i="44"/>
  <c r="W30" i="44"/>
  <c r="V30" i="44"/>
  <c r="U30" i="44"/>
  <c r="T30" i="44"/>
  <c r="S30" i="44"/>
  <c r="R30" i="44"/>
  <c r="Q30" i="44"/>
  <c r="P30" i="44"/>
  <c r="O30" i="44"/>
  <c r="N30" i="44"/>
  <c r="M30" i="44"/>
  <c r="L30" i="44"/>
  <c r="K30" i="44"/>
  <c r="J30" i="44"/>
  <c r="I30" i="44"/>
  <c r="H30" i="44"/>
  <c r="G30" i="44"/>
  <c r="F30" i="44"/>
  <c r="E30" i="44"/>
  <c r="D30" i="44"/>
  <c r="C30" i="44"/>
  <c r="B30" i="44"/>
  <c r="AB29" i="44"/>
  <c r="AA29" i="44"/>
  <c r="Z29" i="44"/>
  <c r="Y29" i="44"/>
  <c r="X29" i="44"/>
  <c r="W29" i="44"/>
  <c r="V29" i="44"/>
  <c r="U29" i="44"/>
  <c r="T29" i="44"/>
  <c r="S29" i="44"/>
  <c r="R29" i="44"/>
  <c r="Q29" i="44"/>
  <c r="P29" i="44"/>
  <c r="O29" i="44"/>
  <c r="N29" i="44"/>
  <c r="M29" i="44"/>
  <c r="L29" i="44"/>
  <c r="K29" i="44"/>
  <c r="J29" i="44"/>
  <c r="I29" i="44"/>
  <c r="H29" i="44"/>
  <c r="G29" i="44"/>
  <c r="F29" i="44"/>
  <c r="E29" i="44"/>
  <c r="D29" i="44"/>
  <c r="C29" i="44"/>
  <c r="B29" i="44"/>
  <c r="AB28" i="44"/>
  <c r="AA28" i="44"/>
  <c r="Z28" i="44"/>
  <c r="Y28" i="44"/>
  <c r="X28" i="44"/>
  <c r="W28" i="44"/>
  <c r="V28" i="44"/>
  <c r="U28" i="44"/>
  <c r="T28" i="44"/>
  <c r="S28" i="44"/>
  <c r="R28" i="44"/>
  <c r="Q28" i="44"/>
  <c r="P28" i="44"/>
  <c r="O28" i="44"/>
  <c r="N28" i="44"/>
  <c r="M28" i="44"/>
  <c r="L28" i="44"/>
  <c r="K28" i="44"/>
  <c r="J28" i="44"/>
  <c r="I28" i="44"/>
  <c r="H28" i="44"/>
  <c r="G28" i="44"/>
  <c r="F28" i="44"/>
  <c r="E28" i="44"/>
  <c r="D28" i="44"/>
  <c r="C28" i="44"/>
  <c r="B28" i="44"/>
  <c r="AB27" i="44"/>
  <c r="AA27" i="44"/>
  <c r="Z27" i="44"/>
  <c r="Y27" i="44"/>
  <c r="X27" i="44"/>
  <c r="W27" i="44"/>
  <c r="V27" i="44"/>
  <c r="U27" i="44"/>
  <c r="T27" i="44"/>
  <c r="S27" i="44"/>
  <c r="R27" i="44"/>
  <c r="Q27" i="44"/>
  <c r="P27" i="44"/>
  <c r="O27" i="44"/>
  <c r="N27" i="44"/>
  <c r="M27" i="44"/>
  <c r="L27" i="44"/>
  <c r="K27" i="44"/>
  <c r="J27" i="44"/>
  <c r="I27" i="44"/>
  <c r="H27" i="44"/>
  <c r="G27" i="44"/>
  <c r="F27" i="44"/>
  <c r="E27" i="44"/>
  <c r="D27" i="44"/>
  <c r="C27" i="44"/>
  <c r="B27" i="44"/>
  <c r="AB26" i="44"/>
  <c r="AA26" i="44"/>
  <c r="Z26" i="44"/>
  <c r="Y26" i="44"/>
  <c r="X26" i="44"/>
  <c r="W26" i="44"/>
  <c r="V26" i="44"/>
  <c r="U26" i="44"/>
  <c r="T26" i="44"/>
  <c r="S26" i="44"/>
  <c r="R26" i="44"/>
  <c r="Q26" i="44"/>
  <c r="P26" i="44"/>
  <c r="O26" i="44"/>
  <c r="N26" i="44"/>
  <c r="M26" i="44"/>
  <c r="L26" i="44"/>
  <c r="K26" i="44"/>
  <c r="J26" i="44"/>
  <c r="I26" i="44"/>
  <c r="H26" i="44"/>
  <c r="G26" i="44"/>
  <c r="F26" i="44"/>
  <c r="E26" i="44"/>
  <c r="D26" i="44"/>
  <c r="C26" i="44"/>
  <c r="B26" i="44"/>
  <c r="AB25" i="44"/>
  <c r="AA25" i="44"/>
  <c r="Z25" i="44"/>
  <c r="Y25" i="44"/>
  <c r="X25" i="44"/>
  <c r="W25" i="44"/>
  <c r="V25" i="44"/>
  <c r="U25" i="44"/>
  <c r="T25" i="44"/>
  <c r="S25" i="44"/>
  <c r="R25" i="44"/>
  <c r="Q25" i="44"/>
  <c r="P25" i="44"/>
  <c r="O25" i="44"/>
  <c r="N25" i="44"/>
  <c r="M25" i="44"/>
  <c r="L25" i="44"/>
  <c r="K25" i="44"/>
  <c r="J25" i="44"/>
  <c r="I25" i="44"/>
  <c r="H25" i="44"/>
  <c r="G25" i="44"/>
  <c r="F25" i="44"/>
  <c r="E25" i="44"/>
  <c r="D25" i="44"/>
  <c r="C25" i="44"/>
  <c r="B25" i="44"/>
  <c r="AB24" i="44"/>
  <c r="AA24" i="44"/>
  <c r="Z24" i="44"/>
  <c r="Y24" i="44"/>
  <c r="X24" i="44"/>
  <c r="W24" i="44"/>
  <c r="V24" i="44"/>
  <c r="U24" i="44"/>
  <c r="T24" i="44"/>
  <c r="S24" i="44"/>
  <c r="R24" i="44"/>
  <c r="Q24" i="44"/>
  <c r="P24" i="44"/>
  <c r="O24" i="44"/>
  <c r="N24" i="44"/>
  <c r="M24" i="44"/>
  <c r="L24" i="44"/>
  <c r="K24" i="44"/>
  <c r="J24" i="44"/>
  <c r="I24" i="44"/>
  <c r="H24" i="44"/>
  <c r="G24" i="44"/>
  <c r="F24" i="44"/>
  <c r="E24" i="44"/>
  <c r="D24" i="44"/>
  <c r="C24" i="44"/>
  <c r="B24" i="44"/>
  <c r="AB23" i="44"/>
  <c r="AA23" i="44"/>
  <c r="Z23" i="44"/>
  <c r="Y23" i="44"/>
  <c r="X23" i="44"/>
  <c r="W23" i="44"/>
  <c r="V23" i="44"/>
  <c r="U23" i="44"/>
  <c r="T23" i="44"/>
  <c r="S23" i="44"/>
  <c r="R23" i="44"/>
  <c r="Q23" i="44"/>
  <c r="P23" i="44"/>
  <c r="O23" i="44"/>
  <c r="N23" i="44"/>
  <c r="M23" i="44"/>
  <c r="L23" i="44"/>
  <c r="K23" i="44"/>
  <c r="J23" i="44"/>
  <c r="I23" i="44"/>
  <c r="H23" i="44"/>
  <c r="G23" i="44"/>
  <c r="F23" i="44"/>
  <c r="E23" i="44"/>
  <c r="D23" i="44"/>
  <c r="C23" i="44"/>
  <c r="B23" i="44"/>
  <c r="AB22" i="44"/>
  <c r="AA22" i="44"/>
  <c r="Z22" i="44"/>
  <c r="Y22" i="44"/>
  <c r="X22" i="44"/>
  <c r="W22" i="44"/>
  <c r="V22" i="44"/>
  <c r="U22" i="44"/>
  <c r="T22" i="44"/>
  <c r="S22" i="44"/>
  <c r="R22" i="44"/>
  <c r="Q22" i="44"/>
  <c r="P22" i="44"/>
  <c r="O22" i="44"/>
  <c r="N22" i="44"/>
  <c r="M22" i="44"/>
  <c r="L22" i="44"/>
  <c r="K22" i="44"/>
  <c r="J22" i="44"/>
  <c r="I22" i="44"/>
  <c r="H22" i="44"/>
  <c r="G22" i="44"/>
  <c r="F22" i="44"/>
  <c r="E22" i="44"/>
  <c r="D22" i="44"/>
  <c r="C22" i="44"/>
  <c r="B22" i="44"/>
  <c r="AB21" i="44"/>
  <c r="AA21" i="44"/>
  <c r="Z21" i="44"/>
  <c r="Y21" i="44"/>
  <c r="X21" i="44"/>
  <c r="W21" i="44"/>
  <c r="V21" i="44"/>
  <c r="U21" i="44"/>
  <c r="T21" i="44"/>
  <c r="S21" i="44"/>
  <c r="R21" i="44"/>
  <c r="Q21" i="44"/>
  <c r="P21" i="44"/>
  <c r="O21" i="44"/>
  <c r="N21" i="44"/>
  <c r="M21" i="44"/>
  <c r="L21" i="44"/>
  <c r="K21" i="44"/>
  <c r="J21" i="44"/>
  <c r="I21" i="44"/>
  <c r="H21" i="44"/>
  <c r="G21" i="44"/>
  <c r="F21" i="44"/>
  <c r="E21" i="44"/>
  <c r="D21" i="44"/>
  <c r="C21" i="44"/>
  <c r="B21" i="44"/>
  <c r="AB20" i="44"/>
  <c r="AA20" i="44"/>
  <c r="Z20" i="44"/>
  <c r="Y20" i="44"/>
  <c r="X20" i="44"/>
  <c r="W20" i="44"/>
  <c r="V20" i="44"/>
  <c r="U20" i="44"/>
  <c r="T20" i="44"/>
  <c r="S20" i="44"/>
  <c r="R20" i="44"/>
  <c r="Q20" i="44"/>
  <c r="P20" i="44"/>
  <c r="O20" i="44"/>
  <c r="N20" i="44"/>
  <c r="M20" i="44"/>
  <c r="L20" i="44"/>
  <c r="K20" i="44"/>
  <c r="J20" i="44"/>
  <c r="I20" i="44"/>
  <c r="H20" i="44"/>
  <c r="G20" i="44"/>
  <c r="F20" i="44"/>
  <c r="E20" i="44"/>
  <c r="D20" i="44"/>
  <c r="C20" i="44"/>
  <c r="B20" i="44"/>
  <c r="AB19" i="44"/>
  <c r="AA19" i="44"/>
  <c r="Z19" i="44"/>
  <c r="Y19" i="44"/>
  <c r="X19" i="44"/>
  <c r="W19" i="44"/>
  <c r="V19" i="44"/>
  <c r="U19" i="44"/>
  <c r="T19" i="44"/>
  <c r="S19" i="44"/>
  <c r="R19" i="44"/>
  <c r="Q19" i="44"/>
  <c r="P19" i="44"/>
  <c r="O19" i="44"/>
  <c r="N19" i="44"/>
  <c r="M19" i="44"/>
  <c r="L19" i="44"/>
  <c r="K19" i="44"/>
  <c r="J19" i="44"/>
  <c r="I19" i="44"/>
  <c r="H19" i="44"/>
  <c r="G19" i="44"/>
  <c r="F19" i="44"/>
  <c r="E19" i="44"/>
  <c r="D19" i="44"/>
  <c r="C19" i="44"/>
  <c r="B19" i="44"/>
  <c r="AB18" i="44"/>
  <c r="AA18" i="44"/>
  <c r="Z18" i="44"/>
  <c r="Y18" i="44"/>
  <c r="X18" i="44"/>
  <c r="W18" i="44"/>
  <c r="V18" i="44"/>
  <c r="U18" i="44"/>
  <c r="T18" i="44"/>
  <c r="S18" i="44"/>
  <c r="R18" i="44"/>
  <c r="Q18" i="44"/>
  <c r="P18" i="44"/>
  <c r="O18" i="44"/>
  <c r="N18" i="44"/>
  <c r="M18" i="44"/>
  <c r="L18" i="44"/>
  <c r="K18" i="44"/>
  <c r="J18" i="44"/>
  <c r="I18" i="44"/>
  <c r="H18" i="44"/>
  <c r="G18" i="44"/>
  <c r="F18" i="44"/>
  <c r="E18" i="44"/>
  <c r="D18" i="44"/>
  <c r="C18" i="44"/>
  <c r="B18" i="44"/>
  <c r="AB17" i="44"/>
  <c r="AA17" i="44"/>
  <c r="Z17" i="44"/>
  <c r="Y17" i="44"/>
  <c r="X17" i="44"/>
  <c r="W17" i="44"/>
  <c r="V17" i="44"/>
  <c r="U17" i="44"/>
  <c r="T17" i="44"/>
  <c r="S17" i="44"/>
  <c r="R17" i="44"/>
  <c r="Q17" i="44"/>
  <c r="P17" i="44"/>
  <c r="O17" i="44"/>
  <c r="N17" i="44"/>
  <c r="M17" i="44"/>
  <c r="L17" i="44"/>
  <c r="K17" i="44"/>
  <c r="J17" i="44"/>
  <c r="I17" i="44"/>
  <c r="H17" i="44"/>
  <c r="G17" i="44"/>
  <c r="F17" i="44"/>
  <c r="E17" i="44"/>
  <c r="D17" i="44"/>
  <c r="C17" i="44"/>
  <c r="B17" i="44"/>
  <c r="AB16" i="44"/>
  <c r="AA16" i="44"/>
  <c r="Z16" i="44"/>
  <c r="Y16" i="44"/>
  <c r="X16" i="44"/>
  <c r="W16" i="44"/>
  <c r="V16" i="44"/>
  <c r="U16" i="44"/>
  <c r="T16" i="44"/>
  <c r="S16" i="44"/>
  <c r="R16" i="44"/>
  <c r="Q16" i="44"/>
  <c r="P16" i="44"/>
  <c r="O16" i="44"/>
  <c r="N16" i="44"/>
  <c r="M16" i="44"/>
  <c r="L16" i="44"/>
  <c r="K16" i="44"/>
  <c r="J16" i="44"/>
  <c r="I16" i="44"/>
  <c r="H16" i="44"/>
  <c r="G16" i="44"/>
  <c r="F16" i="44"/>
  <c r="E16" i="44"/>
  <c r="D16" i="44"/>
  <c r="C16" i="44"/>
  <c r="B16" i="44"/>
  <c r="AB15" i="44"/>
  <c r="AA15" i="44"/>
  <c r="Z15" i="44"/>
  <c r="Y15" i="44"/>
  <c r="X15" i="44"/>
  <c r="W15" i="44"/>
  <c r="V15" i="44"/>
  <c r="U15" i="44"/>
  <c r="T15" i="44"/>
  <c r="S15" i="44"/>
  <c r="R15" i="44"/>
  <c r="Q15" i="44"/>
  <c r="P15" i="44"/>
  <c r="O15" i="44"/>
  <c r="N15" i="44"/>
  <c r="M15" i="44"/>
  <c r="L15" i="44"/>
  <c r="K15" i="44"/>
  <c r="J15" i="44"/>
  <c r="I15" i="44"/>
  <c r="H15" i="44"/>
  <c r="G15" i="44"/>
  <c r="F15" i="44"/>
  <c r="E15" i="44"/>
  <c r="D15" i="44"/>
  <c r="C15" i="44"/>
  <c r="B15" i="44"/>
  <c r="AB14" i="44"/>
  <c r="AA14" i="44"/>
  <c r="Z14" i="44"/>
  <c r="Y14" i="44"/>
  <c r="X14" i="44"/>
  <c r="W14" i="44"/>
  <c r="V14" i="44"/>
  <c r="U14" i="44"/>
  <c r="T14" i="44"/>
  <c r="S14" i="44"/>
  <c r="R14" i="44"/>
  <c r="Q14" i="44"/>
  <c r="P14" i="44"/>
  <c r="O14" i="44"/>
  <c r="N14" i="44"/>
  <c r="M14" i="44"/>
  <c r="L14" i="44"/>
  <c r="K14" i="44"/>
  <c r="J14" i="44"/>
  <c r="I14" i="44"/>
  <c r="H14" i="44"/>
  <c r="G14" i="44"/>
  <c r="F14" i="44"/>
  <c r="E14" i="44"/>
  <c r="D14" i="44"/>
  <c r="C14" i="44"/>
  <c r="B14" i="44"/>
  <c r="AB13" i="44"/>
  <c r="AA13" i="44"/>
  <c r="Z13" i="44"/>
  <c r="Y13" i="44"/>
  <c r="X13" i="44"/>
  <c r="W13" i="44"/>
  <c r="V13" i="44"/>
  <c r="U13" i="44"/>
  <c r="T13" i="44"/>
  <c r="S13" i="44"/>
  <c r="R13" i="44"/>
  <c r="Q13" i="44"/>
  <c r="P13" i="44"/>
  <c r="O13" i="44"/>
  <c r="N13" i="44"/>
  <c r="M13" i="44"/>
  <c r="L13" i="44"/>
  <c r="K13" i="44"/>
  <c r="J13" i="44"/>
  <c r="I13" i="44"/>
  <c r="H13" i="44"/>
  <c r="G13" i="44"/>
  <c r="F13" i="44"/>
  <c r="E13" i="44"/>
  <c r="D13" i="44"/>
  <c r="C13" i="44"/>
  <c r="B13" i="44"/>
  <c r="AB12" i="44"/>
  <c r="AA12" i="44"/>
  <c r="Z12" i="44"/>
  <c r="Y12" i="44"/>
  <c r="X12" i="44"/>
  <c r="W12" i="44"/>
  <c r="V12" i="44"/>
  <c r="U12" i="44"/>
  <c r="T12" i="44"/>
  <c r="S12" i="44"/>
  <c r="R12" i="44"/>
  <c r="Q12" i="44"/>
  <c r="P12" i="44"/>
  <c r="O12" i="44"/>
  <c r="N12" i="44"/>
  <c r="M12" i="44"/>
  <c r="L12" i="44"/>
  <c r="K12" i="44"/>
  <c r="J12" i="44"/>
  <c r="I12" i="44"/>
  <c r="H12" i="44"/>
  <c r="G12" i="44"/>
  <c r="F12" i="44"/>
  <c r="E12" i="44"/>
  <c r="D12" i="44"/>
  <c r="C12" i="44"/>
  <c r="B12" i="44"/>
  <c r="AB11" i="44"/>
  <c r="AA11" i="44"/>
  <c r="Z11" i="44"/>
  <c r="Y11" i="44"/>
  <c r="X11" i="44"/>
  <c r="W11" i="44"/>
  <c r="V11" i="44"/>
  <c r="U11" i="44"/>
  <c r="T11" i="44"/>
  <c r="S11" i="44"/>
  <c r="R11" i="44"/>
  <c r="Q11" i="44"/>
  <c r="P11" i="44"/>
  <c r="O11" i="44"/>
  <c r="N11" i="44"/>
  <c r="M11" i="44"/>
  <c r="L11" i="44"/>
  <c r="K11" i="44"/>
  <c r="J11" i="44"/>
  <c r="I11" i="44"/>
  <c r="H11" i="44"/>
  <c r="G11" i="44"/>
  <c r="F11" i="44"/>
  <c r="E11" i="44"/>
  <c r="D11" i="44"/>
  <c r="C11" i="44"/>
  <c r="B11" i="44"/>
  <c r="AB10" i="44"/>
  <c r="AA10" i="44"/>
  <c r="Z10" i="44"/>
  <c r="Y10" i="44"/>
  <c r="X10" i="44"/>
  <c r="W10" i="44"/>
  <c r="V10" i="44"/>
  <c r="U10" i="44"/>
  <c r="T10" i="44"/>
  <c r="S10" i="44"/>
  <c r="R10" i="44"/>
  <c r="Q10" i="44"/>
  <c r="P10" i="44"/>
  <c r="O10" i="44"/>
  <c r="N10" i="44"/>
  <c r="M10" i="44"/>
  <c r="L10" i="44"/>
  <c r="K10" i="44"/>
  <c r="J10" i="44"/>
  <c r="I10" i="44"/>
  <c r="H10" i="44"/>
  <c r="G10" i="44"/>
  <c r="F10" i="44"/>
  <c r="E10" i="44"/>
  <c r="D10" i="44"/>
  <c r="C10" i="44"/>
  <c r="B10" i="44"/>
  <c r="AB9" i="44"/>
  <c r="AA9" i="44"/>
  <c r="Z9" i="44"/>
  <c r="Y9" i="44"/>
  <c r="X9" i="44"/>
  <c r="W9" i="44"/>
  <c r="V9" i="44"/>
  <c r="U9" i="44"/>
  <c r="T9" i="44"/>
  <c r="S9" i="44"/>
  <c r="R9" i="44"/>
  <c r="Q9" i="44"/>
  <c r="P9" i="44"/>
  <c r="O9" i="44"/>
  <c r="N9" i="44"/>
  <c r="M9" i="44"/>
  <c r="L9" i="44"/>
  <c r="K9" i="44"/>
  <c r="J9" i="44"/>
  <c r="I9" i="44"/>
  <c r="H9" i="44"/>
  <c r="G9" i="44"/>
  <c r="F9" i="44"/>
  <c r="E9" i="44"/>
  <c r="D9" i="44"/>
  <c r="C9" i="44"/>
  <c r="B9" i="44"/>
  <c r="AB8" i="44"/>
  <c r="AA8" i="44"/>
  <c r="Z8" i="44"/>
  <c r="Y8" i="44"/>
  <c r="X8" i="44"/>
  <c r="W8" i="44"/>
  <c r="V8" i="44"/>
  <c r="U8" i="44"/>
  <c r="T8" i="44"/>
  <c r="S8" i="44"/>
  <c r="R8" i="44"/>
  <c r="Q8" i="44"/>
  <c r="P8" i="44"/>
  <c r="O8" i="44"/>
  <c r="N8" i="44"/>
  <c r="M8" i="44"/>
  <c r="L8" i="44"/>
  <c r="K8" i="44"/>
  <c r="J8" i="44"/>
  <c r="I8" i="44"/>
  <c r="H8" i="44"/>
  <c r="G8" i="44"/>
  <c r="F8" i="44"/>
  <c r="E8" i="44"/>
  <c r="D8" i="44"/>
  <c r="C8" i="44"/>
  <c r="B8" i="44"/>
  <c r="B2" i="46" l="1"/>
  <c r="B2" i="45"/>
  <c r="Q23" i="46"/>
  <c r="P23" i="46"/>
  <c r="O23" i="46"/>
  <c r="N23" i="46"/>
  <c r="M23" i="46"/>
  <c r="L23" i="46"/>
  <c r="K23" i="46"/>
  <c r="J23" i="46"/>
  <c r="I23" i="46"/>
  <c r="H23" i="46"/>
  <c r="G23" i="46"/>
  <c r="F23" i="46"/>
  <c r="E23" i="46"/>
  <c r="D23" i="46"/>
  <c r="C23" i="46"/>
  <c r="Q22" i="46"/>
  <c r="P22" i="46"/>
  <c r="O22" i="46"/>
  <c r="N22" i="46"/>
  <c r="M22" i="46"/>
  <c r="L22" i="46"/>
  <c r="K22" i="46"/>
  <c r="J22" i="46"/>
  <c r="I22" i="46"/>
  <c r="H22" i="46"/>
  <c r="G22" i="46"/>
  <c r="F22" i="46"/>
  <c r="E22" i="46"/>
  <c r="D22" i="46"/>
  <c r="C22" i="46"/>
  <c r="Q21" i="46"/>
  <c r="P21" i="46"/>
  <c r="O21" i="46"/>
  <c r="N21" i="46"/>
  <c r="M21" i="46"/>
  <c r="L21" i="46"/>
  <c r="K21" i="46"/>
  <c r="J21" i="46"/>
  <c r="I21" i="46"/>
  <c r="H21" i="46"/>
  <c r="G21" i="46"/>
  <c r="F21" i="46"/>
  <c r="E21" i="46"/>
  <c r="D21" i="46"/>
  <c r="C21" i="46"/>
  <c r="Q20" i="46"/>
  <c r="P20" i="46"/>
  <c r="O20" i="46"/>
  <c r="N20" i="46"/>
  <c r="M20" i="46"/>
  <c r="L20" i="46"/>
  <c r="K20" i="46"/>
  <c r="J20" i="46"/>
  <c r="I20" i="46"/>
  <c r="H20" i="46"/>
  <c r="G20" i="46"/>
  <c r="F20" i="46"/>
  <c r="E20" i="46"/>
  <c r="D20" i="46"/>
  <c r="C20" i="46"/>
  <c r="Q19" i="46"/>
  <c r="P19" i="46"/>
  <c r="O19" i="46"/>
  <c r="N19" i="46"/>
  <c r="M19" i="46"/>
  <c r="L19" i="46"/>
  <c r="K19" i="46"/>
  <c r="J19" i="46"/>
  <c r="I19" i="46"/>
  <c r="H19" i="46"/>
  <c r="G19" i="46"/>
  <c r="F19" i="46"/>
  <c r="E19" i="46"/>
  <c r="D19" i="46"/>
  <c r="C19" i="46"/>
  <c r="Q18" i="46"/>
  <c r="P18" i="46"/>
  <c r="O18" i="46"/>
  <c r="N18" i="46"/>
  <c r="M18" i="46"/>
  <c r="L18" i="46"/>
  <c r="K18" i="46"/>
  <c r="J18" i="46"/>
  <c r="I18" i="46"/>
  <c r="H18" i="46"/>
  <c r="G18" i="46"/>
  <c r="F18" i="46"/>
  <c r="E18" i="46"/>
  <c r="D18" i="46"/>
  <c r="C18" i="46"/>
  <c r="Q17" i="46"/>
  <c r="P17" i="46"/>
  <c r="O17" i="46"/>
  <c r="N17" i="46"/>
  <c r="M17" i="46"/>
  <c r="L17" i="46"/>
  <c r="K17" i="46"/>
  <c r="J17" i="46"/>
  <c r="I17" i="46"/>
  <c r="H17" i="46"/>
  <c r="G17" i="46"/>
  <c r="F17" i="46"/>
  <c r="E17" i="46"/>
  <c r="D17" i="46"/>
  <c r="C17" i="46"/>
  <c r="Q16" i="46"/>
  <c r="P16" i="46"/>
  <c r="O16" i="46"/>
  <c r="N16" i="46"/>
  <c r="M16" i="46"/>
  <c r="L16" i="46"/>
  <c r="K16" i="46"/>
  <c r="J16" i="46"/>
  <c r="I16" i="46"/>
  <c r="H16" i="46"/>
  <c r="G16" i="46"/>
  <c r="F16" i="46"/>
  <c r="E16" i="46"/>
  <c r="D16" i="46"/>
  <c r="C16" i="46"/>
  <c r="Q14" i="46"/>
  <c r="P14" i="46"/>
  <c r="O14" i="46"/>
  <c r="N14" i="46"/>
  <c r="M14" i="46"/>
  <c r="L14" i="46"/>
  <c r="K14" i="46"/>
  <c r="J14" i="46"/>
  <c r="I14" i="46"/>
  <c r="H14" i="46"/>
  <c r="G14" i="46"/>
  <c r="F14" i="46"/>
  <c r="E14" i="46"/>
  <c r="D14" i="46"/>
  <c r="C14" i="46"/>
  <c r="Q13" i="46"/>
  <c r="P13" i="46"/>
  <c r="O13" i="46"/>
  <c r="N13" i="46"/>
  <c r="M13" i="46"/>
  <c r="L13" i="46"/>
  <c r="K13" i="46"/>
  <c r="J13" i="46"/>
  <c r="I13" i="46"/>
  <c r="H13" i="46"/>
  <c r="G13" i="46"/>
  <c r="F13" i="46"/>
  <c r="E13" i="46"/>
  <c r="D13" i="46"/>
  <c r="C13" i="46"/>
  <c r="Q12" i="46"/>
  <c r="P12" i="46"/>
  <c r="O12" i="46"/>
  <c r="N12" i="46"/>
  <c r="M12" i="46"/>
  <c r="L12" i="46"/>
  <c r="K12" i="46"/>
  <c r="J12" i="46"/>
  <c r="I12" i="46"/>
  <c r="H12" i="46"/>
  <c r="G12" i="46"/>
  <c r="F12" i="46"/>
  <c r="E12" i="46"/>
  <c r="D12" i="46"/>
  <c r="C12" i="46"/>
  <c r="Q11" i="46"/>
  <c r="P11" i="46"/>
  <c r="O11" i="46"/>
  <c r="N11" i="46"/>
  <c r="M11" i="46"/>
  <c r="L11" i="46"/>
  <c r="K11" i="46"/>
  <c r="J11" i="46"/>
  <c r="I11" i="46"/>
  <c r="H11" i="46"/>
  <c r="G11" i="46"/>
  <c r="F11" i="46"/>
  <c r="E11" i="46"/>
  <c r="D11" i="46"/>
  <c r="C11" i="46"/>
  <c r="Q10" i="46"/>
  <c r="P10" i="46"/>
  <c r="O10" i="46"/>
  <c r="N10" i="46"/>
  <c r="M10" i="46"/>
  <c r="L10" i="46"/>
  <c r="K10" i="46"/>
  <c r="J10" i="46"/>
  <c r="I10" i="46"/>
  <c r="H10" i="46"/>
  <c r="G10" i="46"/>
  <c r="F10" i="46"/>
  <c r="E10" i="46"/>
  <c r="D10" i="46"/>
  <c r="C10" i="46"/>
  <c r="Q9" i="46"/>
  <c r="P9" i="46"/>
  <c r="O9" i="46"/>
  <c r="N9" i="46"/>
  <c r="M9" i="46"/>
  <c r="L9" i="46"/>
  <c r="K9" i="46"/>
  <c r="J9" i="46"/>
  <c r="I9" i="46"/>
  <c r="H9" i="46"/>
  <c r="G9" i="46"/>
  <c r="F9" i="46"/>
  <c r="E9" i="46"/>
  <c r="D9" i="46"/>
  <c r="C9" i="46"/>
  <c r="Q8" i="46"/>
  <c r="P8" i="46"/>
  <c r="O8" i="46"/>
  <c r="N8" i="46"/>
  <c r="M8" i="46"/>
  <c r="L8" i="46"/>
  <c r="K8" i="46"/>
  <c r="J8" i="46"/>
  <c r="I8" i="46"/>
  <c r="H8" i="46"/>
  <c r="G8" i="46"/>
  <c r="F8" i="46"/>
  <c r="E8" i="46"/>
  <c r="D8" i="46"/>
  <c r="C8" i="46"/>
  <c r="Q7" i="46"/>
  <c r="P7" i="46"/>
  <c r="O7" i="46"/>
  <c r="N7" i="46"/>
  <c r="M7" i="46"/>
  <c r="L7" i="46"/>
  <c r="K7" i="46"/>
  <c r="J7" i="46"/>
  <c r="I7" i="46"/>
  <c r="H7" i="46"/>
  <c r="G7" i="46"/>
  <c r="F7" i="46"/>
  <c r="E7" i="46"/>
  <c r="D7" i="46"/>
  <c r="C7" i="46"/>
  <c r="O44" i="17" l="1"/>
  <c r="N44" i="17"/>
  <c r="K44" i="17"/>
  <c r="J44" i="17"/>
  <c r="I44" i="17"/>
  <c r="H44" i="17"/>
  <c r="G44" i="17"/>
  <c r="F44" i="17"/>
  <c r="E44" i="17"/>
  <c r="D44" i="17"/>
  <c r="C44" i="17"/>
  <c r="B44" i="17"/>
  <c r="F21" i="16" l="1"/>
  <c r="E21" i="16"/>
  <c r="F20" i="16"/>
  <c r="E20" i="16"/>
  <c r="F19" i="16"/>
  <c r="E19" i="16"/>
  <c r="F18" i="16"/>
  <c r="E18" i="16"/>
  <c r="F17" i="16"/>
  <c r="E17" i="16"/>
  <c r="F16" i="16"/>
  <c r="E16" i="16"/>
  <c r="F15" i="16"/>
  <c r="E15" i="16"/>
  <c r="F14" i="16"/>
  <c r="E14" i="16"/>
  <c r="F13" i="16"/>
  <c r="E13" i="16"/>
  <c r="F12" i="16"/>
  <c r="E12" i="16"/>
  <c r="F11" i="16"/>
  <c r="E11" i="16"/>
  <c r="F10" i="16"/>
  <c r="E10" i="16"/>
  <c r="F9" i="16"/>
  <c r="E9" i="16"/>
  <c r="F8" i="16"/>
  <c r="E8" i="16"/>
  <c r="F7" i="16"/>
  <c r="E7" i="16"/>
  <c r="D21" i="16"/>
  <c r="D20" i="16"/>
  <c r="D19" i="16"/>
  <c r="D18" i="16"/>
  <c r="D17" i="16"/>
  <c r="D16" i="16"/>
  <c r="D15" i="16"/>
  <c r="D14" i="16"/>
  <c r="D13" i="16"/>
  <c r="D12" i="16"/>
  <c r="D11" i="16"/>
  <c r="D10" i="16"/>
  <c r="D9" i="16"/>
  <c r="D8" i="16"/>
  <c r="D7" i="16"/>
  <c r="C21" i="16"/>
  <c r="C20" i="16"/>
  <c r="C19" i="16"/>
  <c r="C18" i="16"/>
  <c r="C17" i="16"/>
  <c r="C16" i="16"/>
  <c r="C15" i="16"/>
  <c r="C14" i="16"/>
  <c r="C13" i="16"/>
  <c r="C12" i="16"/>
  <c r="C11" i="16"/>
  <c r="C10" i="16"/>
  <c r="C9" i="16"/>
  <c r="C8" i="16"/>
  <c r="C7" i="16"/>
  <c r="B44" i="16"/>
  <c r="B43" i="16"/>
  <c r="B42" i="16"/>
  <c r="B41" i="16"/>
  <c r="B40" i="16"/>
  <c r="B39" i="16"/>
  <c r="B38" i="16"/>
  <c r="B37" i="16"/>
  <c r="B36" i="16"/>
  <c r="B35" i="16"/>
  <c r="B34" i="16"/>
  <c r="B33" i="16"/>
  <c r="B32" i="16"/>
  <c r="B31" i="16"/>
  <c r="B30" i="16"/>
  <c r="B29" i="16"/>
  <c r="D24" i="16" l="1"/>
  <c r="F24" i="16"/>
  <c r="C24" i="16"/>
  <c r="E24" i="16"/>
  <c r="A3" i="43"/>
  <c r="F21" i="17" l="1"/>
  <c r="E21" i="17"/>
  <c r="D21" i="17"/>
  <c r="C21" i="17"/>
  <c r="B21" i="17"/>
  <c r="J21" i="14"/>
  <c r="J21" i="15" s="1"/>
  <c r="I21" i="14"/>
  <c r="I21" i="15" s="1"/>
  <c r="H21" i="14"/>
  <c r="H21" i="15" s="1"/>
  <c r="G21" i="14"/>
  <c r="G21" i="15" s="1"/>
  <c r="F21" i="14"/>
  <c r="F21" i="15" s="1"/>
  <c r="E21" i="14"/>
  <c r="E21" i="15" s="1"/>
  <c r="D21" i="14"/>
  <c r="D21" i="15" s="1"/>
  <c r="C21" i="15"/>
  <c r="B21" i="16"/>
  <c r="O43" i="17"/>
  <c r="N43" i="17"/>
  <c r="K43" i="17"/>
  <c r="J43" i="17"/>
  <c r="I43" i="17"/>
  <c r="H43" i="17"/>
  <c r="G43" i="17"/>
  <c r="F43" i="17"/>
  <c r="E43" i="17"/>
  <c r="D43" i="17"/>
  <c r="C43" i="17"/>
  <c r="B43" i="17"/>
  <c r="B7" i="17" l="1"/>
  <c r="B10" i="17"/>
  <c r="B11" i="17"/>
  <c r="B13" i="17"/>
  <c r="B14" i="17"/>
  <c r="B15" i="17"/>
  <c r="B18" i="17"/>
  <c r="B19" i="17"/>
  <c r="I8" i="14"/>
  <c r="I9" i="14"/>
  <c r="I9" i="15" s="1"/>
  <c r="I10" i="14"/>
  <c r="I10" i="15" s="1"/>
  <c r="I11" i="14"/>
  <c r="I11" i="15" s="1"/>
  <c r="I12" i="14"/>
  <c r="I12" i="15" s="1"/>
  <c r="I13" i="14"/>
  <c r="I13" i="15" s="1"/>
  <c r="I14" i="14"/>
  <c r="I14" i="15" s="1"/>
  <c r="I15" i="14"/>
  <c r="I15" i="15" s="1"/>
  <c r="I16" i="14"/>
  <c r="I16" i="15" s="1"/>
  <c r="I17" i="14"/>
  <c r="I17" i="15" s="1"/>
  <c r="I18" i="14"/>
  <c r="I18" i="15" s="1"/>
  <c r="I19" i="14"/>
  <c r="I19" i="15" s="1"/>
  <c r="I20" i="14"/>
  <c r="I20" i="15" s="1"/>
  <c r="I7" i="14"/>
  <c r="B20" i="16"/>
  <c r="B19" i="16"/>
  <c r="B18" i="16"/>
  <c r="B17" i="16"/>
  <c r="B16" i="16"/>
  <c r="B15" i="16"/>
  <c r="B14" i="16"/>
  <c r="B13" i="16"/>
  <c r="B12" i="16"/>
  <c r="B11" i="16"/>
  <c r="B10" i="16"/>
  <c r="B9" i="16"/>
  <c r="B8" i="16"/>
  <c r="B7" i="16"/>
  <c r="C7" i="15"/>
  <c r="D7" i="14"/>
  <c r="E7" i="14"/>
  <c r="F7" i="14"/>
  <c r="G7" i="14"/>
  <c r="H7" i="14"/>
  <c r="J7" i="14"/>
  <c r="D8" i="14"/>
  <c r="D8" i="15" s="1"/>
  <c r="E8" i="14"/>
  <c r="E8" i="15" s="1"/>
  <c r="F8" i="14"/>
  <c r="F8" i="15" s="1"/>
  <c r="G8" i="14"/>
  <c r="G8" i="15" s="1"/>
  <c r="H8" i="14"/>
  <c r="J8" i="14"/>
  <c r="J8" i="15" s="1"/>
  <c r="C9" i="15"/>
  <c r="D9" i="14"/>
  <c r="D9" i="15" s="1"/>
  <c r="E9" i="14"/>
  <c r="E9" i="15" s="1"/>
  <c r="F9" i="14"/>
  <c r="F9" i="15" s="1"/>
  <c r="G9" i="14"/>
  <c r="G9" i="15" s="1"/>
  <c r="H9" i="14"/>
  <c r="H9" i="15" s="1"/>
  <c r="J9" i="14"/>
  <c r="J9" i="15" s="1"/>
  <c r="C10" i="15"/>
  <c r="D10" i="14"/>
  <c r="D10" i="15" s="1"/>
  <c r="E10" i="14"/>
  <c r="E10" i="15" s="1"/>
  <c r="F10" i="14"/>
  <c r="F10" i="15" s="1"/>
  <c r="G10" i="14"/>
  <c r="G10" i="15" s="1"/>
  <c r="H10" i="14"/>
  <c r="H10" i="15" s="1"/>
  <c r="J10" i="14"/>
  <c r="J10" i="15" s="1"/>
  <c r="C11" i="15"/>
  <c r="D11" i="14"/>
  <c r="D11" i="15" s="1"/>
  <c r="E11" i="14"/>
  <c r="E11" i="15" s="1"/>
  <c r="F11" i="14"/>
  <c r="F11" i="15" s="1"/>
  <c r="G11" i="14"/>
  <c r="G11" i="15" s="1"/>
  <c r="H11" i="14"/>
  <c r="H11" i="15" s="1"/>
  <c r="J11" i="14"/>
  <c r="J11" i="15" s="1"/>
  <c r="C12" i="15"/>
  <c r="D12" i="14"/>
  <c r="D12" i="15" s="1"/>
  <c r="E12" i="14"/>
  <c r="E12" i="15" s="1"/>
  <c r="F12" i="14"/>
  <c r="F12" i="15" s="1"/>
  <c r="G12" i="14"/>
  <c r="G12" i="15" s="1"/>
  <c r="H12" i="14"/>
  <c r="H12" i="15" s="1"/>
  <c r="J12" i="14"/>
  <c r="J12" i="15" s="1"/>
  <c r="C13" i="15"/>
  <c r="D13" i="14"/>
  <c r="D13" i="15" s="1"/>
  <c r="E13" i="14"/>
  <c r="E13" i="15" s="1"/>
  <c r="F13" i="14"/>
  <c r="F13" i="15" s="1"/>
  <c r="G13" i="14"/>
  <c r="G13" i="15" s="1"/>
  <c r="H13" i="14"/>
  <c r="H13" i="15" s="1"/>
  <c r="J13" i="14"/>
  <c r="J13" i="15" s="1"/>
  <c r="C14" i="15"/>
  <c r="D14" i="14"/>
  <c r="D14" i="15" s="1"/>
  <c r="E14" i="14"/>
  <c r="E14" i="15" s="1"/>
  <c r="F14" i="14"/>
  <c r="F14" i="15" s="1"/>
  <c r="G14" i="14"/>
  <c r="G14" i="15" s="1"/>
  <c r="H14" i="14"/>
  <c r="H14" i="15" s="1"/>
  <c r="J14" i="14"/>
  <c r="J14" i="15" s="1"/>
  <c r="C15" i="15"/>
  <c r="D15" i="14"/>
  <c r="D15" i="15" s="1"/>
  <c r="E15" i="14"/>
  <c r="E15" i="15" s="1"/>
  <c r="F15" i="14"/>
  <c r="F15" i="15" s="1"/>
  <c r="G15" i="14"/>
  <c r="G15" i="15" s="1"/>
  <c r="H15" i="14"/>
  <c r="H15" i="15" s="1"/>
  <c r="J15" i="14"/>
  <c r="J15" i="15" s="1"/>
  <c r="C16" i="15"/>
  <c r="D16" i="14"/>
  <c r="D16" i="15" s="1"/>
  <c r="E16" i="14"/>
  <c r="E16" i="15" s="1"/>
  <c r="F16" i="14"/>
  <c r="F16" i="15" s="1"/>
  <c r="G16" i="14"/>
  <c r="G16" i="15" s="1"/>
  <c r="H16" i="14"/>
  <c r="H16" i="15" s="1"/>
  <c r="J16" i="14"/>
  <c r="J16" i="15" s="1"/>
  <c r="C17" i="15"/>
  <c r="D17" i="14"/>
  <c r="D17" i="15" s="1"/>
  <c r="E17" i="14"/>
  <c r="E17" i="15" s="1"/>
  <c r="F17" i="14"/>
  <c r="F17" i="15" s="1"/>
  <c r="G17" i="14"/>
  <c r="G17" i="15" s="1"/>
  <c r="H17" i="14"/>
  <c r="H17" i="15" s="1"/>
  <c r="J17" i="14"/>
  <c r="J17" i="15" s="1"/>
  <c r="C18" i="15"/>
  <c r="D18" i="14"/>
  <c r="D18" i="15" s="1"/>
  <c r="E18" i="14"/>
  <c r="E18" i="15" s="1"/>
  <c r="F18" i="14"/>
  <c r="F18" i="15" s="1"/>
  <c r="G18" i="14"/>
  <c r="G18" i="15" s="1"/>
  <c r="H18" i="14"/>
  <c r="H18" i="15" s="1"/>
  <c r="J18" i="14"/>
  <c r="J18" i="15" s="1"/>
  <c r="C19" i="15"/>
  <c r="D19" i="14"/>
  <c r="D19" i="15" s="1"/>
  <c r="E19" i="14"/>
  <c r="E19" i="15" s="1"/>
  <c r="F19" i="14"/>
  <c r="F19" i="15" s="1"/>
  <c r="G19" i="14"/>
  <c r="G19" i="15" s="1"/>
  <c r="H19" i="14"/>
  <c r="H19" i="15" s="1"/>
  <c r="J19" i="14"/>
  <c r="J19" i="15" s="1"/>
  <c r="C20" i="15"/>
  <c r="D20" i="14"/>
  <c r="D20" i="15" s="1"/>
  <c r="E20" i="14"/>
  <c r="E20" i="15" s="1"/>
  <c r="F20" i="14"/>
  <c r="F20" i="15" s="1"/>
  <c r="G20" i="14"/>
  <c r="G20" i="15" s="1"/>
  <c r="H20" i="14"/>
  <c r="H20" i="15" s="1"/>
  <c r="J20" i="14"/>
  <c r="J20" i="15" s="1"/>
  <c r="D7" i="17"/>
  <c r="E7" i="17"/>
  <c r="F7" i="17"/>
  <c r="C8" i="17"/>
  <c r="D8" i="17"/>
  <c r="E8" i="17"/>
  <c r="F8" i="17"/>
  <c r="C9" i="17"/>
  <c r="D9" i="17"/>
  <c r="E9" i="17"/>
  <c r="F9" i="17"/>
  <c r="C10" i="17"/>
  <c r="D10" i="17"/>
  <c r="F10" i="17"/>
  <c r="D11" i="17"/>
  <c r="E11" i="17"/>
  <c r="F11" i="17"/>
  <c r="C12" i="17"/>
  <c r="D12" i="17"/>
  <c r="E12" i="17"/>
  <c r="F12" i="17"/>
  <c r="C13" i="17"/>
  <c r="D13" i="17"/>
  <c r="E13" i="17"/>
  <c r="C14" i="17"/>
  <c r="D14" i="17"/>
  <c r="E14" i="17"/>
  <c r="F14" i="17"/>
  <c r="C15" i="17"/>
  <c r="D15" i="17"/>
  <c r="E15" i="17"/>
  <c r="F15" i="17"/>
  <c r="C16" i="17"/>
  <c r="D16" i="17"/>
  <c r="E16" i="17"/>
  <c r="F16" i="17"/>
  <c r="C17" i="17"/>
  <c r="D17" i="17"/>
  <c r="E17" i="17"/>
  <c r="F17" i="17"/>
  <c r="C18" i="17"/>
  <c r="D18" i="17"/>
  <c r="E18" i="17"/>
  <c r="F18" i="17"/>
  <c r="D19" i="17"/>
  <c r="E19" i="17"/>
  <c r="F19" i="17"/>
  <c r="C20" i="17"/>
  <c r="D20" i="17"/>
  <c r="E20" i="17"/>
  <c r="F20" i="17"/>
  <c r="B20" i="17"/>
  <c r="B17" i="17"/>
  <c r="B16" i="17"/>
  <c r="B12" i="17"/>
  <c r="B9" i="17"/>
  <c r="B8" i="17"/>
  <c r="R28" i="14"/>
  <c r="B3" i="16"/>
  <c r="O27" i="16" s="1"/>
  <c r="B3" i="15"/>
  <c r="R28" i="15" s="1"/>
  <c r="O27" i="17" s="1"/>
  <c r="B24" i="16"/>
  <c r="B42" i="17"/>
  <c r="B41" i="17"/>
  <c r="B40" i="17"/>
  <c r="B39" i="17"/>
  <c r="B38" i="17"/>
  <c r="B37" i="17"/>
  <c r="B36" i="17"/>
  <c r="B35" i="17"/>
  <c r="B34" i="17"/>
  <c r="B33" i="17"/>
  <c r="B32" i="17"/>
  <c r="B31" i="17"/>
  <c r="B30" i="17"/>
  <c r="B29" i="17"/>
  <c r="C19" i="17"/>
  <c r="F13" i="17"/>
  <c r="C11" i="17"/>
  <c r="O42" i="17"/>
  <c r="N42" i="17"/>
  <c r="K42" i="17"/>
  <c r="J42" i="17"/>
  <c r="I42" i="17"/>
  <c r="H42" i="17"/>
  <c r="G42" i="17"/>
  <c r="F42" i="17"/>
  <c r="E42" i="17"/>
  <c r="D42" i="17"/>
  <c r="C42" i="17"/>
  <c r="O41" i="17"/>
  <c r="N41" i="17"/>
  <c r="K41" i="17"/>
  <c r="J41" i="17"/>
  <c r="I41" i="17"/>
  <c r="H41" i="17"/>
  <c r="G41" i="17"/>
  <c r="F41" i="17"/>
  <c r="E41" i="17"/>
  <c r="D41" i="17"/>
  <c r="C41" i="17"/>
  <c r="O40" i="17"/>
  <c r="N40" i="17"/>
  <c r="K40" i="17"/>
  <c r="J40" i="17"/>
  <c r="I40" i="17"/>
  <c r="H40" i="17"/>
  <c r="G40" i="17"/>
  <c r="F40" i="17"/>
  <c r="E40" i="17"/>
  <c r="D40" i="17"/>
  <c r="C40" i="17"/>
  <c r="O39" i="17"/>
  <c r="N39" i="17"/>
  <c r="K39" i="17"/>
  <c r="J39" i="17"/>
  <c r="I39" i="17"/>
  <c r="H39" i="17"/>
  <c r="G39" i="17"/>
  <c r="F39" i="17"/>
  <c r="E39" i="17"/>
  <c r="D39" i="17"/>
  <c r="C39" i="17"/>
  <c r="O38" i="17"/>
  <c r="N38" i="17"/>
  <c r="K38" i="17"/>
  <c r="J38" i="17"/>
  <c r="I38" i="17"/>
  <c r="H38" i="17"/>
  <c r="G38" i="17"/>
  <c r="F38" i="17"/>
  <c r="E38" i="17"/>
  <c r="D38" i="17"/>
  <c r="C38" i="17"/>
  <c r="O37" i="17"/>
  <c r="N37" i="17"/>
  <c r="K37" i="17"/>
  <c r="J37" i="17"/>
  <c r="I37" i="17"/>
  <c r="H37" i="17"/>
  <c r="G37" i="17"/>
  <c r="F37" i="17"/>
  <c r="E37" i="17"/>
  <c r="D37" i="17"/>
  <c r="C37" i="17"/>
  <c r="O36" i="17"/>
  <c r="N36" i="17"/>
  <c r="K36" i="17"/>
  <c r="J36" i="17"/>
  <c r="I36" i="17"/>
  <c r="H36" i="17"/>
  <c r="G36" i="17"/>
  <c r="F36" i="17"/>
  <c r="E36" i="17"/>
  <c r="D36" i="17"/>
  <c r="C36" i="17"/>
  <c r="O35" i="17"/>
  <c r="N35" i="17"/>
  <c r="K35" i="17"/>
  <c r="J35" i="17"/>
  <c r="I35" i="17"/>
  <c r="H35" i="17"/>
  <c r="G35" i="17"/>
  <c r="F35" i="17"/>
  <c r="E35" i="17"/>
  <c r="D35" i="17"/>
  <c r="C35" i="17"/>
  <c r="O34" i="17"/>
  <c r="N34" i="17"/>
  <c r="K34" i="17"/>
  <c r="J34" i="17"/>
  <c r="I34" i="17"/>
  <c r="H34" i="17"/>
  <c r="G34" i="17"/>
  <c r="F34" i="17"/>
  <c r="E34" i="17"/>
  <c r="D34" i="17"/>
  <c r="C34" i="17"/>
  <c r="O33" i="17"/>
  <c r="N33" i="17"/>
  <c r="K33" i="17"/>
  <c r="J33" i="17"/>
  <c r="I33" i="17"/>
  <c r="H33" i="17"/>
  <c r="G33" i="17"/>
  <c r="F33" i="17"/>
  <c r="E33" i="17"/>
  <c r="D33" i="17"/>
  <c r="C33" i="17"/>
  <c r="O32" i="17"/>
  <c r="N32" i="17"/>
  <c r="K32" i="17"/>
  <c r="J32" i="17"/>
  <c r="I32" i="17"/>
  <c r="H32" i="17"/>
  <c r="G32" i="17"/>
  <c r="F32" i="17"/>
  <c r="E32" i="17"/>
  <c r="D32" i="17"/>
  <c r="C32" i="17"/>
  <c r="O31" i="17"/>
  <c r="N31" i="17"/>
  <c r="K31" i="17"/>
  <c r="J31" i="17"/>
  <c r="I31" i="17"/>
  <c r="H31" i="17"/>
  <c r="G31" i="17"/>
  <c r="F31" i="17"/>
  <c r="E31" i="17"/>
  <c r="D31" i="17"/>
  <c r="C31" i="17"/>
  <c r="O30" i="17"/>
  <c r="N30" i="17"/>
  <c r="K30" i="17"/>
  <c r="J30" i="17"/>
  <c r="I30" i="17"/>
  <c r="H30" i="17"/>
  <c r="G30" i="17"/>
  <c r="F30" i="17"/>
  <c r="E30" i="17"/>
  <c r="D30" i="17"/>
  <c r="C30" i="17"/>
  <c r="O29" i="17"/>
  <c r="N29" i="17"/>
  <c r="K29" i="17"/>
  <c r="J29" i="17"/>
  <c r="I29" i="17"/>
  <c r="H29" i="17"/>
  <c r="G29" i="17"/>
  <c r="F29" i="17"/>
  <c r="E29" i="17"/>
  <c r="D29" i="17"/>
  <c r="C29" i="17"/>
  <c r="D24" i="17" l="1"/>
  <c r="F24" i="17"/>
  <c r="C8" i="15"/>
  <c r="C24" i="15" s="1"/>
  <c r="F7" i="15"/>
  <c r="F24" i="15" s="1"/>
  <c r="F24" i="14"/>
  <c r="J7" i="15"/>
  <c r="J24" i="15" s="1"/>
  <c r="J24" i="14"/>
  <c r="E7" i="15"/>
  <c r="E24" i="15" s="1"/>
  <c r="E24" i="14"/>
  <c r="H7" i="15"/>
  <c r="H24" i="14"/>
  <c r="D7" i="15"/>
  <c r="D24" i="15" s="1"/>
  <c r="D24" i="14"/>
  <c r="I7" i="15"/>
  <c r="I24" i="14"/>
  <c r="G7" i="15"/>
  <c r="G24" i="15" s="1"/>
  <c r="G24" i="14"/>
  <c r="B3" i="17"/>
  <c r="C7" i="17"/>
  <c r="C24" i="17" s="1"/>
  <c r="E10" i="17"/>
  <c r="E24" i="17" s="1"/>
  <c r="H8" i="15"/>
  <c r="I8" i="15"/>
  <c r="I24" i="15" l="1"/>
  <c r="H24" i="15"/>
</calcChain>
</file>

<file path=xl/sharedStrings.xml><?xml version="1.0" encoding="utf-8"?>
<sst xmlns="http://schemas.openxmlformats.org/spreadsheetml/2006/main" count="412" uniqueCount="287">
  <si>
    <t>N</t>
  </si>
  <si>
    <t>Assets</t>
  </si>
  <si>
    <t>Liabilities</t>
  </si>
  <si>
    <t>Capital</t>
  </si>
  <si>
    <t>Profit</t>
  </si>
  <si>
    <t>Total Assets</t>
  </si>
  <si>
    <t>Loan Portfolio</t>
  </si>
  <si>
    <t>Total Liabilities</t>
  </si>
  <si>
    <t>Deposits of Individuals</t>
  </si>
  <si>
    <t>Loan Loss Reserves</t>
  </si>
  <si>
    <t>Shareholders' Equity</t>
  </si>
  <si>
    <t>Share Capital</t>
  </si>
  <si>
    <t>Regulatory Capital</t>
  </si>
  <si>
    <t>Total</t>
  </si>
  <si>
    <t>Provisions for Possible Losses</t>
  </si>
  <si>
    <t>Net Interest Income</t>
  </si>
  <si>
    <t>Net Fee and Commission Income</t>
  </si>
  <si>
    <t>Total Interest Income</t>
  </si>
  <si>
    <t>Interest Income from Loans</t>
  </si>
  <si>
    <t>Total Interest Expenses</t>
  </si>
  <si>
    <t>Interest Expenses on Deposits</t>
  </si>
  <si>
    <t>Gain (Loss) on Foreign Exchange Trade</t>
  </si>
  <si>
    <t>GEL</t>
  </si>
  <si>
    <t>FX</t>
  </si>
  <si>
    <t>Deposits' Structure of Banking Sector</t>
  </si>
  <si>
    <t>Deposits of Legal Entities</t>
  </si>
  <si>
    <t>Total Deposits</t>
  </si>
  <si>
    <t>წილი საბანკო სექტორში</t>
  </si>
  <si>
    <t>ბანკის დასახელება</t>
  </si>
  <si>
    <t>აქტივები</t>
  </si>
  <si>
    <t>საკრედიტო დაბანდება</t>
  </si>
  <si>
    <t>მთლიანი ვალდებულებები</t>
  </si>
  <si>
    <t>დეპოზიტები</t>
  </si>
  <si>
    <t>არასაბანკო იურიდიული და ფიზიკური პირების დეპოზიტები</t>
  </si>
  <si>
    <t>მ.შ. იურიდიულ პირთა დეპოზიტები</t>
  </si>
  <si>
    <t>მ.შ. ფიზიკურ პირთა დეპოზიტები</t>
  </si>
  <si>
    <t>სააქციო კაპიტალი</t>
  </si>
  <si>
    <t>ათას ლარებში</t>
  </si>
  <si>
    <t>ვალდებულებები</t>
  </si>
  <si>
    <t>კაპიტალი</t>
  </si>
  <si>
    <t>მოგება</t>
  </si>
  <si>
    <t>მთლიანი აქტივები</t>
  </si>
  <si>
    <t>ფულადი სახსრები</t>
  </si>
  <si>
    <t>სესხების შესაძლო დანაკარგების რეზერვი</t>
  </si>
  <si>
    <t>სულ დეპოზიტები</t>
  </si>
  <si>
    <t>ნასესხები სახსრები</t>
  </si>
  <si>
    <t>მ.შ.საწესდებო კაპიტალი</t>
  </si>
  <si>
    <t>საზედამხედველო კაპიტალი</t>
  </si>
  <si>
    <t>Market Share</t>
  </si>
  <si>
    <t>Name of The Bank</t>
  </si>
  <si>
    <t>Non Banking Deposits</t>
  </si>
  <si>
    <t>Total Banking Sector</t>
  </si>
  <si>
    <t>Cash Equivalents</t>
  </si>
  <si>
    <t>Borrowed Funds</t>
  </si>
  <si>
    <t>Thausands GEL</t>
  </si>
  <si>
    <t>წმინდა საპროცენტო შემოსავალი</t>
  </si>
  <si>
    <t>წმინდა საკომისიო შემოსავალი</t>
  </si>
  <si>
    <t>წმინდა მოგება</t>
  </si>
  <si>
    <t>მთლიანი აქტივების მოცულობა</t>
  </si>
  <si>
    <t>დანახარჯები აქტივების შესაძლო დანაკარგების მიხედვით</t>
  </si>
  <si>
    <t>მთლიანი საპროცენტო შემოსავალი</t>
  </si>
  <si>
    <t>მ.შ. საპროცენტო შემოსავლები სესხებიდან</t>
  </si>
  <si>
    <t>მთლიანი საპროცენტო ხარჯი</t>
  </si>
  <si>
    <t>მ.შ. დეპოზიტებზე გადახდილი პროცენტები</t>
  </si>
  <si>
    <t>წმინდა არასაპროცენტო შემოსავალი</t>
  </si>
  <si>
    <t>NET Interest Income</t>
  </si>
  <si>
    <t>NET Income</t>
  </si>
  <si>
    <t>Net Non-Interest Income</t>
  </si>
  <si>
    <t>სულ</t>
  </si>
  <si>
    <t>ლარი</t>
  </si>
  <si>
    <t>სებ–ის დეპოზიტები</t>
  </si>
  <si>
    <t>კომერციული ბანკების დეპოზიტები</t>
  </si>
  <si>
    <t>იურიდიული პირების დეპოზიტები</t>
  </si>
  <si>
    <t>რეზიდენტი იურიდიული პირების დეპოზიტები</t>
  </si>
  <si>
    <t>არარეზიდენტი იურიდიული პირების დეპოზიტები</t>
  </si>
  <si>
    <t>ფიზიკური პირების დეპოზიტები</t>
  </si>
  <si>
    <t>რეზიდენტი ფიზიკური პირების დეპოზიტები</t>
  </si>
  <si>
    <t>არარეზიდენტი ფიზიკური პირების დეპოზიტები</t>
  </si>
  <si>
    <t>ცხრილი N 1 – კომერციული ბანკების ფინანსური მონაცემები საბალანსო უწყისის მიხედვით</t>
  </si>
  <si>
    <t xml:space="preserve">ცხრილი N 2 – კომერციული ბანკების ფინანსური მონაცემები მოგება–ზარალის უწყისის მიხედვით </t>
  </si>
  <si>
    <t>Balance Sheet Financial Data of Commercial Banks Operating in Georgia</t>
  </si>
  <si>
    <t>ვადიანი დეპოზიტები</t>
  </si>
  <si>
    <t>მოგება აქტივებზე ROA, გაწლიურებული</t>
  </si>
  <si>
    <t>მოგება კაპიტალზე ROE, გაწლიურებული</t>
  </si>
  <si>
    <t>Return on Assets - ROA, Annualized</t>
  </si>
  <si>
    <t>Return on Equity - ROE, Annualized</t>
  </si>
  <si>
    <t>კონსოლიდირებული</t>
  </si>
  <si>
    <t>Income Statement Financial Data of Commercial Banks Operating in Georgia</t>
  </si>
  <si>
    <t>სახელმწიფო ორგანიზაციები</t>
  </si>
  <si>
    <t xml:space="preserve">საფინანსო ინსტიტუტები </t>
  </si>
  <si>
    <t>უძრავი ქონების დეველოპმენტი</t>
  </si>
  <si>
    <t>უძრავი ქონების მენეჯმენტი</t>
  </si>
  <si>
    <t>სამშენებლო კომპანიები (არა დეველოპერები)</t>
  </si>
  <si>
    <t>სამშენებლო მასალების მოპოვება, წარმოება და ვაჭრობა</t>
  </si>
  <si>
    <t>სამომხმარებლო საქონლის წარმოება</t>
  </si>
  <si>
    <t>ვაჭრობა (სხვა)</t>
  </si>
  <si>
    <t>წარმოება (სხვა)</t>
  </si>
  <si>
    <t>სასტუმროები და ტურიზმი</t>
  </si>
  <si>
    <t>რესტორნები, ბარები, კაფეები და სწრაფი კვების ობიექტები</t>
  </si>
  <si>
    <t>მძიმე მრეწველობა</t>
  </si>
  <si>
    <t>ენერგეტიკა</t>
  </si>
  <si>
    <t>ავტომობილების დილერები</t>
  </si>
  <si>
    <t>ჯანდაცვა</t>
  </si>
  <si>
    <t>ფარმაცევტიკა</t>
  </si>
  <si>
    <t>ტელეკომუნიკაცია</t>
  </si>
  <si>
    <t>სერვისი</t>
  </si>
  <si>
    <t>სოფლის მეურნეობის სექტორი</t>
  </si>
  <si>
    <t>საცალო პროდუქტები</t>
  </si>
  <si>
    <t>მომენტალური განვადება</t>
  </si>
  <si>
    <t>ოვერდრაფტები</t>
  </si>
  <si>
    <t>საკრედიტო ბარათები</t>
  </si>
  <si>
    <t>იპოთეკური სესხები</t>
  </si>
  <si>
    <t>Table N 7 - Credit portfolio by sectors</t>
  </si>
  <si>
    <t>State</t>
  </si>
  <si>
    <t>Financial Institutions</t>
  </si>
  <si>
    <t>Real Estate Management</t>
  </si>
  <si>
    <t>Construction Companies</t>
  </si>
  <si>
    <t>Production and Trade of Construction Materials</t>
  </si>
  <si>
    <t>Trade of Consumer Foods and Goods</t>
  </si>
  <si>
    <t>Production of Consumer Foods and Goods</t>
  </si>
  <si>
    <t>Production and Trade of Durable Goods</t>
  </si>
  <si>
    <t>Production and Trade of Clothes, Shoes and Textiles</t>
  </si>
  <si>
    <t>Trade (Other)</t>
  </si>
  <si>
    <t>Other Production</t>
  </si>
  <si>
    <t>Hotels, Tourism</t>
  </si>
  <si>
    <t>Restaurants</t>
  </si>
  <si>
    <t>Industry</t>
  </si>
  <si>
    <t>Energy</t>
  </si>
  <si>
    <t>Auto Dealers</t>
  </si>
  <si>
    <t>Health Care</t>
  </si>
  <si>
    <t>Pharmacy</t>
  </si>
  <si>
    <t>Telecommunication</t>
  </si>
  <si>
    <t>Service</t>
  </si>
  <si>
    <t>Agro</t>
  </si>
  <si>
    <t>Retail</t>
  </si>
  <si>
    <t>Car Loans</t>
  </si>
  <si>
    <t>Consumer Loans</t>
  </si>
  <si>
    <t>Momental Installments</t>
  </si>
  <si>
    <t>Payrolls (Overdrafts)</t>
  </si>
  <si>
    <t>Credit Cards</t>
  </si>
  <si>
    <t>Mortgages</t>
  </si>
  <si>
    <t>For Finished Property</t>
  </si>
  <si>
    <t>For in Progress Property</t>
  </si>
  <si>
    <t>საქართველოს ბანკი</t>
  </si>
  <si>
    <t>თი–ბი–სი ბანკი</t>
  </si>
  <si>
    <t>ლიბერთი ბანკი</t>
  </si>
  <si>
    <t>ვი–თი–ბი ბანკი</t>
  </si>
  <si>
    <t>პროკრედიტ ბანკი</t>
  </si>
  <si>
    <t>ბაზის ბანკი</t>
  </si>
  <si>
    <t>ქართუ ბანკი</t>
  </si>
  <si>
    <t>ტერა ბანკი</t>
  </si>
  <si>
    <t>კრედო ბანკი</t>
  </si>
  <si>
    <t>ხალიკ ბანკი</t>
  </si>
  <si>
    <t>ზირაათ ბანკი</t>
  </si>
  <si>
    <t>Bank of Georgia</t>
  </si>
  <si>
    <t>TBC Bank</t>
  </si>
  <si>
    <t>Liberty Bank</t>
  </si>
  <si>
    <t>VTB Bank Georgia</t>
  </si>
  <si>
    <t>ProCredit Bank</t>
  </si>
  <si>
    <t>Basis Bank</t>
  </si>
  <si>
    <t>Cartu Bank</t>
  </si>
  <si>
    <t>Tera bank</t>
  </si>
  <si>
    <t>Credo Bank</t>
  </si>
  <si>
    <t>HALYK Bank</t>
  </si>
  <si>
    <t>Pasha Bank</t>
  </si>
  <si>
    <t>Ziraat Bank</t>
  </si>
  <si>
    <t>Silk Bank</t>
  </si>
  <si>
    <t>სილქ ბანკი</t>
  </si>
  <si>
    <t xml:space="preserve">სახელმწიფო ინსტიტუტებისა და სახელმწიფო კონტროლს დაქვემდებარებულ ორგანიზაციებიდან მოზიდული უზრუნველყოფილი დეპოზიტები
</t>
  </si>
  <si>
    <t>Secured deposits of government institutions and government controlled entities</t>
  </si>
  <si>
    <t>პეისერა</t>
  </si>
  <si>
    <t>Paysera</t>
  </si>
  <si>
    <t>სხვა</t>
  </si>
  <si>
    <t>მოთხოვნამდე დეპოზიტები</t>
  </si>
  <si>
    <t>მიმდინარე დეპოზიტები</t>
  </si>
  <si>
    <t>სადეპოზიტო სერტიფიკატები (CD)</t>
  </si>
  <si>
    <t>ყველა სახის დეპოზიტები</t>
  </si>
  <si>
    <t>ფინანსური სექტორის დეპოზიტები</t>
  </si>
  <si>
    <t>რეზიდენტი კომერციული ბანკების დეპოზიტები</t>
  </si>
  <si>
    <t>არარეზიდენტი კომერციული ბანკების დეპოზიტები</t>
  </si>
  <si>
    <t>არასაბანკო ფინანსური ინსტიტუტების დეპოზიტები</t>
  </si>
  <si>
    <t>რეზიდენტი არასაბანკო ფინანსური ინსტიტუტების დეპოზიტები</t>
  </si>
  <si>
    <t>არარეზიდენტი არასაბანკო ფინანსური ინსტიტუტების დეპოზიტები</t>
  </si>
  <si>
    <t>სულ ფინანსური სექტორის დეპოზიტები</t>
  </si>
  <si>
    <t>არაფინანსური სექტორის დეპოზიტები</t>
  </si>
  <si>
    <t>სულ არასაბანკო იურიდიული და ფიზიკური პირების დეპოზიტები</t>
  </si>
  <si>
    <t>მოგება–ზარალი ვალუტის ყიდვა–გაყიდვის ოპერაციებიდან</t>
  </si>
  <si>
    <t>ცხრილი N5 – დეპოზიტების სტრუქტურა საბანკო სექტორში</t>
  </si>
  <si>
    <t>Other</t>
  </si>
  <si>
    <t>ფინანსური ინსტრუმენტის ამორტიზირებული ღირებულება</t>
  </si>
  <si>
    <t>ფინანსური ინსტრუმენტის მოსალოდნელი საკრედიტო ზარალი (BANK)</t>
  </si>
  <si>
    <t>სესხის ძირი თანხით შეწონილი საპროცენტო განაკვეთი</t>
  </si>
  <si>
    <t>სესხის ძირი თანხით შეწონილი საშუალო საკონტრაქტო ვადიანობა სტოკზე (თვე)</t>
  </si>
  <si>
    <t>91 და მეტი დღით ვადაგადაცილებული  ფინანსური ინსტრუმენტების ამორტიზებული ღირებულება</t>
  </si>
  <si>
    <t>1-ი დონის (BANK) საკრედიტო რისკი ფინანსური ინსტრუმენტების ამორტიზირებული ღირებულება</t>
  </si>
  <si>
    <t>მე-2 დონის (BANK) საკრედიტო რისკი ფინანსური ინსტრუმენტების ამორტიზირებული ღირებულება</t>
  </si>
  <si>
    <t>მე-3 დონის (BANK)  საკრედიტო რისკი ფინანსური ინსტრუმენტების ამორტიზირებული ღირებულება</t>
  </si>
  <si>
    <t>შეძენილი ან გამოშვებული, გაუფასურებული (POCI) (BANK)  ფინანსური ინსტრუმენტების ამორტიზირებული ღირებულება</t>
  </si>
  <si>
    <t>საბითუმო ლომბარდი</t>
  </si>
  <si>
    <t>სამომხმარებლო საქონლით ვაჭრობა</t>
  </si>
  <si>
    <t>ხანგრძლივი მოხმარების სამომხმარებლო საქონლის წარმოება და ვაჭრობა</t>
  </si>
  <si>
    <t>ფეხსაცმლის, ტანსაცმლისა და ტექსტილის წარმოება და ვაჭრობა</t>
  </si>
  <si>
    <t>ბენზინგასამართი სადგურები და ბენზინის იმპორტიორები</t>
  </si>
  <si>
    <t>მათ შორის: ექსპორტიორები</t>
  </si>
  <si>
    <t>სატრანსპორტო სესხები</t>
  </si>
  <si>
    <t>სამომხმარებლო სესხები</t>
  </si>
  <si>
    <t>სწრაფი სესხები (Pay Day Loans)</t>
  </si>
  <si>
    <t>იპოთეკური სესხები - დასრულებული უძრავი ქონების შეძენა</t>
  </si>
  <si>
    <t>იპოთეკური სესხები - მშენებლობა, მშენებლობის პროცესში მყოფი უძრავი ქონების შეძენა</t>
  </si>
  <si>
    <t>იპოთეკური სესხები - უძრავი ქონების რემონტისათვის</t>
  </si>
  <si>
    <t>საცალო ლომბარდული სესხები</t>
  </si>
  <si>
    <t>სტუდენტური სესხები</t>
  </si>
  <si>
    <t xml:space="preserve">კორპორატიული სეგმენტი </t>
  </si>
  <si>
    <t xml:space="preserve">მცირე და საშუალო სეგმენტი </t>
  </si>
  <si>
    <t>მიკრო სეგმენტი</t>
  </si>
  <si>
    <t xml:space="preserve">საცალო სეგმენტი </t>
  </si>
  <si>
    <t>სექტორები, საცალო პროდუქტები</t>
  </si>
  <si>
    <t>ცხრილი N6 - სასესხო პორტფელი სექტორების მიხედვით</t>
  </si>
  <si>
    <t>Sectors, retail products</t>
  </si>
  <si>
    <t>Oil Importers and Retailers</t>
  </si>
  <si>
    <t>i.a. Exporters</t>
  </si>
  <si>
    <t>Pay Day Loans</t>
  </si>
  <si>
    <t>For Housing Rennovations</t>
  </si>
  <si>
    <t>Student Loans</t>
  </si>
  <si>
    <t>Retail Pawn Shop Loans</t>
  </si>
  <si>
    <t>Wholesale Pawn Shop</t>
  </si>
  <si>
    <t>Corporate Segment</t>
  </si>
  <si>
    <t>SME Segment</t>
  </si>
  <si>
    <t>Micro Segment</t>
  </si>
  <si>
    <t>Retail Segment</t>
  </si>
  <si>
    <t>ECL (BANK)</t>
  </si>
  <si>
    <t>Amortised Cost</t>
  </si>
  <si>
    <t>Interest rate weighted by loan principal</t>
  </si>
  <si>
    <t>Average contract maturity on stock weighted by loan principal (month)</t>
  </si>
  <si>
    <t>Amortised cost of financial instruments overdue by 91 days and more</t>
  </si>
  <si>
    <t>Amortised cost of Stage 1 (BANK) financial instruments</t>
  </si>
  <si>
    <t>Amortised cost of Stage 2 (BANK) financial isntruments</t>
  </si>
  <si>
    <t>Amortised cost of Stage 3 (BANK) financial instruments</t>
  </si>
  <si>
    <t>Amortised cost of purchased or originated, credit-impaired (POCI) (BANK) financial instruments</t>
  </si>
  <si>
    <t>Real Estate Development</t>
  </si>
  <si>
    <t>წმინდა საკომისიო შემოსავალი მომსახურების მიხედვით</t>
  </si>
  <si>
    <t>მოგება გადასახადის გადახდამდე</t>
  </si>
  <si>
    <t>Net Fee and Commission Income from Services</t>
  </si>
  <si>
    <t>Net Income Before Taxes</t>
  </si>
  <si>
    <t>პაშაბანკი</t>
  </si>
  <si>
    <t>იშ ბანკ</t>
  </si>
  <si>
    <t>IS Bank</t>
  </si>
  <si>
    <t>უცხ. ვალუტა</t>
  </si>
  <si>
    <t>Current (Accounts) Deposits</t>
  </si>
  <si>
    <t>Demand Deposits</t>
  </si>
  <si>
    <t>Time Deposits</t>
  </si>
  <si>
    <t>Certificates of Deposit (CD)</t>
  </si>
  <si>
    <t>All Deposits</t>
  </si>
  <si>
    <t>Financial Sector Deposits</t>
  </si>
  <si>
    <t>NBG Deposits</t>
  </si>
  <si>
    <t>Commercial Banks Deposits</t>
  </si>
  <si>
    <t>Resident banks</t>
  </si>
  <si>
    <t>Non-resident banks</t>
  </si>
  <si>
    <t>Nonbank Financial Institutions Deposits</t>
  </si>
  <si>
    <t>Resident nonbank financial institutes</t>
  </si>
  <si>
    <t>Non-resident nonbank financial institutes</t>
  </si>
  <si>
    <t>Total Financial Sector Deposits</t>
  </si>
  <si>
    <t>Non-financial Sector Deposits</t>
  </si>
  <si>
    <t>Resident legal entitites</t>
  </si>
  <si>
    <t>Non-resident legal entities</t>
  </si>
  <si>
    <t>Resident individuals</t>
  </si>
  <si>
    <t>Non-resident individuals</t>
  </si>
  <si>
    <t>Total Non-financial Sector Deposits</t>
  </si>
  <si>
    <t>ათასი ლარი</t>
  </si>
  <si>
    <t>Consolidated</t>
  </si>
  <si>
    <t>Interbank Financial Instruments</t>
  </si>
  <si>
    <t>ბანკთაშორისი ფინანსური ინსტრუმენტები</t>
  </si>
  <si>
    <t>საკრედიტო პორტფელი (ბანკთაშორისი სესხების გარდა)</t>
  </si>
  <si>
    <t>Credit Portfolio (w/o Interbank financial instruments)</t>
  </si>
  <si>
    <t>Deposits of non-bank financial institutions</t>
  </si>
  <si>
    <t/>
  </si>
  <si>
    <t>პეივბანკი</t>
  </si>
  <si>
    <t>PaveBank</t>
  </si>
  <si>
    <t>ჰეშბანკი</t>
  </si>
  <si>
    <t>HashBank</t>
  </si>
  <si>
    <t>in 1000 GEL</t>
  </si>
  <si>
    <t>მთლიანი არასაპროცენტო ხარჯი</t>
  </si>
  <si>
    <t>Total non-Interest Expenses</t>
  </si>
  <si>
    <t>Non Interest Income/Expenses</t>
  </si>
  <si>
    <t>Interest Income/Expenses</t>
  </si>
  <si>
    <t>არასაპროცენტო შემოსავლები/ხარჯები</t>
  </si>
  <si>
    <t>საპროცენტო შემოსავლები/ხარჯები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</si>
</sst>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3" formatCode="_(* #,##0.00_);_(* \(#,##0.00\);_(* &quot;-&quot;??_);_(@_)"/>
    <numFmt numFmtId="164" formatCode="_-* #,##0.00_$_-;\-* #,##0.00_$_-;_-* &quot;-&quot;??_$_-;_-@_-"/>
    <numFmt numFmtId="165" formatCode="_(* #,##0_);_(* \(#,##0\);_(* &quot;-&quot;??_);_(@_)"/>
    <numFmt numFmtId="166" formatCode="#,##0,"/>
    <numFmt numFmtId="167" formatCode="dd\/mm\/yyyy\ \მ\დ\გ\ო\მ\ა\რ\ე\ო\ბ\ი\თ"/>
    <numFmt numFmtId="168" formatCode="&quot;as on &quot;\ mmmm\ dd\,\ yyyy"/>
    <numFmt numFmtId="169" formatCode="&quot;as of &quot;\ mmmm\ dd\,\ yyyy"/>
    <numFmt numFmtId="170" formatCode="_(* #,##0.0_);_(* \(#,##0.0\);_(* &quot;-&quot;??_);_(@_)"/>
  </numFmts>
  <fonts count="21" x14ac:knownFonts="1">
    <font>
      <sz val="10"/>
      <name val="Arial"/>
      <family val="2"/>
    </font>
    <font>
      <sz val="10"/>
      <color theme="1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8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0"/>
      <name val="Calibri"/>
      <family val="2"/>
    </font>
    <font>
      <b/>
      <sz val="10"/>
      <color theme="1"/>
      <name val="Calibri"/>
      <family val="2"/>
    </font>
    <font>
      <b/>
      <u/>
      <sz val="10"/>
      <name val="Calibri"/>
      <family val="2"/>
      <scheme val="minor"/>
    </font>
    <font>
      <b/>
      <i/>
      <sz val="1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4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24">
    <xf numFmtId="0" fontId="0" fillId="0" borderId="0"/>
    <xf numFmtId="164" fontId="6" fillId="0" borderId="0" applyFill="0" applyBorder="0" applyAlignment="0" applyProtection="0"/>
    <xf numFmtId="9" fontId="6" fillId="0" borderId="0" applyFill="0" applyBorder="0" applyAlignment="0" applyProtection="0"/>
    <xf numFmtId="9" fontId="8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0" fontId="6" fillId="0" borderId="0"/>
    <xf numFmtId="0" fontId="6" fillId="0" borderId="0"/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4" fillId="0" borderId="0"/>
    <xf numFmtId="43" fontId="4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0" fontId="6" fillId="0" borderId="0"/>
    <xf numFmtId="9" fontId="6" fillId="0" borderId="0" applyFont="0" applyFill="0" applyBorder="0" applyAlignment="0" applyProtection="0"/>
    <xf numFmtId="0" fontId="6" fillId="0" borderId="0"/>
    <xf numFmtId="0" fontId="2" fillId="0" borderId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212">
    <xf numFmtId="0" fontId="0" fillId="0" borderId="0" xfId="0"/>
    <xf numFmtId="0" fontId="10" fillId="0" borderId="0" xfId="0" applyFont="1" applyFill="1"/>
    <xf numFmtId="0" fontId="10" fillId="0" borderId="0" xfId="0" applyFont="1"/>
    <xf numFmtId="0" fontId="10" fillId="0" borderId="0" xfId="0" applyFont="1" applyFill="1" applyBorder="1" applyAlignment="1" applyProtection="1">
      <alignment horizontal="right" vertical="center"/>
    </xf>
    <xf numFmtId="0" fontId="10" fillId="0" borderId="0" xfId="0" applyFont="1" applyFill="1" applyBorder="1"/>
    <xf numFmtId="0" fontId="9" fillId="0" borderId="0" xfId="0" applyFont="1" applyFill="1" applyBorder="1" applyAlignment="1">
      <alignment horizontal="left"/>
    </xf>
    <xf numFmtId="0" fontId="12" fillId="0" borderId="0" xfId="0" applyFont="1" applyProtection="1"/>
    <xf numFmtId="16" fontId="12" fillId="0" borderId="0" xfId="0" applyNumberFormat="1" applyFont="1" applyProtection="1"/>
    <xf numFmtId="0" fontId="12" fillId="0" borderId="4" xfId="0" applyFont="1" applyBorder="1" applyAlignment="1" applyProtection="1">
      <alignment horizontal="center" vertical="center" textRotation="90" wrapText="1"/>
    </xf>
    <xf numFmtId="0" fontId="12" fillId="0" borderId="3" xfId="0" applyFont="1" applyBorder="1" applyAlignment="1" applyProtection="1">
      <alignment horizontal="center" vertical="center" textRotation="90" wrapText="1"/>
    </xf>
    <xf numFmtId="0" fontId="12" fillId="0" borderId="5" xfId="0" applyFont="1" applyBorder="1" applyAlignment="1" applyProtection="1">
      <alignment horizontal="center" vertical="center" textRotation="90" wrapText="1"/>
    </xf>
    <xf numFmtId="0" fontId="12" fillId="0" borderId="0" xfId="0" applyFont="1" applyAlignment="1" applyProtection="1">
      <alignment wrapText="1"/>
    </xf>
    <xf numFmtId="10" fontId="10" fillId="2" borderId="6" xfId="2" applyNumberFormat="1" applyFont="1" applyFill="1" applyBorder="1" applyAlignment="1" applyProtection="1">
      <alignment horizontal="left"/>
    </xf>
    <xf numFmtId="10" fontId="13" fillId="2" borderId="7" xfId="3" applyNumberFormat="1" applyFont="1" applyFill="1" applyBorder="1" applyAlignment="1" applyProtection="1">
      <alignment horizontal="right"/>
    </xf>
    <xf numFmtId="10" fontId="13" fillId="2" borderId="2" xfId="3" applyNumberFormat="1" applyFont="1" applyFill="1" applyBorder="1" applyAlignment="1" applyProtection="1">
      <alignment horizontal="right"/>
    </xf>
    <xf numFmtId="10" fontId="10" fillId="0" borderId="6" xfId="2" applyNumberFormat="1" applyFont="1" applyFill="1" applyBorder="1" applyAlignment="1" applyProtection="1">
      <alignment horizontal="left"/>
    </xf>
    <xf numFmtId="10" fontId="13" fillId="0" borderId="7" xfId="3" applyNumberFormat="1" applyFont="1" applyFill="1" applyBorder="1" applyAlignment="1" applyProtection="1">
      <alignment horizontal="right"/>
    </xf>
    <xf numFmtId="10" fontId="13" fillId="0" borderId="2" xfId="3" applyNumberFormat="1" applyFont="1" applyFill="1" applyBorder="1" applyAlignment="1" applyProtection="1">
      <alignment horizontal="right"/>
    </xf>
    <xf numFmtId="1" fontId="9" fillId="0" borderId="8" xfId="2" applyNumberFormat="1" applyFont="1" applyFill="1" applyBorder="1" applyAlignment="1" applyProtection="1">
      <alignment horizontal="center" vertical="center"/>
    </xf>
    <xf numFmtId="10" fontId="9" fillId="0" borderId="9" xfId="2" applyNumberFormat="1" applyFont="1" applyFill="1" applyBorder="1" applyAlignment="1" applyProtection="1">
      <alignment horizontal="left"/>
    </xf>
    <xf numFmtId="10" fontId="14" fillId="0" borderId="8" xfId="3" applyNumberFormat="1" applyFont="1" applyFill="1" applyBorder="1" applyAlignment="1" applyProtection="1">
      <alignment horizontal="right"/>
    </xf>
    <xf numFmtId="10" fontId="14" fillId="0" borderId="10" xfId="3" applyNumberFormat="1" applyFont="1" applyFill="1" applyBorder="1" applyAlignment="1" applyProtection="1">
      <alignment horizontal="right"/>
    </xf>
    <xf numFmtId="10" fontId="14" fillId="0" borderId="9" xfId="3" applyNumberFormat="1" applyFont="1" applyFill="1" applyBorder="1" applyAlignment="1" applyProtection="1">
      <alignment horizontal="right"/>
    </xf>
    <xf numFmtId="165" fontId="7" fillId="0" borderId="0" xfId="1" applyNumberFormat="1" applyFont="1" applyProtection="1"/>
    <xf numFmtId="166" fontId="10" fillId="2" borderId="7" xfId="0" applyNumberFormat="1" applyFont="1" applyFill="1" applyBorder="1" applyAlignment="1" applyProtection="1">
      <alignment horizontal="right"/>
    </xf>
    <xf numFmtId="166" fontId="10" fillId="2" borderId="2" xfId="0" applyNumberFormat="1" applyFont="1" applyFill="1" applyBorder="1" applyAlignment="1" applyProtection="1">
      <alignment horizontal="right"/>
    </xf>
    <xf numFmtId="166" fontId="10" fillId="2" borderId="6" xfId="0" applyNumberFormat="1" applyFont="1" applyFill="1" applyBorder="1" applyAlignment="1" applyProtection="1">
      <alignment horizontal="right"/>
    </xf>
    <xf numFmtId="166" fontId="10" fillId="0" borderId="7" xfId="0" applyNumberFormat="1" applyFont="1" applyFill="1" applyBorder="1" applyAlignment="1" applyProtection="1">
      <alignment horizontal="right"/>
    </xf>
    <xf numFmtId="166" fontId="10" fillId="0" borderId="2" xfId="0" applyNumberFormat="1" applyFont="1" applyFill="1" applyBorder="1" applyAlignment="1" applyProtection="1">
      <alignment horizontal="right"/>
    </xf>
    <xf numFmtId="166" fontId="10" fillId="0" borderId="6" xfId="0" applyNumberFormat="1" applyFont="1" applyFill="1" applyBorder="1" applyAlignment="1" applyProtection="1">
      <alignment horizontal="right"/>
    </xf>
    <xf numFmtId="10" fontId="15" fillId="0" borderId="0" xfId="2" applyNumberFormat="1" applyFont="1" applyProtection="1"/>
    <xf numFmtId="10" fontId="10" fillId="2" borderId="7" xfId="2" applyNumberFormat="1" applyFont="1" applyFill="1" applyBorder="1" applyAlignment="1" applyProtection="1">
      <alignment horizontal="right"/>
    </xf>
    <xf numFmtId="10" fontId="10" fillId="2" borderId="2" xfId="2" applyNumberFormat="1" applyFont="1" applyFill="1" applyBorder="1" applyAlignment="1" applyProtection="1">
      <alignment horizontal="right"/>
    </xf>
    <xf numFmtId="10" fontId="10" fillId="2" borderId="6" xfId="2" applyNumberFormat="1" applyFont="1" applyFill="1" applyBorder="1" applyAlignment="1" applyProtection="1">
      <alignment horizontal="right"/>
    </xf>
    <xf numFmtId="10" fontId="10" fillId="0" borderId="7" xfId="2" applyNumberFormat="1" applyFont="1" applyFill="1" applyBorder="1" applyAlignment="1" applyProtection="1">
      <alignment horizontal="right"/>
    </xf>
    <xf numFmtId="10" fontId="10" fillId="0" borderId="2" xfId="2" applyNumberFormat="1" applyFont="1" applyFill="1" applyBorder="1" applyAlignment="1" applyProtection="1">
      <alignment horizontal="right"/>
    </xf>
    <xf numFmtId="10" fontId="10" fillId="0" borderId="6" xfId="2" applyNumberFormat="1" applyFont="1" applyFill="1" applyBorder="1" applyAlignment="1" applyProtection="1">
      <alignment horizontal="right"/>
    </xf>
    <xf numFmtId="0" fontId="10" fillId="0" borderId="3" xfId="0" applyFont="1" applyBorder="1" applyAlignment="1" applyProtection="1">
      <alignment horizontal="center" vertical="center" textRotation="90" wrapText="1"/>
    </xf>
    <xf numFmtId="0" fontId="10" fillId="0" borderId="5" xfId="0" applyFont="1" applyBorder="1" applyAlignment="1" applyProtection="1">
      <alignment horizontal="center" vertical="center" textRotation="90" wrapText="1"/>
    </xf>
    <xf numFmtId="0" fontId="11" fillId="0" borderId="0" xfId="0" applyFont="1" applyProtection="1"/>
    <xf numFmtId="0" fontId="10" fillId="0" borderId="4" xfId="0" applyFont="1" applyBorder="1" applyAlignment="1" applyProtection="1">
      <alignment horizontal="center" vertical="center" textRotation="90" wrapText="1"/>
    </xf>
    <xf numFmtId="0" fontId="10" fillId="0" borderId="13" xfId="0" applyFont="1" applyBorder="1" applyAlignment="1" applyProtection="1">
      <alignment horizontal="center" vertical="center" textRotation="90" wrapText="1"/>
    </xf>
    <xf numFmtId="166" fontId="10" fillId="2" borderId="13" xfId="0" applyNumberFormat="1" applyFont="1" applyFill="1" applyBorder="1" applyAlignment="1" applyProtection="1">
      <alignment horizontal="right"/>
    </xf>
    <xf numFmtId="166" fontId="10" fillId="2" borderId="4" xfId="0" applyNumberFormat="1" applyFont="1" applyFill="1" applyBorder="1" applyAlignment="1" applyProtection="1">
      <alignment horizontal="right"/>
    </xf>
    <xf numFmtId="166" fontId="10" fillId="2" borderId="3" xfId="0" applyNumberFormat="1" applyFont="1" applyFill="1" applyBorder="1" applyAlignment="1" applyProtection="1">
      <alignment horizontal="right"/>
    </xf>
    <xf numFmtId="166" fontId="10" fillId="2" borderId="5" xfId="0" applyNumberFormat="1" applyFont="1" applyFill="1" applyBorder="1" applyAlignment="1" applyProtection="1">
      <alignment horizontal="right"/>
    </xf>
    <xf numFmtId="166" fontId="10" fillId="0" borderId="13" xfId="0" applyNumberFormat="1" applyFont="1" applyFill="1" applyBorder="1" applyAlignment="1" applyProtection="1">
      <alignment horizontal="right"/>
    </xf>
    <xf numFmtId="166" fontId="10" fillId="0" borderId="4" xfId="0" applyNumberFormat="1" applyFont="1" applyFill="1" applyBorder="1" applyAlignment="1" applyProtection="1">
      <alignment horizontal="right"/>
    </xf>
    <xf numFmtId="166" fontId="10" fillId="0" borderId="3" xfId="0" applyNumberFormat="1" applyFont="1" applyFill="1" applyBorder="1" applyAlignment="1" applyProtection="1">
      <alignment horizontal="right"/>
    </xf>
    <xf numFmtId="166" fontId="10" fillId="0" borderId="5" xfId="0" applyNumberFormat="1" applyFont="1" applyFill="1" applyBorder="1" applyAlignment="1" applyProtection="1">
      <alignment horizontal="right"/>
    </xf>
    <xf numFmtId="3" fontId="10" fillId="0" borderId="0" xfId="0" applyNumberFormat="1" applyFont="1" applyBorder="1" applyProtection="1"/>
    <xf numFmtId="0" fontId="10" fillId="0" borderId="0" xfId="0" applyFont="1" applyProtection="1"/>
    <xf numFmtId="0" fontId="10" fillId="0" borderId="0" xfId="0" applyFont="1" applyFill="1" applyProtection="1"/>
    <xf numFmtId="0" fontId="10" fillId="0" borderId="0" xfId="0" applyFont="1" applyFill="1" applyBorder="1" applyProtection="1"/>
    <xf numFmtId="0" fontId="9" fillId="0" borderId="0" xfId="0" applyFont="1" applyFill="1" applyBorder="1" applyAlignment="1" applyProtection="1">
      <alignment horizontal="left"/>
    </xf>
    <xf numFmtId="165" fontId="10" fillId="2" borderId="7" xfId="1" applyNumberFormat="1" applyFont="1" applyFill="1" applyBorder="1" applyAlignment="1" applyProtection="1">
      <alignment horizontal="center" vertical="center"/>
    </xf>
    <xf numFmtId="165" fontId="10" fillId="0" borderId="7" xfId="1" applyNumberFormat="1" applyFont="1" applyFill="1" applyBorder="1" applyAlignment="1" applyProtection="1">
      <alignment horizontal="center" vertical="center"/>
    </xf>
    <xf numFmtId="10" fontId="10" fillId="2" borderId="7" xfId="3" applyNumberFormat="1" applyFont="1" applyFill="1" applyBorder="1" applyAlignment="1" applyProtection="1">
      <alignment horizontal="right"/>
    </xf>
    <xf numFmtId="10" fontId="10" fillId="2" borderId="2" xfId="3" applyNumberFormat="1" applyFont="1" applyFill="1" applyBorder="1" applyAlignment="1" applyProtection="1">
      <alignment horizontal="right"/>
    </xf>
    <xf numFmtId="10" fontId="10" fillId="2" borderId="6" xfId="3" applyNumberFormat="1" applyFont="1" applyFill="1" applyBorder="1" applyAlignment="1" applyProtection="1">
      <alignment horizontal="right"/>
    </xf>
    <xf numFmtId="10" fontId="10" fillId="0" borderId="7" xfId="3" applyNumberFormat="1" applyFont="1" applyFill="1" applyBorder="1" applyAlignment="1" applyProtection="1">
      <alignment horizontal="right"/>
    </xf>
    <xf numFmtId="10" fontId="10" fillId="0" borderId="2" xfId="3" applyNumberFormat="1" applyFont="1" applyFill="1" applyBorder="1" applyAlignment="1" applyProtection="1">
      <alignment horizontal="right"/>
    </xf>
    <xf numFmtId="166" fontId="12" fillId="0" borderId="0" xfId="0" applyNumberFormat="1" applyFont="1" applyProtection="1"/>
    <xf numFmtId="0" fontId="12" fillId="0" borderId="0" xfId="0" applyFont="1" applyAlignment="1" applyProtection="1">
      <alignment horizontal="right"/>
    </xf>
    <xf numFmtId="15" fontId="12" fillId="0" borderId="0" xfId="0" applyNumberFormat="1" applyFont="1" applyProtection="1"/>
    <xf numFmtId="167" fontId="12" fillId="0" borderId="0" xfId="0" applyNumberFormat="1" applyFont="1" applyProtection="1"/>
    <xf numFmtId="168" fontId="12" fillId="0" borderId="0" xfId="0" applyNumberFormat="1" applyFont="1" applyProtection="1"/>
    <xf numFmtId="167" fontId="12" fillId="3" borderId="0" xfId="0" applyNumberFormat="1" applyFont="1" applyFill="1" applyProtection="1"/>
    <xf numFmtId="167" fontId="16" fillId="0" borderId="0" xfId="0" applyNumberFormat="1" applyFont="1" applyProtection="1"/>
    <xf numFmtId="166" fontId="10" fillId="0" borderId="25" xfId="0" applyNumberFormat="1" applyFont="1" applyFill="1" applyBorder="1" applyAlignment="1" applyProtection="1">
      <alignment horizontal="right"/>
    </xf>
    <xf numFmtId="166" fontId="10" fillId="2" borderId="25" xfId="0" applyNumberFormat="1" applyFont="1" applyFill="1" applyBorder="1" applyAlignment="1" applyProtection="1">
      <alignment horizontal="right"/>
    </xf>
    <xf numFmtId="10" fontId="12" fillId="0" borderId="2" xfId="2" applyNumberFormat="1" applyFont="1" applyBorder="1" applyProtection="1"/>
    <xf numFmtId="10" fontId="12" fillId="0" borderId="6" xfId="2" applyNumberFormat="1" applyFont="1" applyBorder="1" applyProtection="1"/>
    <xf numFmtId="10" fontId="12" fillId="2" borderId="2" xfId="2" applyNumberFormat="1" applyFont="1" applyFill="1" applyBorder="1" applyProtection="1"/>
    <xf numFmtId="10" fontId="12" fillId="2" borderId="6" xfId="2" applyNumberFormat="1" applyFont="1" applyFill="1" applyBorder="1" applyProtection="1"/>
    <xf numFmtId="0" fontId="16" fillId="0" borderId="0" xfId="0" applyFont="1" applyAlignment="1" applyProtection="1"/>
    <xf numFmtId="0" fontId="16" fillId="0" borderId="0" xfId="0" applyFont="1" applyAlignment="1" applyProtection="1">
      <alignment horizontal="left" indent="4"/>
    </xf>
    <xf numFmtId="169" fontId="16" fillId="0" borderId="0" xfId="0" applyNumberFormat="1" applyFont="1" applyProtection="1"/>
    <xf numFmtId="169" fontId="12" fillId="0" borderId="0" xfId="0" applyNumberFormat="1" applyFont="1" applyProtection="1"/>
    <xf numFmtId="0" fontId="12" fillId="0" borderId="0" xfId="0" applyFont="1" applyFill="1" applyProtection="1"/>
    <xf numFmtId="0" fontId="12" fillId="0" borderId="14" xfId="0" applyFont="1" applyBorder="1" applyAlignment="1" applyProtection="1"/>
    <xf numFmtId="0" fontId="12" fillId="0" borderId="15" xfId="0" applyFont="1" applyBorder="1" applyAlignment="1" applyProtection="1"/>
    <xf numFmtId="0" fontId="12" fillId="0" borderId="16" xfId="0" applyFont="1" applyBorder="1" applyAlignment="1" applyProtection="1"/>
    <xf numFmtId="0" fontId="12" fillId="0" borderId="20" xfId="0" applyFont="1" applyBorder="1" applyAlignment="1" applyProtection="1">
      <alignment horizontal="center" vertical="center" textRotation="90" wrapText="1"/>
    </xf>
    <xf numFmtId="0" fontId="12" fillId="0" borderId="28" xfId="0" applyFont="1" applyBorder="1" applyAlignment="1" applyProtection="1">
      <alignment horizontal="center" vertical="center" textRotation="90" wrapText="1"/>
    </xf>
    <xf numFmtId="0" fontId="12" fillId="0" borderId="18" xfId="0" applyFont="1" applyBorder="1" applyAlignment="1" applyProtection="1">
      <alignment horizontal="center" vertical="center" textRotation="90" wrapText="1"/>
    </xf>
    <xf numFmtId="166" fontId="10" fillId="4" borderId="2" xfId="0" applyNumberFormat="1" applyFont="1" applyFill="1" applyBorder="1" applyAlignment="1" applyProtection="1">
      <alignment horizontal="right"/>
    </xf>
    <xf numFmtId="14" fontId="12" fillId="0" borderId="0" xfId="0" applyNumberFormat="1" applyFont="1" applyProtection="1"/>
    <xf numFmtId="3" fontId="12" fillId="0" borderId="0" xfId="0" applyNumberFormat="1" applyFont="1" applyProtection="1"/>
    <xf numFmtId="0" fontId="17" fillId="0" borderId="0" xfId="0" applyFont="1"/>
    <xf numFmtId="0" fontId="10" fillId="0" borderId="0" xfId="20" applyFont="1"/>
    <xf numFmtId="0" fontId="9" fillId="0" borderId="3" xfId="0" applyFont="1" applyFill="1" applyBorder="1" applyAlignment="1">
      <alignment horizontal="left" indent="1"/>
    </xf>
    <xf numFmtId="0" fontId="9" fillId="0" borderId="3" xfId="0" applyFont="1" applyFill="1" applyBorder="1" applyAlignment="1" applyProtection="1">
      <alignment horizontal="left" indent="1"/>
    </xf>
    <xf numFmtId="0" fontId="10" fillId="0" borderId="3" xfId="0" applyFont="1" applyFill="1" applyBorder="1" applyAlignment="1" applyProtection="1">
      <alignment horizontal="left" indent="2"/>
    </xf>
    <xf numFmtId="0" fontId="10" fillId="0" borderId="3" xfId="0" applyFont="1" applyFill="1" applyBorder="1" applyAlignment="1" applyProtection="1">
      <alignment horizontal="left" indent="2"/>
      <protection locked="0"/>
    </xf>
    <xf numFmtId="0" fontId="10" fillId="0" borderId="3" xfId="0" applyFont="1" applyFill="1" applyBorder="1" applyAlignment="1">
      <alignment horizontal="left" wrapText="1" indent="2"/>
    </xf>
    <xf numFmtId="0" fontId="9" fillId="0" borderId="3" xfId="0" applyFont="1" applyFill="1" applyBorder="1" applyAlignment="1" applyProtection="1">
      <alignment horizontal="left"/>
    </xf>
    <xf numFmtId="0" fontId="9" fillId="0" borderId="3" xfId="0" applyFont="1" applyFill="1" applyBorder="1" applyAlignment="1">
      <alignment horizontal="left" indent="2"/>
    </xf>
    <xf numFmtId="0" fontId="9" fillId="0" borderId="3" xfId="0" applyFont="1" applyFill="1" applyBorder="1" applyAlignment="1">
      <alignment wrapText="1"/>
    </xf>
    <xf numFmtId="0" fontId="9" fillId="0" borderId="3" xfId="0" applyFont="1" applyFill="1" applyBorder="1" applyAlignment="1">
      <alignment horizontal="left"/>
    </xf>
    <xf numFmtId="0" fontId="10" fillId="0" borderId="0" xfId="20" applyFont="1" applyProtection="1"/>
    <xf numFmtId="0" fontId="12" fillId="0" borderId="3" xfId="21" applyFont="1" applyFill="1" applyBorder="1"/>
    <xf numFmtId="0" fontId="15" fillId="0" borderId="3" xfId="21" applyFont="1" applyFill="1" applyBorder="1"/>
    <xf numFmtId="0" fontId="12" fillId="0" borderId="3" xfId="21" applyFont="1" applyFill="1" applyBorder="1" applyAlignment="1">
      <alignment horizontal="left" indent="2"/>
    </xf>
    <xf numFmtId="10" fontId="17" fillId="0" borderId="3" xfId="22" applyNumberFormat="1" applyFont="1" applyBorder="1"/>
    <xf numFmtId="170" fontId="17" fillId="0" borderId="3" xfId="23" applyNumberFormat="1" applyFont="1" applyBorder="1"/>
    <xf numFmtId="0" fontId="12" fillId="0" borderId="0" xfId="21" applyFont="1"/>
    <xf numFmtId="0" fontId="17" fillId="0" borderId="3" xfId="21" applyNumberFormat="1" applyFont="1" applyFill="1" applyBorder="1" applyAlignment="1">
      <alignment horizontal="center" vertical="center" wrapText="1"/>
    </xf>
    <xf numFmtId="10" fontId="12" fillId="0" borderId="3" xfId="21" applyNumberFormat="1" applyFont="1" applyBorder="1"/>
    <xf numFmtId="0" fontId="15" fillId="0" borderId="0" xfId="0" applyFont="1" applyAlignment="1">
      <alignment horizontal="left" vertical="center"/>
    </xf>
    <xf numFmtId="0" fontId="12" fillId="0" borderId="3" xfId="21" applyFont="1" applyFill="1" applyBorder="1" applyAlignment="1">
      <alignment horizontal="left" indent="1"/>
    </xf>
    <xf numFmtId="10" fontId="12" fillId="0" borderId="3" xfId="21" applyNumberFormat="1" applyFont="1" applyFill="1" applyBorder="1"/>
    <xf numFmtId="10" fontId="17" fillId="0" borderId="3" xfId="22" applyNumberFormat="1" applyFont="1" applyFill="1" applyBorder="1"/>
    <xf numFmtId="170" fontId="17" fillId="0" borderId="3" xfId="23" applyNumberFormat="1" applyFont="1" applyFill="1" applyBorder="1"/>
    <xf numFmtId="0" fontId="12" fillId="0" borderId="0" xfId="21" applyFont="1" applyFill="1"/>
    <xf numFmtId="1" fontId="9" fillId="6" borderId="8" xfId="2" applyNumberFormat="1" applyFont="1" applyFill="1" applyBorder="1" applyAlignment="1" applyProtection="1">
      <alignment horizontal="center" vertical="center"/>
    </xf>
    <xf numFmtId="10" fontId="9" fillId="6" borderId="9" xfId="2" applyNumberFormat="1" applyFont="1" applyFill="1" applyBorder="1" applyAlignment="1" applyProtection="1">
      <alignment horizontal="left"/>
    </xf>
    <xf numFmtId="166" fontId="9" fillId="6" borderId="8" xfId="0" applyNumberFormat="1" applyFont="1" applyFill="1" applyBorder="1" applyAlignment="1" applyProtection="1">
      <alignment horizontal="right"/>
    </xf>
    <xf numFmtId="166" fontId="9" fillId="6" borderId="10" xfId="0" applyNumberFormat="1" applyFont="1" applyFill="1" applyBorder="1" applyAlignment="1" applyProtection="1">
      <alignment horizontal="right"/>
    </xf>
    <xf numFmtId="166" fontId="9" fillId="6" borderId="9" xfId="0" applyNumberFormat="1" applyFont="1" applyFill="1" applyBorder="1" applyAlignment="1" applyProtection="1">
      <alignment horizontal="right"/>
    </xf>
    <xf numFmtId="10" fontId="15" fillId="6" borderId="11" xfId="2" applyNumberFormat="1" applyFont="1" applyFill="1" applyBorder="1" applyProtection="1"/>
    <xf numFmtId="10" fontId="15" fillId="6" borderId="12" xfId="2" applyNumberFormat="1" applyFont="1" applyFill="1" applyBorder="1" applyProtection="1"/>
    <xf numFmtId="165" fontId="10" fillId="6" borderId="7" xfId="1" applyNumberFormat="1" applyFont="1" applyFill="1" applyBorder="1" applyAlignment="1" applyProtection="1">
      <alignment horizontal="center" vertical="center"/>
    </xf>
    <xf numFmtId="10" fontId="9" fillId="6" borderId="6" xfId="2" applyNumberFormat="1" applyFont="1" applyFill="1" applyBorder="1" applyAlignment="1" applyProtection="1">
      <alignment horizontal="left"/>
    </xf>
    <xf numFmtId="166" fontId="9" fillId="6" borderId="7" xfId="0" applyNumberFormat="1" applyFont="1" applyFill="1" applyBorder="1" applyAlignment="1" applyProtection="1">
      <alignment horizontal="right"/>
    </xf>
    <xf numFmtId="166" fontId="9" fillId="6" borderId="2" xfId="0" applyNumberFormat="1" applyFont="1" applyFill="1" applyBorder="1" applyAlignment="1" applyProtection="1">
      <alignment horizontal="right"/>
    </xf>
    <xf numFmtId="166" fontId="9" fillId="6" borderId="6" xfId="0" applyNumberFormat="1" applyFont="1" applyFill="1" applyBorder="1" applyAlignment="1" applyProtection="1">
      <alignment horizontal="right"/>
    </xf>
    <xf numFmtId="166" fontId="9" fillId="6" borderId="26" xfId="0" applyNumberFormat="1" applyFont="1" applyFill="1" applyBorder="1" applyAlignment="1" applyProtection="1">
      <alignment horizontal="right"/>
    </xf>
    <xf numFmtId="10" fontId="15" fillId="6" borderId="1" xfId="2" applyNumberFormat="1" applyFont="1" applyFill="1" applyBorder="1" applyProtection="1"/>
    <xf numFmtId="10" fontId="15" fillId="6" borderId="27" xfId="2" applyNumberFormat="1" applyFont="1" applyFill="1" applyBorder="1" applyProtection="1"/>
    <xf numFmtId="1" fontId="9" fillId="0" borderId="0" xfId="2" applyNumberFormat="1" applyFont="1" applyFill="1" applyBorder="1" applyAlignment="1" applyProtection="1">
      <alignment horizontal="center" vertical="center"/>
    </xf>
    <xf numFmtId="10" fontId="9" fillId="0" borderId="0" xfId="2" applyNumberFormat="1" applyFont="1" applyFill="1" applyBorder="1" applyAlignment="1" applyProtection="1">
      <alignment horizontal="left"/>
    </xf>
    <xf numFmtId="10" fontId="14" fillId="0" borderId="0" xfId="3" applyNumberFormat="1" applyFont="1" applyFill="1" applyBorder="1" applyAlignment="1" applyProtection="1">
      <alignment horizontal="right"/>
    </xf>
    <xf numFmtId="165" fontId="9" fillId="5" borderId="7" xfId="1" applyNumberFormat="1" applyFont="1" applyFill="1" applyBorder="1" applyAlignment="1" applyProtection="1">
      <alignment horizontal="center" vertical="center"/>
    </xf>
    <xf numFmtId="10" fontId="9" fillId="5" borderId="6" xfId="2" applyNumberFormat="1" applyFont="1" applyFill="1" applyBorder="1" applyAlignment="1" applyProtection="1">
      <alignment horizontal="left"/>
    </xf>
    <xf numFmtId="166" fontId="9" fillId="5" borderId="24" xfId="0" applyNumberFormat="1" applyFont="1" applyFill="1" applyBorder="1" applyAlignment="1" applyProtection="1">
      <alignment horizontal="right"/>
    </xf>
    <xf numFmtId="165" fontId="9" fillId="6" borderId="7" xfId="1" applyNumberFormat="1" applyFont="1" applyFill="1" applyBorder="1" applyAlignment="1" applyProtection="1">
      <alignment horizontal="center" vertical="center"/>
    </xf>
    <xf numFmtId="166" fontId="9" fillId="6" borderId="13" xfId="0" applyNumberFormat="1" applyFont="1" applyFill="1" applyBorder="1" applyAlignment="1" applyProtection="1">
      <alignment horizontal="right"/>
    </xf>
    <xf numFmtId="166" fontId="9" fillId="6" borderId="4" xfId="0" applyNumberFormat="1" applyFont="1" applyFill="1" applyBorder="1" applyAlignment="1" applyProtection="1">
      <alignment horizontal="right"/>
    </xf>
    <xf numFmtId="166" fontId="9" fillId="6" borderId="3" xfId="0" applyNumberFormat="1" applyFont="1" applyFill="1" applyBorder="1" applyAlignment="1" applyProtection="1">
      <alignment horizontal="right"/>
    </xf>
    <xf numFmtId="166" fontId="9" fillId="6" borderId="5" xfId="0" applyNumberFormat="1" applyFont="1" applyFill="1" applyBorder="1" applyAlignment="1" applyProtection="1">
      <alignment horizontal="right"/>
    </xf>
    <xf numFmtId="0" fontId="9" fillId="0" borderId="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/>
    </xf>
    <xf numFmtId="0" fontId="20" fillId="0" borderId="3" xfId="0" applyFont="1" applyFill="1" applyBorder="1" applyAlignment="1">
      <alignment horizontal="center" vertical="center" wrapText="1"/>
    </xf>
    <xf numFmtId="38" fontId="18" fillId="6" borderId="13" xfId="0" applyNumberFormat="1" applyFont="1" applyFill="1" applyBorder="1" applyAlignment="1" applyProtection="1">
      <alignment horizontal="center"/>
      <protection locked="0"/>
    </xf>
    <xf numFmtId="38" fontId="1" fillId="6" borderId="32" xfId="0" applyNumberFormat="1" applyFont="1" applyFill="1" applyBorder="1" applyAlignment="1" applyProtection="1">
      <protection locked="0"/>
    </xf>
    <xf numFmtId="166" fontId="10" fillId="0" borderId="3" xfId="1" applyNumberFormat="1" applyFont="1" applyFill="1" applyBorder="1" applyAlignment="1" applyProtection="1">
      <alignment horizontal="right"/>
      <protection locked="0"/>
    </xf>
    <xf numFmtId="166" fontId="9" fillId="7" borderId="3" xfId="1" applyNumberFormat="1" applyFont="1" applyFill="1" applyBorder="1" applyAlignment="1">
      <alignment horizontal="right"/>
    </xf>
    <xf numFmtId="166" fontId="10" fillId="7" borderId="3" xfId="1" applyNumberFormat="1" applyFont="1" applyFill="1" applyBorder="1" applyAlignment="1">
      <alignment horizontal="right"/>
    </xf>
    <xf numFmtId="166" fontId="1" fillId="6" borderId="32" xfId="1" applyNumberFormat="1" applyFont="1" applyFill="1" applyBorder="1" applyAlignment="1" applyProtection="1">
      <alignment horizontal="right"/>
      <protection locked="0"/>
    </xf>
    <xf numFmtId="166" fontId="18" fillId="6" borderId="13" xfId="1" applyNumberFormat="1" applyFont="1" applyFill="1" applyBorder="1" applyAlignment="1" applyProtection="1">
      <alignment horizontal="right"/>
      <protection locked="0"/>
    </xf>
    <xf numFmtId="166" fontId="10" fillId="7" borderId="3" xfId="1" applyNumberFormat="1" applyFont="1" applyFill="1" applyBorder="1" applyAlignment="1" applyProtection="1">
      <alignment horizontal="right"/>
      <protection locked="0"/>
    </xf>
    <xf numFmtId="166" fontId="10" fillId="7" borderId="3" xfId="1" applyNumberFormat="1" applyFont="1" applyFill="1" applyBorder="1" applyAlignment="1" applyProtection="1">
      <alignment horizontal="right"/>
    </xf>
    <xf numFmtId="0" fontId="10" fillId="0" borderId="36" xfId="0" applyFont="1" applyFill="1" applyBorder="1" applyAlignment="1" applyProtection="1">
      <alignment horizontal="left" indent="1"/>
    </xf>
    <xf numFmtId="0" fontId="10" fillId="0" borderId="37" xfId="0" applyFont="1" applyFill="1" applyBorder="1" applyAlignment="1" applyProtection="1">
      <alignment horizontal="left" indent="1"/>
    </xf>
    <xf numFmtId="0" fontId="9" fillId="2" borderId="3" xfId="0" applyFont="1" applyFill="1" applyBorder="1" applyAlignment="1">
      <alignment horizontal="left"/>
    </xf>
    <xf numFmtId="166" fontId="9" fillId="2" borderId="3" xfId="1" applyNumberFormat="1" applyFont="1" applyFill="1" applyBorder="1" applyAlignment="1">
      <alignment horizontal="right"/>
    </xf>
    <xf numFmtId="166" fontId="12" fillId="0" borderId="28" xfId="21" applyNumberFormat="1" applyFont="1" applyBorder="1"/>
    <xf numFmtId="166" fontId="12" fillId="0" borderId="3" xfId="21" applyNumberFormat="1" applyFont="1" applyBorder="1"/>
    <xf numFmtId="166" fontId="12" fillId="0" borderId="28" xfId="21" applyNumberFormat="1" applyFont="1" applyFill="1" applyBorder="1"/>
    <xf numFmtId="166" fontId="12" fillId="0" borderId="3" xfId="21" applyNumberFormat="1" applyFont="1" applyFill="1" applyBorder="1"/>
    <xf numFmtId="166" fontId="17" fillId="0" borderId="3" xfId="23" applyNumberFormat="1" applyFont="1" applyBorder="1"/>
    <xf numFmtId="166" fontId="17" fillId="0" borderId="3" xfId="23" applyNumberFormat="1" applyFont="1" applyFill="1" applyBorder="1"/>
    <xf numFmtId="0" fontId="12" fillId="0" borderId="29" xfId="0" applyFont="1" applyBorder="1" applyAlignment="1" applyProtection="1"/>
    <xf numFmtId="164" fontId="6" fillId="0" borderId="0" xfId="1"/>
    <xf numFmtId="0" fontId="12" fillId="0" borderId="0" xfId="21" applyFont="1" applyAlignment="1">
      <alignment horizontal="right"/>
    </xf>
    <xf numFmtId="164" fontId="6" fillId="0" borderId="0" xfId="1" applyBorder="1"/>
    <xf numFmtId="0" fontId="12" fillId="0" borderId="29" xfId="0" applyFont="1" applyBorder="1" applyAlignment="1" applyProtection="1">
      <alignment horizontal="center"/>
    </xf>
    <xf numFmtId="0" fontId="12" fillId="0" borderId="11" xfId="0" applyFont="1" applyBorder="1" applyAlignment="1" applyProtection="1">
      <alignment horizontal="center"/>
    </xf>
    <xf numFmtId="0" fontId="12" fillId="0" borderId="12" xfId="0" applyFont="1" applyBorder="1" applyAlignment="1" applyProtection="1">
      <alignment horizontal="center"/>
    </xf>
    <xf numFmtId="0" fontId="12" fillId="0" borderId="17" xfId="0" applyFont="1" applyBorder="1" applyAlignment="1" applyProtection="1">
      <alignment horizontal="center" vertical="center" wrapText="1"/>
    </xf>
    <xf numFmtId="0" fontId="12" fillId="0" borderId="18" xfId="0" applyFont="1" applyBorder="1" applyAlignment="1" applyProtection="1">
      <alignment horizontal="center" vertical="center" wrapText="1"/>
    </xf>
    <xf numFmtId="0" fontId="12" fillId="0" borderId="19" xfId="0" applyFont="1" applyBorder="1" applyAlignment="1" applyProtection="1">
      <alignment horizontal="center" vertical="center" wrapText="1"/>
    </xf>
    <xf numFmtId="0" fontId="12" fillId="0" borderId="20" xfId="0" applyFont="1" applyBorder="1" applyAlignment="1" applyProtection="1">
      <alignment horizontal="center" vertical="center" wrapText="1"/>
    </xf>
    <xf numFmtId="0" fontId="12" fillId="0" borderId="14" xfId="0" applyFont="1" applyBorder="1" applyAlignment="1" applyProtection="1">
      <alignment horizontal="center"/>
    </xf>
    <xf numFmtId="0" fontId="12" fillId="0" borderId="15" xfId="0" applyFont="1" applyBorder="1" applyAlignment="1" applyProtection="1">
      <alignment horizontal="center"/>
    </xf>
    <xf numFmtId="0" fontId="12" fillId="0" borderId="16" xfId="0" applyFont="1" applyBorder="1" applyAlignment="1" applyProtection="1">
      <alignment horizontal="center"/>
    </xf>
    <xf numFmtId="0" fontId="10" fillId="0" borderId="17" xfId="0" applyFont="1" applyBorder="1" applyAlignment="1" applyProtection="1">
      <alignment horizontal="center" vertical="center" textRotation="90" wrapText="1"/>
    </xf>
    <xf numFmtId="0" fontId="10" fillId="0" borderId="18" xfId="0" applyFont="1" applyBorder="1" applyAlignment="1" applyProtection="1">
      <alignment horizontal="center" vertical="center" textRotation="90" wrapText="1"/>
    </xf>
    <xf numFmtId="0" fontId="12" fillId="0" borderId="14" xfId="0" applyFont="1" applyBorder="1" applyAlignment="1" applyProtection="1">
      <alignment horizontal="center" vertical="center" wrapText="1"/>
    </xf>
    <xf numFmtId="0" fontId="12" fillId="0" borderId="4" xfId="0" applyFont="1" applyBorder="1" applyAlignment="1" applyProtection="1">
      <alignment horizontal="center" vertical="center" wrapText="1"/>
    </xf>
    <xf numFmtId="0" fontId="12" fillId="0" borderId="15" xfId="0" applyFont="1" applyBorder="1" applyAlignment="1" applyProtection="1">
      <alignment horizontal="center" vertical="center" wrapText="1"/>
    </xf>
    <xf numFmtId="0" fontId="12" fillId="0" borderId="3" xfId="0" applyFont="1" applyBorder="1" applyAlignment="1" applyProtection="1">
      <alignment horizontal="center" vertical="center" wrapText="1"/>
    </xf>
    <xf numFmtId="0" fontId="12" fillId="0" borderId="23" xfId="0" applyFont="1" applyBorder="1" applyAlignment="1" applyProtection="1">
      <alignment horizontal="center" vertical="center" textRotation="90" wrapText="1"/>
    </xf>
    <xf numFmtId="0" fontId="12" fillId="0" borderId="13" xfId="0" applyFont="1" applyBorder="1" applyAlignment="1" applyProtection="1">
      <alignment horizontal="center" vertical="center" textRotation="90" wrapText="1"/>
    </xf>
    <xf numFmtId="0" fontId="10" fillId="0" borderId="14" xfId="0" applyFont="1" applyBorder="1" applyAlignment="1" applyProtection="1">
      <alignment horizontal="center"/>
    </xf>
    <xf numFmtId="0" fontId="10" fillId="0" borderId="15" xfId="0" applyFont="1" applyBorder="1" applyAlignment="1" applyProtection="1">
      <alignment horizontal="center"/>
    </xf>
    <xf numFmtId="0" fontId="10" fillId="0" borderId="16" xfId="0" applyFont="1" applyBorder="1" applyAlignment="1" applyProtection="1">
      <alignment horizontal="center"/>
    </xf>
    <xf numFmtId="0" fontId="10" fillId="0" borderId="38" xfId="0" applyFont="1" applyBorder="1" applyAlignment="1" applyProtection="1">
      <alignment horizontal="center" vertical="center" textRotation="90" wrapText="1"/>
    </xf>
    <xf numFmtId="0" fontId="10" fillId="0" borderId="28" xfId="0" applyFont="1" applyBorder="1" applyAlignment="1" applyProtection="1">
      <alignment horizontal="center" vertical="center" textRotation="90" wrapText="1"/>
    </xf>
    <xf numFmtId="0" fontId="10" fillId="0" borderId="40" xfId="0" applyFont="1" applyBorder="1" applyAlignment="1" applyProtection="1">
      <alignment horizontal="center"/>
    </xf>
    <xf numFmtId="0" fontId="10" fillId="0" borderId="41" xfId="0" applyFont="1" applyBorder="1" applyAlignment="1" applyProtection="1">
      <alignment horizontal="center"/>
    </xf>
    <xf numFmtId="0" fontId="10" fillId="0" borderId="39" xfId="0" applyFont="1" applyBorder="1" applyAlignment="1" applyProtection="1">
      <alignment horizontal="center"/>
    </xf>
    <xf numFmtId="0" fontId="10" fillId="0" borderId="16" xfId="0" applyFont="1" applyBorder="1" applyAlignment="1" applyProtection="1">
      <alignment horizontal="center" vertical="center" textRotation="90" wrapText="1"/>
    </xf>
    <xf numFmtId="0" fontId="10" fillId="0" borderId="5" xfId="0" applyFont="1" applyBorder="1" applyAlignment="1" applyProtection="1">
      <alignment horizontal="center" vertical="center" textRotation="90" wrapText="1"/>
    </xf>
    <xf numFmtId="0" fontId="10" fillId="0" borderId="15" xfId="0" applyFont="1" applyBorder="1" applyAlignment="1" applyProtection="1">
      <alignment horizontal="center" vertical="center" textRotation="90" wrapText="1"/>
    </xf>
    <xf numFmtId="0" fontId="10" fillId="0" borderId="3" xfId="0" applyFont="1" applyBorder="1" applyAlignment="1" applyProtection="1">
      <alignment horizontal="center" vertical="center" textRotation="90" wrapText="1"/>
    </xf>
    <xf numFmtId="0" fontId="12" fillId="0" borderId="21" xfId="0" applyFont="1" applyBorder="1" applyAlignment="1" applyProtection="1">
      <alignment horizontal="center"/>
    </xf>
    <xf numFmtId="0" fontId="12" fillId="0" borderId="22" xfId="0" applyFont="1" applyBorder="1" applyAlignment="1" applyProtection="1">
      <alignment horizontal="center"/>
    </xf>
    <xf numFmtId="0" fontId="12" fillId="0" borderId="34" xfId="0" applyFont="1" applyBorder="1" applyAlignment="1" applyProtection="1">
      <alignment horizontal="center"/>
    </xf>
    <xf numFmtId="0" fontId="10" fillId="0" borderId="21" xfId="0" applyFont="1" applyBorder="1" applyAlignment="1" applyProtection="1">
      <alignment horizontal="center"/>
    </xf>
    <xf numFmtId="0" fontId="10" fillId="0" borderId="22" xfId="0" applyFont="1" applyBorder="1" applyAlignment="1" applyProtection="1">
      <alignment horizontal="center"/>
    </xf>
    <xf numFmtId="0" fontId="10" fillId="0" borderId="33" xfId="0" applyFont="1" applyBorder="1" applyAlignment="1" applyProtection="1">
      <alignment horizontal="center"/>
    </xf>
    <xf numFmtId="0" fontId="9" fillId="0" borderId="3" xfId="0" applyFont="1" applyFill="1" applyBorder="1" applyAlignment="1">
      <alignment horizontal="center" vertical="center" wrapText="1"/>
    </xf>
    <xf numFmtId="0" fontId="19" fillId="0" borderId="30" xfId="0" applyFont="1" applyFill="1" applyBorder="1" applyAlignment="1">
      <alignment horizontal="center"/>
    </xf>
    <xf numFmtId="0" fontId="19" fillId="0" borderId="31" xfId="0" applyFont="1" applyFill="1" applyBorder="1" applyAlignment="1">
      <alignment horizontal="center"/>
    </xf>
    <xf numFmtId="0" fontId="20" fillId="0" borderId="3" xfId="0" applyFont="1" applyFill="1" applyBorder="1" applyAlignment="1">
      <alignment horizontal="center" vertical="center" wrapText="1"/>
    </xf>
    <xf numFmtId="0" fontId="10" fillId="0" borderId="35" xfId="0" applyFont="1" applyFill="1" applyBorder="1" applyAlignment="1" applyProtection="1">
      <alignment horizontal="left" vertical="center" indent="1"/>
    </xf>
    <xf numFmtId="0" fontId="10" fillId="0" borderId="36" xfId="0" applyFont="1" applyFill="1" applyBorder="1" applyAlignment="1" applyProtection="1">
      <alignment horizontal="left" vertical="center" indent="1"/>
    </xf>
    <xf numFmtId="0" fontId="12" fillId="0" borderId="3" xfId="21" applyFont="1" applyBorder="1" applyAlignment="1">
      <alignment horizontal="center" vertical="center" wrapText="1"/>
    </xf>
    <xf numFmtId="0" fontId="15" fillId="0" borderId="3" xfId="21" applyFont="1" applyFill="1" applyBorder="1" applyAlignment="1">
      <alignment horizontal="center" vertical="center"/>
    </xf>
    <xf numFmtId="0" fontId="12" fillId="0" borderId="3" xfId="21" applyFont="1" applyFill="1" applyBorder="1" applyAlignment="1">
      <alignment horizontal="center" vertical="center" wrapText="1"/>
    </xf>
  </cellXfs>
  <cellStyles count="24">
    <cellStyle name="Comma" xfId="1" builtinId="3"/>
    <cellStyle name="Comma 2" xfId="5"/>
    <cellStyle name="Comma 2 2" xfId="9"/>
    <cellStyle name="Comma 3" xfId="10"/>
    <cellStyle name="Comma 3 2" xfId="16"/>
    <cellStyle name="Comma 4" xfId="13"/>
    <cellStyle name="Comma 5" xfId="15"/>
    <cellStyle name="Comma 6" xfId="23"/>
    <cellStyle name="Normal" xfId="0" builtinId="0"/>
    <cellStyle name="Normal 10" xfId="7"/>
    <cellStyle name="Normal 11" xfId="18"/>
    <cellStyle name="Normal 2" xfId="4"/>
    <cellStyle name="Normal 2 2" xfId="6"/>
    <cellStyle name="Normal 3" xfId="12"/>
    <cellStyle name="Normal 4" xfId="14"/>
    <cellStyle name="Normal 4 2" xfId="11"/>
    <cellStyle name="Normal 4 2 2" xfId="17"/>
    <cellStyle name="Normal 5" xfId="21"/>
    <cellStyle name="Normal_RC-D 2" xfId="20"/>
    <cellStyle name="Percent" xfId="2" builtinId="5"/>
    <cellStyle name="Percent 2" xfId="8"/>
    <cellStyle name="Percent 2 2" xfId="3"/>
    <cellStyle name="Percent 2 3" xfId="19"/>
    <cellStyle name="Percent 3" xfId="2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tepnadzem\AppData\Local\Microsoft\Windows\INetCache\Content.Outlook\TRKG25IM\FINAL%20Forms\FINREP%20Supplemental%20Form%20-%200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stSheet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"/>
      <sheetName val="LD-A"/>
      <sheetName val="LD-D"/>
      <sheetName val="LD-AD"/>
      <sheetName val="Validation"/>
      <sheetName val="RCS"/>
      <sheetName val="CI"/>
      <sheetName val="Countries"/>
      <sheetName val="Currency Codes"/>
      <sheetName val="Ratings"/>
    </sheetNames>
    <sheetDataSet>
      <sheetData sheetId="0" refreshError="1"/>
      <sheetData sheetId="1" refreshError="1"/>
      <sheetData sheetId="2" refreshError="1"/>
      <sheetData sheetId="3" refreshError="1"/>
      <sheetData sheetId="4">
        <row r="3">
          <cell r="A3">
            <v>0</v>
          </cell>
        </row>
        <row r="4">
          <cell r="A4">
            <v>1</v>
          </cell>
        </row>
        <row r="8">
          <cell r="A8">
            <v>1</v>
          </cell>
          <cell r="B8">
            <v>0</v>
          </cell>
          <cell r="C8">
            <v>1</v>
          </cell>
          <cell r="D8">
            <v>1</v>
          </cell>
          <cell r="E8">
            <v>1</v>
          </cell>
          <cell r="F8">
            <v>0</v>
          </cell>
        </row>
        <row r="9">
          <cell r="A9">
            <v>2</v>
          </cell>
          <cell r="B9">
            <v>1</v>
          </cell>
          <cell r="C9">
            <v>2</v>
          </cell>
          <cell r="D9">
            <v>0</v>
          </cell>
          <cell r="E9">
            <v>0</v>
          </cell>
          <cell r="F9">
            <v>1</v>
          </cell>
        </row>
        <row r="10">
          <cell r="A10">
            <v>3</v>
          </cell>
          <cell r="B10">
            <v>2</v>
          </cell>
          <cell r="C10">
            <v>3</v>
          </cell>
          <cell r="F10">
            <v>2</v>
          </cell>
        </row>
        <row r="11">
          <cell r="A11">
            <v>4</v>
          </cell>
          <cell r="B11">
            <v>3</v>
          </cell>
          <cell r="C11">
            <v>4</v>
          </cell>
        </row>
        <row r="12">
          <cell r="A12">
            <v>5</v>
          </cell>
          <cell r="C12">
            <v>5</v>
          </cell>
        </row>
        <row r="13">
          <cell r="A13">
            <v>6</v>
          </cell>
          <cell r="C13">
            <v>6</v>
          </cell>
        </row>
        <row r="14">
          <cell r="C14">
            <v>7</v>
          </cell>
        </row>
        <row r="15">
          <cell r="C15">
            <v>8</v>
          </cell>
        </row>
        <row r="16">
          <cell r="C16">
            <v>9</v>
          </cell>
        </row>
      </sheetData>
      <sheetData sheetId="5" refreshError="1"/>
      <sheetData sheetId="6" refreshError="1"/>
      <sheetData sheetId="7">
        <row r="3">
          <cell r="A3" t="str">
            <v>AF</v>
          </cell>
        </row>
        <row r="4">
          <cell r="A4" t="str">
            <v>AX</v>
          </cell>
        </row>
        <row r="5">
          <cell r="A5" t="str">
            <v>AL</v>
          </cell>
        </row>
        <row r="6">
          <cell r="A6" t="str">
            <v>DZ</v>
          </cell>
        </row>
        <row r="7">
          <cell r="A7" t="str">
            <v>AS</v>
          </cell>
        </row>
        <row r="8">
          <cell r="A8" t="str">
            <v>AD</v>
          </cell>
        </row>
        <row r="9">
          <cell r="A9" t="str">
            <v>AO</v>
          </cell>
        </row>
        <row r="10">
          <cell r="A10" t="str">
            <v>AI</v>
          </cell>
        </row>
        <row r="11">
          <cell r="A11" t="str">
            <v>AQ</v>
          </cell>
        </row>
        <row r="12">
          <cell r="A12" t="str">
            <v>AG</v>
          </cell>
        </row>
        <row r="13">
          <cell r="A13" t="str">
            <v>AR</v>
          </cell>
        </row>
        <row r="14">
          <cell r="A14" t="str">
            <v>AM</v>
          </cell>
        </row>
        <row r="15">
          <cell r="A15" t="str">
            <v>AW</v>
          </cell>
        </row>
        <row r="16">
          <cell r="A16" t="str">
            <v>AC</v>
          </cell>
        </row>
        <row r="17">
          <cell r="A17" t="str">
            <v>AU</v>
          </cell>
        </row>
        <row r="18">
          <cell r="A18" t="str">
            <v>AT</v>
          </cell>
        </row>
        <row r="19">
          <cell r="A19" t="str">
            <v>AZ</v>
          </cell>
        </row>
        <row r="20">
          <cell r="A20" t="str">
            <v>BS</v>
          </cell>
        </row>
        <row r="21">
          <cell r="A21" t="str">
            <v>BH</v>
          </cell>
        </row>
        <row r="22">
          <cell r="A22" t="str">
            <v>BD</v>
          </cell>
        </row>
        <row r="23">
          <cell r="A23" t="str">
            <v>BB</v>
          </cell>
        </row>
        <row r="24">
          <cell r="A24" t="str">
            <v>BY</v>
          </cell>
        </row>
        <row r="25">
          <cell r="A25" t="str">
            <v>BE</v>
          </cell>
        </row>
        <row r="26">
          <cell r="A26" t="str">
            <v>BZ</v>
          </cell>
        </row>
        <row r="27">
          <cell r="A27" t="str">
            <v>BJ</v>
          </cell>
        </row>
        <row r="28">
          <cell r="A28" t="str">
            <v>BM</v>
          </cell>
        </row>
        <row r="29">
          <cell r="A29" t="str">
            <v>BT</v>
          </cell>
        </row>
        <row r="30">
          <cell r="A30" t="str">
            <v>BO</v>
          </cell>
        </row>
        <row r="31">
          <cell r="A31" t="str">
            <v>BA</v>
          </cell>
        </row>
        <row r="32">
          <cell r="A32" t="str">
            <v>BW</v>
          </cell>
        </row>
        <row r="33">
          <cell r="A33" t="str">
            <v>BV</v>
          </cell>
        </row>
        <row r="34">
          <cell r="A34" t="str">
            <v>BR</v>
          </cell>
        </row>
        <row r="35">
          <cell r="A35" t="str">
            <v>IO</v>
          </cell>
        </row>
        <row r="36">
          <cell r="A36" t="str">
            <v>VG</v>
          </cell>
        </row>
        <row r="37">
          <cell r="A37" t="str">
            <v>BN</v>
          </cell>
        </row>
        <row r="38">
          <cell r="A38" t="str">
            <v>BG</v>
          </cell>
        </row>
        <row r="39">
          <cell r="A39" t="str">
            <v>BF</v>
          </cell>
        </row>
        <row r="40">
          <cell r="A40" t="str">
            <v>BI</v>
          </cell>
        </row>
        <row r="41">
          <cell r="A41" t="str">
            <v>KH</v>
          </cell>
        </row>
        <row r="42">
          <cell r="A42" t="str">
            <v>CM</v>
          </cell>
        </row>
        <row r="43">
          <cell r="A43" t="str">
            <v>CA</v>
          </cell>
        </row>
        <row r="44">
          <cell r="A44" t="str">
            <v>CV</v>
          </cell>
        </row>
        <row r="45">
          <cell r="A45" t="str">
            <v>KY</v>
          </cell>
        </row>
        <row r="46">
          <cell r="A46" t="str">
            <v>CF</v>
          </cell>
        </row>
        <row r="47">
          <cell r="A47" t="str">
            <v>TD</v>
          </cell>
        </row>
        <row r="48">
          <cell r="A48" t="str">
            <v>CL</v>
          </cell>
        </row>
        <row r="49">
          <cell r="A49" t="str">
            <v>CN</v>
          </cell>
        </row>
        <row r="50">
          <cell r="A50" t="str">
            <v>CX</v>
          </cell>
        </row>
        <row r="51">
          <cell r="A51" t="str">
            <v>CC</v>
          </cell>
        </row>
        <row r="52">
          <cell r="A52" t="str">
            <v>CO</v>
          </cell>
        </row>
        <row r="53">
          <cell r="A53" t="str">
            <v>KM</v>
          </cell>
        </row>
        <row r="54">
          <cell r="A54" t="str">
            <v>CG</v>
          </cell>
        </row>
        <row r="55">
          <cell r="A55" t="str">
            <v>CD</v>
          </cell>
        </row>
        <row r="56">
          <cell r="A56" t="str">
            <v>CK</v>
          </cell>
        </row>
        <row r="57">
          <cell r="A57" t="str">
            <v>CR</v>
          </cell>
        </row>
        <row r="58">
          <cell r="A58" t="str">
            <v>CI</v>
          </cell>
        </row>
        <row r="59">
          <cell r="A59" t="str">
            <v>HR</v>
          </cell>
        </row>
        <row r="60">
          <cell r="A60" t="str">
            <v>CU</v>
          </cell>
        </row>
        <row r="61">
          <cell r="A61" t="str">
            <v>CY</v>
          </cell>
        </row>
        <row r="62">
          <cell r="A62" t="str">
            <v>CZ</v>
          </cell>
        </row>
        <row r="63">
          <cell r="A63" t="str">
            <v>CS</v>
          </cell>
        </row>
        <row r="64">
          <cell r="A64" t="str">
            <v>DK</v>
          </cell>
        </row>
        <row r="65">
          <cell r="A65" t="str">
            <v>DJ</v>
          </cell>
        </row>
        <row r="66">
          <cell r="A66" t="str">
            <v>DM</v>
          </cell>
        </row>
        <row r="67">
          <cell r="A67" t="str">
            <v>DO</v>
          </cell>
        </row>
        <row r="68">
          <cell r="A68" t="str">
            <v>TP</v>
          </cell>
        </row>
        <row r="69">
          <cell r="A69" t="str">
            <v>EC</v>
          </cell>
        </row>
        <row r="70">
          <cell r="A70" t="str">
            <v>EG</v>
          </cell>
        </row>
        <row r="71">
          <cell r="A71" t="str">
            <v>SV</v>
          </cell>
        </row>
        <row r="72">
          <cell r="A72" t="str">
            <v>GQ</v>
          </cell>
        </row>
        <row r="73">
          <cell r="A73" t="str">
            <v>ER</v>
          </cell>
        </row>
        <row r="74">
          <cell r="A74" t="str">
            <v>EE</v>
          </cell>
        </row>
        <row r="75">
          <cell r="A75" t="str">
            <v>ET</v>
          </cell>
        </row>
        <row r="76">
          <cell r="A76" t="str">
            <v>EU</v>
          </cell>
        </row>
        <row r="77">
          <cell r="A77" t="str">
            <v>MK</v>
          </cell>
        </row>
        <row r="78">
          <cell r="A78" t="str">
            <v>FK</v>
          </cell>
        </row>
        <row r="79">
          <cell r="A79" t="str">
            <v>FO</v>
          </cell>
        </row>
        <row r="80">
          <cell r="A80" t="str">
            <v>FJ</v>
          </cell>
        </row>
        <row r="81">
          <cell r="A81" t="str">
            <v>FI</v>
          </cell>
        </row>
        <row r="82">
          <cell r="A82" t="str">
            <v>FR</v>
          </cell>
        </row>
        <row r="83">
          <cell r="A83" t="str">
            <v>FX</v>
          </cell>
        </row>
        <row r="84">
          <cell r="A84" t="str">
            <v>GF</v>
          </cell>
        </row>
        <row r="85">
          <cell r="A85" t="str">
            <v>PF</v>
          </cell>
        </row>
        <row r="86">
          <cell r="A86" t="str">
            <v>TF</v>
          </cell>
        </row>
        <row r="87">
          <cell r="A87" t="str">
            <v>GA</v>
          </cell>
        </row>
        <row r="88">
          <cell r="A88" t="str">
            <v>GM</v>
          </cell>
        </row>
        <row r="89">
          <cell r="A89" t="str">
            <v>GE</v>
          </cell>
        </row>
        <row r="90">
          <cell r="A90" t="str">
            <v>DE</v>
          </cell>
        </row>
        <row r="91">
          <cell r="A91" t="str">
            <v>GH</v>
          </cell>
        </row>
        <row r="92">
          <cell r="A92" t="str">
            <v>GI</v>
          </cell>
        </row>
        <row r="93">
          <cell r="A93" t="str">
            <v>GB</v>
          </cell>
        </row>
        <row r="94">
          <cell r="A94" t="str">
            <v>GR</v>
          </cell>
        </row>
        <row r="95">
          <cell r="A95" t="str">
            <v>GL</v>
          </cell>
        </row>
        <row r="96">
          <cell r="A96" t="str">
            <v>GD</v>
          </cell>
        </row>
        <row r="97">
          <cell r="A97" t="str">
            <v>GP</v>
          </cell>
        </row>
        <row r="98">
          <cell r="A98" t="str">
            <v>GU</v>
          </cell>
        </row>
        <row r="99">
          <cell r="A99" t="str">
            <v>GT</v>
          </cell>
        </row>
        <row r="100">
          <cell r="A100" t="str">
            <v>GG</v>
          </cell>
        </row>
        <row r="101">
          <cell r="A101" t="str">
            <v>GN</v>
          </cell>
        </row>
        <row r="102">
          <cell r="A102" t="str">
            <v>GW</v>
          </cell>
        </row>
        <row r="103">
          <cell r="A103" t="str">
            <v>GY</v>
          </cell>
        </row>
        <row r="104">
          <cell r="A104" t="str">
            <v>HT</v>
          </cell>
        </row>
        <row r="105">
          <cell r="A105" t="str">
            <v>HM</v>
          </cell>
        </row>
        <row r="106">
          <cell r="A106" t="str">
            <v>HN</v>
          </cell>
        </row>
        <row r="107">
          <cell r="A107" t="str">
            <v>HK</v>
          </cell>
        </row>
        <row r="108">
          <cell r="A108" t="str">
            <v>HU</v>
          </cell>
        </row>
        <row r="109">
          <cell r="A109" t="str">
            <v>IS</v>
          </cell>
        </row>
        <row r="110">
          <cell r="A110" t="str">
            <v>IN</v>
          </cell>
        </row>
        <row r="111">
          <cell r="A111" t="str">
            <v>ID</v>
          </cell>
        </row>
        <row r="112">
          <cell r="A112" t="str">
            <v>IR</v>
          </cell>
        </row>
        <row r="113">
          <cell r="A113" t="str">
            <v>IQ</v>
          </cell>
        </row>
        <row r="114">
          <cell r="A114" t="str">
            <v>IE</v>
          </cell>
        </row>
        <row r="115">
          <cell r="A115" t="str">
            <v>IM</v>
          </cell>
        </row>
        <row r="116">
          <cell r="A116" t="str">
            <v>IL</v>
          </cell>
        </row>
        <row r="117">
          <cell r="A117" t="str">
            <v>IT</v>
          </cell>
        </row>
        <row r="118">
          <cell r="A118" t="str">
            <v>JM</v>
          </cell>
        </row>
        <row r="119">
          <cell r="A119" t="str">
            <v>JP</v>
          </cell>
        </row>
        <row r="120">
          <cell r="A120" t="str">
            <v>JE</v>
          </cell>
        </row>
        <row r="121">
          <cell r="A121" t="str">
            <v>JO</v>
          </cell>
        </row>
        <row r="122">
          <cell r="A122" t="str">
            <v>KZ</v>
          </cell>
        </row>
        <row r="123">
          <cell r="A123" t="str">
            <v>KE</v>
          </cell>
        </row>
        <row r="124">
          <cell r="A124" t="str">
            <v>KI</v>
          </cell>
        </row>
        <row r="125">
          <cell r="A125" t="str">
            <v>KP</v>
          </cell>
        </row>
        <row r="126">
          <cell r="A126" t="str">
            <v>KR</v>
          </cell>
        </row>
        <row r="127">
          <cell r="A127" t="str">
            <v>XK</v>
          </cell>
        </row>
        <row r="128">
          <cell r="A128" t="str">
            <v>KW</v>
          </cell>
        </row>
        <row r="129">
          <cell r="A129" t="str">
            <v>KG</v>
          </cell>
        </row>
        <row r="130">
          <cell r="A130" t="str">
            <v>LA</v>
          </cell>
        </row>
        <row r="131">
          <cell r="A131" t="str">
            <v>LV</v>
          </cell>
        </row>
        <row r="132">
          <cell r="A132" t="str">
            <v>LB</v>
          </cell>
        </row>
        <row r="133">
          <cell r="A133" t="str">
            <v>LS</v>
          </cell>
        </row>
        <row r="134">
          <cell r="A134" t="str">
            <v>LR</v>
          </cell>
        </row>
        <row r="135">
          <cell r="A135" t="str">
            <v>LY</v>
          </cell>
        </row>
        <row r="136">
          <cell r="A136" t="str">
            <v>LI</v>
          </cell>
        </row>
        <row r="137">
          <cell r="A137" t="str">
            <v>LT</v>
          </cell>
        </row>
        <row r="138">
          <cell r="A138" t="str">
            <v>LU</v>
          </cell>
        </row>
        <row r="139">
          <cell r="A139" t="str">
            <v>MO</v>
          </cell>
        </row>
        <row r="140">
          <cell r="A140" t="str">
            <v>MG</v>
          </cell>
        </row>
        <row r="141">
          <cell r="A141" t="str">
            <v>MW</v>
          </cell>
        </row>
        <row r="142">
          <cell r="A142" t="str">
            <v>MY</v>
          </cell>
        </row>
        <row r="143">
          <cell r="A143" t="str">
            <v>MV</v>
          </cell>
        </row>
        <row r="144">
          <cell r="A144" t="str">
            <v>ML</v>
          </cell>
        </row>
        <row r="145">
          <cell r="A145" t="str">
            <v>MT</v>
          </cell>
        </row>
        <row r="146">
          <cell r="A146" t="str">
            <v>MH</v>
          </cell>
        </row>
        <row r="147">
          <cell r="A147" t="str">
            <v>MQ</v>
          </cell>
        </row>
        <row r="148">
          <cell r="A148" t="str">
            <v>MR</v>
          </cell>
        </row>
        <row r="149">
          <cell r="A149" t="str">
            <v>MU</v>
          </cell>
        </row>
        <row r="150">
          <cell r="A150" t="str">
            <v>YT</v>
          </cell>
        </row>
        <row r="151">
          <cell r="A151" t="str">
            <v>MX</v>
          </cell>
        </row>
        <row r="152">
          <cell r="A152" t="str">
            <v>FM</v>
          </cell>
        </row>
        <row r="153">
          <cell r="A153" t="str">
            <v>MD</v>
          </cell>
        </row>
        <row r="154">
          <cell r="A154" t="str">
            <v>MC</v>
          </cell>
        </row>
        <row r="155">
          <cell r="A155" t="str">
            <v>MN</v>
          </cell>
        </row>
        <row r="156">
          <cell r="A156" t="str">
            <v>ME</v>
          </cell>
        </row>
        <row r="157">
          <cell r="A157" t="str">
            <v>MS</v>
          </cell>
        </row>
        <row r="158">
          <cell r="A158" t="str">
            <v>MA</v>
          </cell>
        </row>
        <row r="159">
          <cell r="A159" t="str">
            <v>MZ</v>
          </cell>
        </row>
        <row r="160">
          <cell r="A160" t="str">
            <v>MM</v>
          </cell>
        </row>
        <row r="161">
          <cell r="A161" t="str">
            <v>NA</v>
          </cell>
        </row>
        <row r="162">
          <cell r="A162" t="str">
            <v>NR</v>
          </cell>
        </row>
        <row r="163">
          <cell r="A163" t="str">
            <v>NP</v>
          </cell>
        </row>
        <row r="164">
          <cell r="A164" t="str">
            <v>NL</v>
          </cell>
        </row>
        <row r="165">
          <cell r="A165" t="str">
            <v>AN</v>
          </cell>
        </row>
        <row r="166">
          <cell r="A166" t="str">
            <v>NT</v>
          </cell>
        </row>
        <row r="167">
          <cell r="A167" t="str">
            <v>NC</v>
          </cell>
        </row>
        <row r="168">
          <cell r="A168" t="str">
            <v>NZ</v>
          </cell>
        </row>
        <row r="169">
          <cell r="A169" t="str">
            <v>NI</v>
          </cell>
        </row>
        <row r="170">
          <cell r="A170" t="str">
            <v>NE</v>
          </cell>
        </row>
        <row r="171">
          <cell r="A171" t="str">
            <v>NG</v>
          </cell>
        </row>
        <row r="172">
          <cell r="A172" t="str">
            <v>NU</v>
          </cell>
        </row>
        <row r="173">
          <cell r="A173" t="str">
            <v>NF</v>
          </cell>
        </row>
        <row r="174">
          <cell r="A174" t="str">
            <v>MP</v>
          </cell>
        </row>
        <row r="175">
          <cell r="A175" t="str">
            <v>NO</v>
          </cell>
        </row>
        <row r="176">
          <cell r="A176" t="str">
            <v>OM</v>
          </cell>
        </row>
        <row r="177">
          <cell r="A177" t="str">
            <v>PK</v>
          </cell>
        </row>
        <row r="178">
          <cell r="A178" t="str">
            <v>PW</v>
          </cell>
        </row>
        <row r="179">
          <cell r="A179" t="str">
            <v>PS</v>
          </cell>
        </row>
        <row r="180">
          <cell r="A180" t="str">
            <v>PA</v>
          </cell>
        </row>
        <row r="181">
          <cell r="A181" t="str">
            <v>PG</v>
          </cell>
        </row>
        <row r="182">
          <cell r="A182" t="str">
            <v>PY</v>
          </cell>
        </row>
        <row r="183">
          <cell r="A183" t="str">
            <v>PE</v>
          </cell>
        </row>
        <row r="184">
          <cell r="A184" t="str">
            <v>PH</v>
          </cell>
        </row>
        <row r="185">
          <cell r="A185" t="str">
            <v>PN</v>
          </cell>
        </row>
        <row r="186">
          <cell r="A186" t="str">
            <v>PL</v>
          </cell>
        </row>
        <row r="187">
          <cell r="A187" t="str">
            <v>PT</v>
          </cell>
        </row>
        <row r="188">
          <cell r="A188" t="str">
            <v>PR</v>
          </cell>
        </row>
        <row r="189">
          <cell r="A189" t="str">
            <v>QA</v>
          </cell>
        </row>
        <row r="190">
          <cell r="A190" t="str">
            <v>RE</v>
          </cell>
        </row>
        <row r="191">
          <cell r="A191" t="str">
            <v>RO</v>
          </cell>
        </row>
        <row r="192">
          <cell r="A192" t="str">
            <v>RU</v>
          </cell>
        </row>
        <row r="193">
          <cell r="A193" t="str">
            <v>RW</v>
          </cell>
        </row>
        <row r="194">
          <cell r="A194" t="str">
            <v>GS</v>
          </cell>
        </row>
        <row r="195">
          <cell r="A195" t="str">
            <v>KN</v>
          </cell>
        </row>
        <row r="196">
          <cell r="A196" t="str">
            <v>LC</v>
          </cell>
        </row>
        <row r="197">
          <cell r="A197" t="str">
            <v>MF</v>
          </cell>
        </row>
        <row r="198">
          <cell r="A198" t="str">
            <v>VC</v>
          </cell>
        </row>
        <row r="199">
          <cell r="A199" t="str">
            <v>WS</v>
          </cell>
        </row>
        <row r="200">
          <cell r="A200" t="str">
            <v>SM</v>
          </cell>
        </row>
        <row r="201">
          <cell r="A201" t="str">
            <v>ST</v>
          </cell>
        </row>
        <row r="202">
          <cell r="A202" t="str">
            <v>SA</v>
          </cell>
        </row>
        <row r="203">
          <cell r="A203" t="str">
            <v>SN</v>
          </cell>
        </row>
        <row r="204">
          <cell r="A204" t="str">
            <v>RS</v>
          </cell>
        </row>
        <row r="205">
          <cell r="A205" t="str">
            <v>YU</v>
          </cell>
        </row>
        <row r="206">
          <cell r="A206" t="str">
            <v>SC</v>
          </cell>
        </row>
        <row r="207">
          <cell r="A207" t="str">
            <v>SL</v>
          </cell>
        </row>
        <row r="208">
          <cell r="A208" t="str">
            <v>SG</v>
          </cell>
        </row>
        <row r="209">
          <cell r="A209" t="str">
            <v>SK</v>
          </cell>
        </row>
        <row r="210">
          <cell r="A210" t="str">
            <v>SI</v>
          </cell>
        </row>
        <row r="211">
          <cell r="A211" t="str">
            <v>SB</v>
          </cell>
        </row>
        <row r="212">
          <cell r="A212" t="str">
            <v>SO</v>
          </cell>
        </row>
        <row r="213">
          <cell r="A213" t="str">
            <v>ZA</v>
          </cell>
        </row>
        <row r="214">
          <cell r="A214" t="str">
            <v>SS</v>
          </cell>
        </row>
        <row r="215">
          <cell r="A215" t="str">
            <v>ES</v>
          </cell>
        </row>
        <row r="216">
          <cell r="A216" t="str">
            <v>LK</v>
          </cell>
        </row>
        <row r="217">
          <cell r="A217" t="str">
            <v>SH</v>
          </cell>
        </row>
        <row r="218">
          <cell r="A218" t="str">
            <v>PM</v>
          </cell>
        </row>
        <row r="219">
          <cell r="A219" t="str">
            <v>SD</v>
          </cell>
        </row>
        <row r="220">
          <cell r="A220" t="str">
            <v>SR</v>
          </cell>
        </row>
        <row r="221">
          <cell r="A221" t="str">
            <v>SJ</v>
          </cell>
        </row>
        <row r="222">
          <cell r="A222" t="str">
            <v>SZ</v>
          </cell>
        </row>
        <row r="223">
          <cell r="A223" t="str">
            <v>SE</v>
          </cell>
        </row>
        <row r="224">
          <cell r="A224" t="str">
            <v>CH</v>
          </cell>
        </row>
        <row r="225">
          <cell r="A225" t="str">
            <v>SY</v>
          </cell>
        </row>
        <row r="226">
          <cell r="A226" t="str">
            <v>TW</v>
          </cell>
        </row>
        <row r="227">
          <cell r="A227" t="str">
            <v>TJ</v>
          </cell>
        </row>
        <row r="228">
          <cell r="A228" t="str">
            <v>TZ</v>
          </cell>
        </row>
        <row r="229">
          <cell r="A229" t="str">
            <v>TH</v>
          </cell>
        </row>
        <row r="230">
          <cell r="A230" t="str">
            <v>TG</v>
          </cell>
        </row>
        <row r="231">
          <cell r="A231" t="str">
            <v>TK</v>
          </cell>
        </row>
        <row r="232">
          <cell r="A232" t="str">
            <v>TO</v>
          </cell>
        </row>
        <row r="233">
          <cell r="A233" t="str">
            <v>TT</v>
          </cell>
        </row>
        <row r="234">
          <cell r="A234" t="str">
            <v>TN</v>
          </cell>
        </row>
        <row r="235">
          <cell r="A235" t="str">
            <v>TR</v>
          </cell>
        </row>
        <row r="236">
          <cell r="A236" t="str">
            <v>TM</v>
          </cell>
        </row>
        <row r="237">
          <cell r="A237" t="str">
            <v>TC</v>
          </cell>
        </row>
        <row r="238">
          <cell r="A238" t="str">
            <v>TV</v>
          </cell>
        </row>
        <row r="239">
          <cell r="A239" t="str">
            <v>UG</v>
          </cell>
        </row>
        <row r="240">
          <cell r="A240" t="str">
            <v>UA</v>
          </cell>
        </row>
        <row r="241">
          <cell r="A241" t="str">
            <v>AE</v>
          </cell>
        </row>
        <row r="242">
          <cell r="A242" t="str">
            <v>UK</v>
          </cell>
        </row>
        <row r="243">
          <cell r="A243" t="str">
            <v>US</v>
          </cell>
        </row>
        <row r="244">
          <cell r="A244" t="str">
            <v>UY</v>
          </cell>
        </row>
        <row r="245">
          <cell r="A245" t="str">
            <v>UM</v>
          </cell>
        </row>
        <row r="246">
          <cell r="A246" t="str">
            <v>SU</v>
          </cell>
        </row>
        <row r="247">
          <cell r="A247" t="str">
            <v>UZ</v>
          </cell>
        </row>
        <row r="248">
          <cell r="A248" t="str">
            <v>VU</v>
          </cell>
        </row>
        <row r="249">
          <cell r="A249" t="str">
            <v>VA</v>
          </cell>
        </row>
        <row r="250">
          <cell r="A250" t="str">
            <v>VE</v>
          </cell>
        </row>
        <row r="251">
          <cell r="A251" t="str">
            <v>VN</v>
          </cell>
        </row>
        <row r="252">
          <cell r="A252" t="str">
            <v>VI</v>
          </cell>
        </row>
        <row r="253">
          <cell r="A253" t="str">
            <v>WF</v>
          </cell>
        </row>
        <row r="254">
          <cell r="A254" t="str">
            <v>EH</v>
          </cell>
        </row>
        <row r="255">
          <cell r="A255" t="str">
            <v>YE</v>
          </cell>
        </row>
        <row r="256">
          <cell r="A256" t="str">
            <v>ZR</v>
          </cell>
        </row>
        <row r="257">
          <cell r="A257" t="str">
            <v>ZM</v>
          </cell>
        </row>
        <row r="258">
          <cell r="A258" t="str">
            <v>ZW</v>
          </cell>
        </row>
        <row r="259">
          <cell r="A259" t="str">
            <v>IFI</v>
          </cell>
        </row>
        <row r="260">
          <cell r="A260" t="str">
            <v>BL</v>
          </cell>
        </row>
        <row r="261">
          <cell r="A261" t="str">
            <v>TL</v>
          </cell>
        </row>
        <row r="262">
          <cell r="A262" t="str">
            <v>OT</v>
          </cell>
        </row>
      </sheetData>
      <sheetData sheetId="8">
        <row r="3">
          <cell r="A3" t="str">
            <v>AED</v>
          </cell>
        </row>
        <row r="4">
          <cell r="A4" t="str">
            <v>AFN</v>
          </cell>
        </row>
        <row r="5">
          <cell r="A5" t="str">
            <v>ALL</v>
          </cell>
        </row>
        <row r="6">
          <cell r="A6" t="str">
            <v>AMD</v>
          </cell>
        </row>
        <row r="7">
          <cell r="A7" t="str">
            <v>ANG</v>
          </cell>
        </row>
        <row r="8">
          <cell r="A8" t="str">
            <v>AOA</v>
          </cell>
        </row>
        <row r="9">
          <cell r="A9" t="str">
            <v>ARS</v>
          </cell>
        </row>
        <row r="10">
          <cell r="A10" t="str">
            <v>AUD</v>
          </cell>
        </row>
        <row r="11">
          <cell r="A11" t="str">
            <v>AWG</v>
          </cell>
        </row>
        <row r="12">
          <cell r="A12" t="str">
            <v>AZN</v>
          </cell>
        </row>
        <row r="13">
          <cell r="A13" t="str">
            <v>BAM</v>
          </cell>
        </row>
        <row r="14">
          <cell r="A14" t="str">
            <v>BBD</v>
          </cell>
        </row>
        <row r="15">
          <cell r="A15" t="str">
            <v>BDT</v>
          </cell>
        </row>
        <row r="16">
          <cell r="A16" t="str">
            <v>BGN</v>
          </cell>
        </row>
        <row r="17">
          <cell r="A17" t="str">
            <v>BHD</v>
          </cell>
        </row>
        <row r="18">
          <cell r="A18" t="str">
            <v>BIF</v>
          </cell>
        </row>
        <row r="19">
          <cell r="A19" t="str">
            <v>BMD</v>
          </cell>
        </row>
        <row r="20">
          <cell r="A20" t="str">
            <v>BND</v>
          </cell>
        </row>
        <row r="21">
          <cell r="A21" t="str">
            <v>BOB</v>
          </cell>
        </row>
        <row r="22">
          <cell r="A22" t="str">
            <v>BRL</v>
          </cell>
        </row>
        <row r="23">
          <cell r="A23" t="str">
            <v>BSD</v>
          </cell>
        </row>
        <row r="24">
          <cell r="A24" t="str">
            <v>BTN</v>
          </cell>
        </row>
        <row r="25">
          <cell r="A25" t="str">
            <v>BWP</v>
          </cell>
        </row>
        <row r="26">
          <cell r="A26" t="str">
            <v>BYR</v>
          </cell>
        </row>
        <row r="27">
          <cell r="A27" t="str">
            <v>BZD</v>
          </cell>
        </row>
        <row r="28">
          <cell r="A28" t="str">
            <v>CAD</v>
          </cell>
        </row>
        <row r="29">
          <cell r="A29" t="str">
            <v>CDF</v>
          </cell>
        </row>
        <row r="30">
          <cell r="A30" t="str">
            <v>CHF</v>
          </cell>
        </row>
        <row r="31">
          <cell r="A31" t="str">
            <v>CLP</v>
          </cell>
        </row>
        <row r="32">
          <cell r="A32" t="str">
            <v>CNY</v>
          </cell>
        </row>
        <row r="33">
          <cell r="A33" t="str">
            <v>COP</v>
          </cell>
        </row>
        <row r="34">
          <cell r="A34" t="str">
            <v>CRC</v>
          </cell>
        </row>
        <row r="35">
          <cell r="A35" t="str">
            <v>CUC</v>
          </cell>
        </row>
        <row r="36">
          <cell r="A36" t="str">
            <v>CUP</v>
          </cell>
        </row>
        <row r="37">
          <cell r="A37" t="str">
            <v>CVE</v>
          </cell>
        </row>
        <row r="38">
          <cell r="A38" t="str">
            <v>CZK</v>
          </cell>
        </row>
        <row r="39">
          <cell r="A39" t="str">
            <v>DJF</v>
          </cell>
        </row>
        <row r="40">
          <cell r="A40" t="str">
            <v>DKK</v>
          </cell>
        </row>
        <row r="41">
          <cell r="A41" t="str">
            <v>DOP</v>
          </cell>
        </row>
        <row r="42">
          <cell r="A42" t="str">
            <v>DZD</v>
          </cell>
        </row>
        <row r="43">
          <cell r="A43" t="str">
            <v>EGP</v>
          </cell>
        </row>
        <row r="44">
          <cell r="A44" t="str">
            <v>ERN</v>
          </cell>
        </row>
        <row r="45">
          <cell r="A45" t="str">
            <v>ETB</v>
          </cell>
        </row>
        <row r="46">
          <cell r="A46" t="str">
            <v>EUR</v>
          </cell>
        </row>
        <row r="47">
          <cell r="A47" t="str">
            <v>FJD</v>
          </cell>
        </row>
        <row r="48">
          <cell r="A48" t="str">
            <v>FKP</v>
          </cell>
        </row>
        <row r="49">
          <cell r="A49" t="str">
            <v>GBP</v>
          </cell>
        </row>
        <row r="50">
          <cell r="A50" t="str">
            <v>GEL</v>
          </cell>
        </row>
        <row r="51">
          <cell r="A51" t="str">
            <v>GGP</v>
          </cell>
        </row>
        <row r="52">
          <cell r="A52" t="str">
            <v>GHS</v>
          </cell>
        </row>
        <row r="53">
          <cell r="A53" t="str">
            <v>GIP</v>
          </cell>
        </row>
        <row r="54">
          <cell r="A54" t="str">
            <v>GMD</v>
          </cell>
        </row>
        <row r="55">
          <cell r="A55" t="str">
            <v>GNF</v>
          </cell>
        </row>
        <row r="56">
          <cell r="A56" t="str">
            <v>GTQ</v>
          </cell>
        </row>
        <row r="57">
          <cell r="A57" t="str">
            <v>GYD</v>
          </cell>
        </row>
        <row r="58">
          <cell r="A58" t="str">
            <v>HKD</v>
          </cell>
        </row>
        <row r="59">
          <cell r="A59" t="str">
            <v>HNL</v>
          </cell>
        </row>
        <row r="60">
          <cell r="A60" t="str">
            <v>HRK</v>
          </cell>
        </row>
        <row r="61">
          <cell r="A61" t="str">
            <v>HTG</v>
          </cell>
        </row>
        <row r="62">
          <cell r="A62" t="str">
            <v>HUF</v>
          </cell>
        </row>
        <row r="63">
          <cell r="A63" t="str">
            <v>IDR</v>
          </cell>
        </row>
        <row r="64">
          <cell r="A64" t="str">
            <v>ILS</v>
          </cell>
        </row>
        <row r="65">
          <cell r="A65" t="str">
            <v>IMP</v>
          </cell>
        </row>
        <row r="66">
          <cell r="A66" t="str">
            <v>INR</v>
          </cell>
        </row>
        <row r="67">
          <cell r="A67" t="str">
            <v>IQD</v>
          </cell>
        </row>
        <row r="68">
          <cell r="A68" t="str">
            <v>IRR</v>
          </cell>
        </row>
        <row r="69">
          <cell r="A69" t="str">
            <v>ISK</v>
          </cell>
        </row>
        <row r="70">
          <cell r="A70" t="str">
            <v>JEP</v>
          </cell>
        </row>
        <row r="71">
          <cell r="A71" t="str">
            <v>JMD</v>
          </cell>
        </row>
        <row r="72">
          <cell r="A72" t="str">
            <v>JOD</v>
          </cell>
        </row>
        <row r="73">
          <cell r="A73" t="str">
            <v>JPY</v>
          </cell>
        </row>
        <row r="74">
          <cell r="A74" t="str">
            <v>KES</v>
          </cell>
        </row>
        <row r="75">
          <cell r="A75" t="str">
            <v>KGS</v>
          </cell>
        </row>
        <row r="76">
          <cell r="A76" t="str">
            <v>KHR</v>
          </cell>
        </row>
        <row r="77">
          <cell r="A77" t="str">
            <v>KMF</v>
          </cell>
        </row>
        <row r="78">
          <cell r="A78" t="str">
            <v>KPW</v>
          </cell>
        </row>
        <row r="79">
          <cell r="A79" t="str">
            <v>KRW</v>
          </cell>
        </row>
        <row r="80">
          <cell r="A80" t="str">
            <v>KWD</v>
          </cell>
        </row>
        <row r="81">
          <cell r="A81" t="str">
            <v>KYD</v>
          </cell>
        </row>
        <row r="82">
          <cell r="A82" t="str">
            <v>KZT</v>
          </cell>
        </row>
        <row r="83">
          <cell r="A83" t="str">
            <v>LAK</v>
          </cell>
        </row>
        <row r="84">
          <cell r="A84" t="str">
            <v>LBP</v>
          </cell>
        </row>
        <row r="85">
          <cell r="A85" t="str">
            <v>LKR</v>
          </cell>
        </row>
        <row r="86">
          <cell r="A86" t="str">
            <v>LRD</v>
          </cell>
        </row>
        <row r="87">
          <cell r="A87" t="str">
            <v>LSL</v>
          </cell>
        </row>
        <row r="88">
          <cell r="A88" t="str">
            <v>LTL</v>
          </cell>
        </row>
        <row r="89">
          <cell r="A89" t="str">
            <v>LVL</v>
          </cell>
        </row>
        <row r="90">
          <cell r="A90" t="str">
            <v>LYD</v>
          </cell>
        </row>
        <row r="91">
          <cell r="A91" t="str">
            <v>MAD</v>
          </cell>
        </row>
        <row r="92">
          <cell r="A92" t="str">
            <v>MDL</v>
          </cell>
        </row>
        <row r="93">
          <cell r="A93" t="str">
            <v>MGA</v>
          </cell>
        </row>
        <row r="94">
          <cell r="A94" t="str">
            <v>MKD</v>
          </cell>
        </row>
        <row r="95">
          <cell r="A95" t="str">
            <v>MMK</v>
          </cell>
        </row>
        <row r="96">
          <cell r="A96" t="str">
            <v>MNT</v>
          </cell>
        </row>
        <row r="97">
          <cell r="A97" t="str">
            <v>MOP</v>
          </cell>
        </row>
        <row r="98">
          <cell r="A98" t="str">
            <v>MRO</v>
          </cell>
        </row>
        <row r="99">
          <cell r="A99" t="str">
            <v>MUR</v>
          </cell>
        </row>
        <row r="100">
          <cell r="A100" t="str">
            <v>MVR</v>
          </cell>
        </row>
        <row r="101">
          <cell r="A101" t="str">
            <v>MWK</v>
          </cell>
        </row>
        <row r="102">
          <cell r="A102" t="str">
            <v>MXN</v>
          </cell>
        </row>
        <row r="103">
          <cell r="A103" t="str">
            <v>MYR</v>
          </cell>
        </row>
        <row r="104">
          <cell r="A104" t="str">
            <v>MZN</v>
          </cell>
        </row>
        <row r="105">
          <cell r="A105" t="str">
            <v>NAD</v>
          </cell>
        </row>
        <row r="106">
          <cell r="A106" t="str">
            <v>NGN</v>
          </cell>
        </row>
        <row r="107">
          <cell r="A107" t="str">
            <v>NIO</v>
          </cell>
        </row>
        <row r="108">
          <cell r="A108" t="str">
            <v>NOK</v>
          </cell>
        </row>
        <row r="109">
          <cell r="A109" t="str">
            <v>NPR</v>
          </cell>
        </row>
        <row r="110">
          <cell r="A110" t="str">
            <v>NZD</v>
          </cell>
        </row>
        <row r="111">
          <cell r="A111" t="str">
            <v>OMR</v>
          </cell>
        </row>
        <row r="112">
          <cell r="A112" t="str">
            <v>PAB</v>
          </cell>
        </row>
        <row r="113">
          <cell r="A113" t="str">
            <v>PEN</v>
          </cell>
        </row>
        <row r="114">
          <cell r="A114" t="str">
            <v>PGK</v>
          </cell>
        </row>
        <row r="115">
          <cell r="A115" t="str">
            <v>PHP</v>
          </cell>
        </row>
        <row r="116">
          <cell r="A116" t="str">
            <v>PKR</v>
          </cell>
        </row>
        <row r="117">
          <cell r="A117" t="str">
            <v>PLN</v>
          </cell>
        </row>
        <row r="118">
          <cell r="A118" t="str">
            <v>PYG</v>
          </cell>
        </row>
        <row r="119">
          <cell r="A119" t="str">
            <v>QAR</v>
          </cell>
        </row>
        <row r="120">
          <cell r="A120" t="str">
            <v>RON</v>
          </cell>
        </row>
        <row r="121">
          <cell r="A121" t="str">
            <v>RSD</v>
          </cell>
        </row>
        <row r="122">
          <cell r="A122" t="str">
            <v>RUB</v>
          </cell>
        </row>
        <row r="123">
          <cell r="A123" t="str">
            <v>RWF</v>
          </cell>
        </row>
        <row r="124">
          <cell r="A124" t="str">
            <v>SAR</v>
          </cell>
        </row>
        <row r="125">
          <cell r="A125" t="str">
            <v>SBD</v>
          </cell>
        </row>
        <row r="126">
          <cell r="A126" t="str">
            <v>SCR</v>
          </cell>
        </row>
        <row r="127">
          <cell r="A127" t="str">
            <v>SDG</v>
          </cell>
        </row>
        <row r="128">
          <cell r="A128" t="str">
            <v>SEK</v>
          </cell>
        </row>
        <row r="129">
          <cell r="A129" t="str">
            <v>SGD</v>
          </cell>
        </row>
        <row r="130">
          <cell r="A130" t="str">
            <v>SHP</v>
          </cell>
        </row>
        <row r="131">
          <cell r="A131" t="str">
            <v>SLL</v>
          </cell>
        </row>
        <row r="132">
          <cell r="A132" t="str">
            <v>SOS</v>
          </cell>
        </row>
        <row r="133">
          <cell r="A133" t="str">
            <v>SPL*</v>
          </cell>
        </row>
        <row r="134">
          <cell r="A134" t="str">
            <v>SRD</v>
          </cell>
        </row>
        <row r="135">
          <cell r="A135" t="str">
            <v>STD</v>
          </cell>
        </row>
        <row r="136">
          <cell r="A136" t="str">
            <v>SVC</v>
          </cell>
        </row>
        <row r="137">
          <cell r="A137" t="str">
            <v>SYP</v>
          </cell>
        </row>
        <row r="138">
          <cell r="A138" t="str">
            <v>SZL</v>
          </cell>
        </row>
        <row r="139">
          <cell r="A139" t="str">
            <v>THB</v>
          </cell>
        </row>
        <row r="140">
          <cell r="A140" t="str">
            <v>TJS</v>
          </cell>
        </row>
        <row r="141">
          <cell r="A141" t="str">
            <v>TMT</v>
          </cell>
        </row>
        <row r="142">
          <cell r="A142" t="str">
            <v>TND</v>
          </cell>
        </row>
        <row r="143">
          <cell r="A143" t="str">
            <v>TOP</v>
          </cell>
        </row>
        <row r="144">
          <cell r="A144" t="str">
            <v>TRY</v>
          </cell>
        </row>
        <row r="145">
          <cell r="A145" t="str">
            <v>TTD</v>
          </cell>
        </row>
        <row r="146">
          <cell r="A146" t="str">
            <v>TVD</v>
          </cell>
        </row>
        <row r="147">
          <cell r="A147" t="str">
            <v>TWD</v>
          </cell>
        </row>
        <row r="148">
          <cell r="A148" t="str">
            <v>TZS</v>
          </cell>
        </row>
        <row r="149">
          <cell r="A149" t="str">
            <v>UAH</v>
          </cell>
        </row>
        <row r="150">
          <cell r="A150" t="str">
            <v>UGX</v>
          </cell>
        </row>
        <row r="151">
          <cell r="A151" t="str">
            <v>USD</v>
          </cell>
        </row>
        <row r="152">
          <cell r="A152" t="str">
            <v>UYU</v>
          </cell>
        </row>
        <row r="153">
          <cell r="A153" t="str">
            <v>UZS</v>
          </cell>
        </row>
        <row r="154">
          <cell r="A154" t="str">
            <v>VEF</v>
          </cell>
        </row>
        <row r="155">
          <cell r="A155" t="str">
            <v>VND</v>
          </cell>
        </row>
        <row r="156">
          <cell r="A156" t="str">
            <v>VUV</v>
          </cell>
        </row>
        <row r="157">
          <cell r="A157" t="str">
            <v>WST</v>
          </cell>
        </row>
        <row r="158">
          <cell r="A158" t="str">
            <v>XAF</v>
          </cell>
        </row>
        <row r="159">
          <cell r="A159" t="str">
            <v>XCD</v>
          </cell>
        </row>
        <row r="160">
          <cell r="A160" t="str">
            <v>XDR</v>
          </cell>
        </row>
        <row r="161">
          <cell r="A161" t="str">
            <v>XOF</v>
          </cell>
        </row>
        <row r="162">
          <cell r="A162" t="str">
            <v>XPF</v>
          </cell>
        </row>
        <row r="163">
          <cell r="A163" t="str">
            <v>YER</v>
          </cell>
        </row>
        <row r="164">
          <cell r="A164" t="str">
            <v>ZAR</v>
          </cell>
        </row>
        <row r="165">
          <cell r="A165" t="str">
            <v>ZMK</v>
          </cell>
        </row>
        <row r="166">
          <cell r="A166" t="str">
            <v>ZWD</v>
          </cell>
        </row>
      </sheetData>
      <sheetData sheetId="9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Sheet"/>
      <sheetName val="Sheet1"/>
      <sheetName val="Technical"/>
      <sheetName val="Ratings"/>
      <sheetName val="Trial Balance"/>
      <sheetName val="Deposi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rgb="FF00B050"/>
    <pageSetUpPr fitToPage="1"/>
  </sheetPr>
  <dimension ref="A2:U59"/>
  <sheetViews>
    <sheetView tabSelected="1" view="pageBreakPreview" zoomScaleNormal="100" zoomScaleSheetLayoutView="100" workbookViewId="0">
      <selection activeCell="B3" sqref="B3"/>
    </sheetView>
  </sheetViews>
  <sheetFormatPr defaultColWidth="9.140625" defaultRowHeight="12.75" x14ac:dyDescent="0.2"/>
  <cols>
    <col min="1" max="1" width="4.42578125" style="6" customWidth="1"/>
    <col min="2" max="2" width="42.28515625" style="6" bestFit="1" customWidth="1"/>
    <col min="3" max="3" width="17.28515625" style="6" bestFit="1" customWidth="1"/>
    <col min="4" max="4" width="10.42578125" style="6" bestFit="1" customWidth="1"/>
    <col min="5" max="5" width="10.28515625" style="6" bestFit="1" customWidth="1"/>
    <col min="6" max="6" width="9.7109375" style="6" bestFit="1" customWidth="1"/>
    <col min="7" max="7" width="10.5703125" style="6" bestFit="1" customWidth="1"/>
    <col min="8" max="8" width="10.28515625" style="6" bestFit="1" customWidth="1"/>
    <col min="9" max="9" width="10.5703125" style="6" bestFit="1" customWidth="1"/>
    <col min="10" max="11" width="10.28515625" style="6" bestFit="1" customWidth="1"/>
    <col min="12" max="12" width="11.140625" style="6" customWidth="1"/>
    <col min="13" max="13" width="9.85546875" style="6" bestFit="1" customWidth="1"/>
    <col min="14" max="15" width="10.42578125" style="6" bestFit="1" customWidth="1"/>
    <col min="16" max="16" width="9.85546875" style="6" bestFit="1" customWidth="1"/>
    <col min="17" max="17" width="10.42578125" style="6" bestFit="1" customWidth="1"/>
    <col min="18" max="18" width="11" style="6" customWidth="1"/>
    <col min="19" max="19" width="12.140625" style="6" bestFit="1" customWidth="1"/>
    <col min="20" max="16384" width="9.140625" style="6"/>
  </cols>
  <sheetData>
    <row r="2" spans="1:10" x14ac:dyDescent="0.2">
      <c r="A2" s="6" t="s">
        <v>78</v>
      </c>
    </row>
    <row r="3" spans="1:10" x14ac:dyDescent="0.2">
      <c r="B3" s="67">
        <v>45657</v>
      </c>
    </row>
    <row r="4" spans="1:10" ht="13.5" thickBot="1" x14ac:dyDescent="0.25"/>
    <row r="5" spans="1:10" x14ac:dyDescent="0.2">
      <c r="A5" s="172" t="s">
        <v>0</v>
      </c>
      <c r="B5" s="170" t="s">
        <v>28</v>
      </c>
      <c r="C5" s="174" t="s">
        <v>27</v>
      </c>
      <c r="D5" s="175"/>
      <c r="E5" s="175"/>
      <c r="F5" s="175"/>
      <c r="G5" s="175"/>
      <c r="H5" s="175"/>
      <c r="I5" s="175"/>
      <c r="J5" s="176"/>
    </row>
    <row r="6" spans="1:10" s="11" customFormat="1" ht="117.75" customHeight="1" x14ac:dyDescent="0.2">
      <c r="A6" s="173"/>
      <c r="B6" s="171"/>
      <c r="C6" s="8" t="s">
        <v>29</v>
      </c>
      <c r="D6" s="9" t="s">
        <v>30</v>
      </c>
      <c r="E6" s="9" t="s">
        <v>31</v>
      </c>
      <c r="F6" s="9" t="s">
        <v>32</v>
      </c>
      <c r="G6" s="9" t="s">
        <v>33</v>
      </c>
      <c r="H6" s="9" t="s">
        <v>34</v>
      </c>
      <c r="I6" s="9" t="s">
        <v>35</v>
      </c>
      <c r="J6" s="10" t="s">
        <v>36</v>
      </c>
    </row>
    <row r="7" spans="1:10" x14ac:dyDescent="0.2">
      <c r="A7" s="56">
        <f t="shared" ref="A7:A23" si="0">A30</f>
        <v>1</v>
      </c>
      <c r="B7" s="15" t="str">
        <f t="shared" ref="B7:B23" si="1">B30</f>
        <v>საქართველოს ბანკი</v>
      </c>
      <c r="C7" s="60">
        <f t="shared" ref="C7:C23" si="2">C30/C$29</f>
        <v>0.39301852066641391</v>
      </c>
      <c r="D7" s="61">
        <f t="shared" ref="D7:D21" si="3">E30/E$29</f>
        <v>0.37603525417880496</v>
      </c>
      <c r="E7" s="61">
        <f t="shared" ref="E7:E21" si="4">G30/G$29</f>
        <v>0.3970981772442343</v>
      </c>
      <c r="F7" s="61">
        <f t="shared" ref="F7:F21" si="5">H30/H$29</f>
        <v>0.41467909196419778</v>
      </c>
      <c r="G7" s="61">
        <f t="shared" ref="G7:G21" si="6">J30/J$29</f>
        <v>0.42324265437607933</v>
      </c>
      <c r="H7" s="61">
        <f t="shared" ref="H7:H21" si="7">K30/K$29</f>
        <v>0.37554718093944545</v>
      </c>
      <c r="I7" s="61">
        <f t="shared" ref="I7:I21" si="8">L30/L$29</f>
        <v>0.45420816839762057</v>
      </c>
      <c r="J7" s="59">
        <f t="shared" ref="J7:J23" si="9">O30/O$29</f>
        <v>0.36957183960068013</v>
      </c>
    </row>
    <row r="8" spans="1:10" x14ac:dyDescent="0.2">
      <c r="A8" s="55">
        <f t="shared" si="0"/>
        <v>2</v>
      </c>
      <c r="B8" s="12" t="str">
        <f t="shared" si="1"/>
        <v>თი–ბი–სი ბანკი</v>
      </c>
      <c r="C8" s="57">
        <f t="shared" si="2"/>
        <v>0.38693280392751744</v>
      </c>
      <c r="D8" s="58">
        <f t="shared" si="3"/>
        <v>0.38620187117871668</v>
      </c>
      <c r="E8" s="58">
        <f t="shared" si="4"/>
        <v>0.38959620889289553</v>
      </c>
      <c r="F8" s="58">
        <f t="shared" si="5"/>
        <v>0.38169717803119507</v>
      </c>
      <c r="G8" s="58">
        <f t="shared" si="6"/>
        <v>0.36627719740253023</v>
      </c>
      <c r="H8" s="58">
        <f t="shared" si="7"/>
        <v>0.38415738802845362</v>
      </c>
      <c r="I8" s="58">
        <f t="shared" si="8"/>
        <v>0.35466877308799999</v>
      </c>
      <c r="J8" s="59">
        <f t="shared" si="9"/>
        <v>0.37162563085786093</v>
      </c>
    </row>
    <row r="9" spans="1:10" x14ac:dyDescent="0.2">
      <c r="A9" s="56">
        <f t="shared" si="0"/>
        <v>3</v>
      </c>
      <c r="B9" s="15" t="str">
        <f t="shared" si="1"/>
        <v>ლიბერთი ბანკი</v>
      </c>
      <c r="C9" s="60">
        <f t="shared" si="2"/>
        <v>5.1332764871177231E-2</v>
      </c>
      <c r="D9" s="61">
        <f t="shared" si="3"/>
        <v>5.8135584535403212E-2</v>
      </c>
      <c r="E9" s="61">
        <f t="shared" si="4"/>
        <v>5.2913303275666339E-2</v>
      </c>
      <c r="F9" s="61">
        <f t="shared" si="5"/>
        <v>5.3373238858175104E-2</v>
      </c>
      <c r="G9" s="61">
        <f t="shared" si="6"/>
        <v>5.894045355320595E-2</v>
      </c>
      <c r="H9" s="61">
        <f t="shared" si="7"/>
        <v>5.9372733701458999E-2</v>
      </c>
      <c r="I9" s="61">
        <f t="shared" si="8"/>
        <v>5.8659802664820057E-2</v>
      </c>
      <c r="J9" s="59">
        <f t="shared" si="9"/>
        <v>4.2249062941800281E-2</v>
      </c>
    </row>
    <row r="10" spans="1:10" x14ac:dyDescent="0.2">
      <c r="A10" s="55">
        <f t="shared" si="0"/>
        <v>4</v>
      </c>
      <c r="B10" s="12" t="str">
        <f t="shared" si="1"/>
        <v>ბაზის ბანკი</v>
      </c>
      <c r="C10" s="57">
        <f t="shared" si="2"/>
        <v>4.1896890410805764E-2</v>
      </c>
      <c r="D10" s="58">
        <f t="shared" si="3"/>
        <v>4.6590861772296967E-2</v>
      </c>
      <c r="E10" s="58">
        <f t="shared" si="4"/>
        <v>4.1766758803359581E-2</v>
      </c>
      <c r="F10" s="58">
        <f t="shared" si="5"/>
        <v>4.2216617612158516E-2</v>
      </c>
      <c r="G10" s="58">
        <f t="shared" si="6"/>
        <v>4.3094732395605906E-2</v>
      </c>
      <c r="H10" s="58">
        <f t="shared" si="7"/>
        <v>4.8008956321413866E-2</v>
      </c>
      <c r="I10" s="58">
        <f t="shared" si="8"/>
        <v>3.9904252064558013E-2</v>
      </c>
      <c r="J10" s="59">
        <f t="shared" si="9"/>
        <v>4.2644785973288031E-2</v>
      </c>
    </row>
    <row r="11" spans="1:10" x14ac:dyDescent="0.2">
      <c r="A11" s="56">
        <f t="shared" si="0"/>
        <v>5</v>
      </c>
      <c r="B11" s="15" t="str">
        <f t="shared" si="1"/>
        <v>კრედო ბანკი</v>
      </c>
      <c r="C11" s="60">
        <f t="shared" si="2"/>
        <v>3.2075780157472068E-2</v>
      </c>
      <c r="D11" s="61">
        <f t="shared" si="3"/>
        <v>4.0050330685442288E-2</v>
      </c>
      <c r="E11" s="61">
        <f t="shared" si="4"/>
        <v>3.3020674330461873E-2</v>
      </c>
      <c r="F11" s="61">
        <f t="shared" si="5"/>
        <v>2.0700992942929514E-2</v>
      </c>
      <c r="G11" s="61">
        <f t="shared" si="6"/>
        <v>2.2871781102230912E-2</v>
      </c>
      <c r="H11" s="61">
        <f t="shared" si="7"/>
        <v>1.8074499287336634E-2</v>
      </c>
      <c r="I11" s="61">
        <f t="shared" si="8"/>
        <v>2.5986338660858675E-2</v>
      </c>
      <c r="J11" s="59">
        <f t="shared" si="9"/>
        <v>2.6645265516088555E-2</v>
      </c>
    </row>
    <row r="12" spans="1:10" x14ac:dyDescent="0.2">
      <c r="A12" s="55">
        <f t="shared" si="0"/>
        <v>6</v>
      </c>
      <c r="B12" s="12" t="str">
        <f t="shared" si="1"/>
        <v>ქართუ ბანკი</v>
      </c>
      <c r="C12" s="57">
        <f t="shared" si="2"/>
        <v>2.1162729638258878E-2</v>
      </c>
      <c r="D12" s="58">
        <f t="shared" si="3"/>
        <v>1.7730859696383713E-2</v>
      </c>
      <c r="E12" s="58">
        <f t="shared" si="4"/>
        <v>1.9357375888087443E-2</v>
      </c>
      <c r="F12" s="58">
        <f t="shared" si="5"/>
        <v>2.4368265131893267E-2</v>
      </c>
      <c r="G12" s="58">
        <f t="shared" si="6"/>
        <v>2.7446695156375704E-2</v>
      </c>
      <c r="H12" s="58">
        <f t="shared" si="7"/>
        <v>3.4714349384544797E-2</v>
      </c>
      <c r="I12" s="58">
        <f t="shared" si="8"/>
        <v>2.2728288299484593E-2</v>
      </c>
      <c r="J12" s="59">
        <f t="shared" si="9"/>
        <v>3.1538496151534985E-2</v>
      </c>
    </row>
    <row r="13" spans="1:10" x14ac:dyDescent="0.2">
      <c r="A13" s="56">
        <f t="shared" si="0"/>
        <v>7</v>
      </c>
      <c r="B13" s="15" t="str">
        <f t="shared" si="1"/>
        <v>პროკრედიტ ბანკი</v>
      </c>
      <c r="C13" s="60">
        <f t="shared" si="2"/>
        <v>2.0618234728642292E-2</v>
      </c>
      <c r="D13" s="61">
        <f t="shared" si="3"/>
        <v>2.113825737364864E-2</v>
      </c>
      <c r="E13" s="61">
        <f t="shared" si="4"/>
        <v>2.0337249359369192E-2</v>
      </c>
      <c r="F13" s="61">
        <f t="shared" si="5"/>
        <v>2.1591437141677973E-2</v>
      </c>
      <c r="G13" s="61">
        <f t="shared" si="6"/>
        <v>2.2772162022360026E-2</v>
      </c>
      <c r="H13" s="61">
        <f t="shared" si="7"/>
        <v>2.9596671621731557E-2</v>
      </c>
      <c r="I13" s="61">
        <f t="shared" si="8"/>
        <v>1.8341459641970898E-2</v>
      </c>
      <c r="J13" s="59">
        <f t="shared" si="9"/>
        <v>2.2233119826291239E-2</v>
      </c>
    </row>
    <row r="14" spans="1:10" x14ac:dyDescent="0.2">
      <c r="A14" s="55">
        <f t="shared" si="0"/>
        <v>8</v>
      </c>
      <c r="B14" s="12" t="str">
        <f t="shared" si="1"/>
        <v>ტერა ბანკი</v>
      </c>
      <c r="C14" s="57">
        <f t="shared" si="2"/>
        <v>2.0524322922250163E-2</v>
      </c>
      <c r="D14" s="58">
        <f t="shared" si="3"/>
        <v>2.266519370180075E-2</v>
      </c>
      <c r="E14" s="58">
        <f t="shared" si="4"/>
        <v>2.0618976506681461E-2</v>
      </c>
      <c r="F14" s="58">
        <f t="shared" si="5"/>
        <v>1.9565839386179756E-2</v>
      </c>
      <c r="G14" s="58">
        <f t="shared" si="6"/>
        <v>1.9463149785914232E-2</v>
      </c>
      <c r="H14" s="58">
        <f t="shared" si="7"/>
        <v>2.3968790462787749E-2</v>
      </c>
      <c r="I14" s="58">
        <f t="shared" si="8"/>
        <v>1.6537935514981041E-2</v>
      </c>
      <c r="J14" s="59">
        <f t="shared" si="9"/>
        <v>1.9980328071664343E-2</v>
      </c>
    </row>
    <row r="15" spans="1:10" x14ac:dyDescent="0.2">
      <c r="A15" s="56">
        <f t="shared" si="0"/>
        <v>9</v>
      </c>
      <c r="B15" s="15" t="str">
        <f t="shared" si="1"/>
        <v>ხალიკ ბანკი</v>
      </c>
      <c r="C15" s="60">
        <f t="shared" si="2"/>
        <v>9.5845697670567387E-3</v>
      </c>
      <c r="D15" s="61">
        <f t="shared" si="3"/>
        <v>1.2183689266722668E-2</v>
      </c>
      <c r="E15" s="61">
        <f t="shared" si="4"/>
        <v>8.1169875715643679E-3</v>
      </c>
      <c r="F15" s="61">
        <f t="shared" si="5"/>
        <v>4.1111457607957468E-3</v>
      </c>
      <c r="G15" s="61">
        <f t="shared" si="6"/>
        <v>3.4320716229388685E-3</v>
      </c>
      <c r="H15" s="61">
        <f t="shared" si="7"/>
        <v>4.4045694259149445E-3</v>
      </c>
      <c r="I15" s="61">
        <f t="shared" si="8"/>
        <v>2.8006931674134936E-3</v>
      </c>
      <c r="J15" s="59">
        <f t="shared" si="9"/>
        <v>1.8019088303584115E-2</v>
      </c>
    </row>
    <row r="16" spans="1:10" x14ac:dyDescent="0.2">
      <c r="A16" s="55">
        <f t="shared" si="0"/>
        <v>10</v>
      </c>
      <c r="B16" s="12" t="str">
        <f t="shared" si="1"/>
        <v>პაშაბანკი</v>
      </c>
      <c r="C16" s="57">
        <f t="shared" si="2"/>
        <v>7.3778582783888547E-3</v>
      </c>
      <c r="D16" s="58">
        <f t="shared" si="3"/>
        <v>6.4415585264656393E-3</v>
      </c>
      <c r="E16" s="58">
        <f t="shared" si="4"/>
        <v>7.1940932046942888E-3</v>
      </c>
      <c r="F16" s="58">
        <f t="shared" si="5"/>
        <v>8.5144511256378275E-3</v>
      </c>
      <c r="G16" s="58">
        <f t="shared" si="6"/>
        <v>5.5281916286087042E-3</v>
      </c>
      <c r="H16" s="58">
        <f t="shared" si="7"/>
        <v>1.0318816042957264E-2</v>
      </c>
      <c r="I16" s="58">
        <f t="shared" si="8"/>
        <v>2.4179562795135644E-3</v>
      </c>
      <c r="J16" s="59">
        <f t="shared" si="9"/>
        <v>8.4339967356083616E-3</v>
      </c>
    </row>
    <row r="17" spans="1:20" x14ac:dyDescent="0.2">
      <c r="A17" s="56">
        <f t="shared" si="0"/>
        <v>11</v>
      </c>
      <c r="B17" s="15" t="str">
        <f t="shared" si="1"/>
        <v>იშ ბანკ</v>
      </c>
      <c r="C17" s="60">
        <f t="shared" si="2"/>
        <v>5.1205050940423312E-3</v>
      </c>
      <c r="D17" s="61">
        <f t="shared" si="3"/>
        <v>5.1229626316378427E-3</v>
      </c>
      <c r="E17" s="61">
        <f t="shared" si="4"/>
        <v>4.219778519078554E-3</v>
      </c>
      <c r="F17" s="61">
        <f t="shared" si="5"/>
        <v>3.8095960679666785E-3</v>
      </c>
      <c r="G17" s="61">
        <f t="shared" si="6"/>
        <v>1.7940901422764267E-3</v>
      </c>
      <c r="H17" s="61">
        <f t="shared" si="7"/>
        <v>3.6611721029438352E-3</v>
      </c>
      <c r="I17" s="61">
        <f t="shared" si="8"/>
        <v>5.8191740413968075E-4</v>
      </c>
      <c r="J17" s="59">
        <f t="shared" si="9"/>
        <v>1.029717935666173E-2</v>
      </c>
    </row>
    <row r="18" spans="1:20" x14ac:dyDescent="0.2">
      <c r="A18" s="55">
        <f t="shared" si="0"/>
        <v>12</v>
      </c>
      <c r="B18" s="12" t="str">
        <f t="shared" si="1"/>
        <v>ვი–თი–ბი ბანკი</v>
      </c>
      <c r="C18" s="57">
        <f t="shared" si="2"/>
        <v>4.708808981146023E-3</v>
      </c>
      <c r="D18" s="58">
        <f t="shared" si="3"/>
        <v>3.0713473856198502E-3</v>
      </c>
      <c r="E18" s="58">
        <f t="shared" si="4"/>
        <v>1.4720359180317778E-3</v>
      </c>
      <c r="F18" s="58">
        <f t="shared" si="5"/>
        <v>2.1887444013817409E-4</v>
      </c>
      <c r="G18" s="58">
        <f t="shared" si="6"/>
        <v>2.4483687802336166E-4</v>
      </c>
      <c r="H18" s="58">
        <f t="shared" si="7"/>
        <v>4.3277913849568383E-4</v>
      </c>
      <c r="I18" s="58">
        <f t="shared" si="8"/>
        <v>1.2281840787173098E-4</v>
      </c>
      <c r="J18" s="59">
        <f t="shared" si="9"/>
        <v>2.3311247310772189E-2</v>
      </c>
    </row>
    <row r="19" spans="1:20" ht="12" customHeight="1" x14ac:dyDescent="0.2">
      <c r="A19" s="56">
        <f t="shared" si="0"/>
        <v>13</v>
      </c>
      <c r="B19" s="15" t="str">
        <f t="shared" si="1"/>
        <v>ზირაათ ბანკი</v>
      </c>
      <c r="C19" s="60">
        <f t="shared" si="2"/>
        <v>2.6827965990027331E-3</v>
      </c>
      <c r="D19" s="61">
        <f t="shared" si="3"/>
        <v>2.6176924076933743E-3</v>
      </c>
      <c r="E19" s="61">
        <f t="shared" si="4"/>
        <v>2.1438792133394611E-3</v>
      </c>
      <c r="F19" s="61">
        <f t="shared" si="5"/>
        <v>2.5580102277023976E-3</v>
      </c>
      <c r="G19" s="61">
        <f t="shared" si="6"/>
        <v>2.2836139220838159E-3</v>
      </c>
      <c r="H19" s="61">
        <f t="shared" si="7"/>
        <v>3.5905567801855329E-3</v>
      </c>
      <c r="I19" s="61">
        <f t="shared" si="8"/>
        <v>1.435102428604913E-3</v>
      </c>
      <c r="J19" s="59">
        <f t="shared" si="9"/>
        <v>5.7800736567523367E-3</v>
      </c>
    </row>
    <row r="20" spans="1:20" x14ac:dyDescent="0.2">
      <c r="A20" s="55">
        <f t="shared" si="0"/>
        <v>14</v>
      </c>
      <c r="B20" s="12" t="str">
        <f t="shared" si="1"/>
        <v>სილქ ბანკი</v>
      </c>
      <c r="C20" s="57">
        <f t="shared" si="2"/>
        <v>2.3310443594278889E-3</v>
      </c>
      <c r="D20" s="58">
        <f t="shared" si="3"/>
        <v>2.0145366593636448E-3</v>
      </c>
      <c r="E20" s="58">
        <f t="shared" si="4"/>
        <v>1.9751143900645957E-3</v>
      </c>
      <c r="F20" s="58">
        <f t="shared" si="5"/>
        <v>2.5099267433558521E-3</v>
      </c>
      <c r="G20" s="58">
        <f t="shared" si="6"/>
        <v>2.5108721466625319E-3</v>
      </c>
      <c r="H20" s="58">
        <f t="shared" si="7"/>
        <v>3.9581473906511472E-3</v>
      </c>
      <c r="I20" s="58">
        <f t="shared" si="8"/>
        <v>1.5712521233850875E-3</v>
      </c>
      <c r="J20" s="59">
        <f t="shared" si="9"/>
        <v>4.3766523868020183E-3</v>
      </c>
    </row>
    <row r="21" spans="1:20" x14ac:dyDescent="0.2">
      <c r="A21" s="56">
        <f t="shared" si="0"/>
        <v>15</v>
      </c>
      <c r="B21" s="15" t="str">
        <f t="shared" si="1"/>
        <v>ჰეშბანკი</v>
      </c>
      <c r="C21" s="60">
        <f t="shared" si="2"/>
        <v>3.1554482129249025E-4</v>
      </c>
      <c r="D21" s="61">
        <f t="shared" si="3"/>
        <v>0</v>
      </c>
      <c r="E21" s="61">
        <f t="shared" si="4"/>
        <v>7.2477407902258249E-6</v>
      </c>
      <c r="F21" s="61">
        <f t="shared" si="5"/>
        <v>1.0619363957280199E-7</v>
      </c>
      <c r="G21" s="61">
        <f t="shared" si="6"/>
        <v>0</v>
      </c>
      <c r="H21" s="61">
        <f t="shared" si="7"/>
        <v>0</v>
      </c>
      <c r="I21" s="61">
        <f t="shared" si="8"/>
        <v>0</v>
      </c>
      <c r="J21" s="59">
        <f t="shared" si="9"/>
        <v>2.0873960940670394E-3</v>
      </c>
    </row>
    <row r="22" spans="1:20" x14ac:dyDescent="0.2">
      <c r="A22" s="55">
        <f t="shared" si="0"/>
        <v>16</v>
      </c>
      <c r="B22" s="12" t="str">
        <f t="shared" si="1"/>
        <v>პეისერა</v>
      </c>
      <c r="C22" s="57">
        <f t="shared" si="2"/>
        <v>2.2471394868036558E-4</v>
      </c>
      <c r="D22" s="58">
        <f t="shared" ref="D22:D23" si="10">E45/E$29</f>
        <v>0</v>
      </c>
      <c r="E22" s="58">
        <f t="shared" ref="E22:E23" si="11">G45/G$29</f>
        <v>1.450751835275207E-4</v>
      </c>
      <c r="F22" s="58">
        <f t="shared" ref="F22:F23" si="12">H45/H$29</f>
        <v>6.4212563485272942E-5</v>
      </c>
      <c r="G22" s="58">
        <f t="shared" ref="G22:G23" si="13">J45/J$29</f>
        <v>7.3456616377248716E-5</v>
      </c>
      <c r="H22" s="58">
        <f t="shared" ref="H22:H23" si="14">K45/K$29</f>
        <v>1.3231793707435343E-4</v>
      </c>
      <c r="I22" s="58">
        <f t="shared" ref="I22:I23" si="15">L45/L$29</f>
        <v>3.524185677759534E-5</v>
      </c>
      <c r="J22" s="59">
        <f t="shared" si="9"/>
        <v>6.824154786578201E-4</v>
      </c>
    </row>
    <row r="23" spans="1:20" ht="13.5" thickBot="1" x14ac:dyDescent="0.25">
      <c r="A23" s="56">
        <f t="shared" si="0"/>
        <v>17</v>
      </c>
      <c r="B23" s="15" t="str">
        <f t="shared" si="1"/>
        <v>პეივბანკი</v>
      </c>
      <c r="C23" s="60">
        <f t="shared" si="2"/>
        <v>9.2110828424944973E-5</v>
      </c>
      <c r="D23" s="61">
        <f t="shared" si="10"/>
        <v>0</v>
      </c>
      <c r="E23" s="61">
        <f t="shared" si="11"/>
        <v>1.7063958153402908E-5</v>
      </c>
      <c r="F23" s="61">
        <f t="shared" si="12"/>
        <v>2.1015808871456714E-5</v>
      </c>
      <c r="G23" s="61">
        <f t="shared" si="13"/>
        <v>2.404124872669556E-5</v>
      </c>
      <c r="H23" s="61">
        <f t="shared" si="14"/>
        <v>6.1071434604764569E-5</v>
      </c>
      <c r="I23" s="61">
        <f t="shared" si="15"/>
        <v>0</v>
      </c>
      <c r="J23" s="59">
        <f t="shared" si="9"/>
        <v>5.2342173788602565E-4</v>
      </c>
    </row>
    <row r="24" spans="1:20" ht="13.5" thickBot="1" x14ac:dyDescent="0.25">
      <c r="A24" s="18"/>
      <c r="B24" s="19" t="str">
        <f>B29</f>
        <v>კონსოლიდირებული</v>
      </c>
      <c r="C24" s="20">
        <f t="shared" ref="C24:J24" si="16">SUM(C7:C23)</f>
        <v>1</v>
      </c>
      <c r="D24" s="21">
        <f t="shared" si="16"/>
        <v>1.0000000000000002</v>
      </c>
      <c r="E24" s="21">
        <f t="shared" si="16"/>
        <v>0.99999999999999967</v>
      </c>
      <c r="F24" s="21">
        <f t="shared" si="16"/>
        <v>1</v>
      </c>
      <c r="G24" s="21">
        <f t="shared" si="16"/>
        <v>0.99999999999999978</v>
      </c>
      <c r="H24" s="21">
        <f t="shared" si="16"/>
        <v>1</v>
      </c>
      <c r="I24" s="21">
        <f t="shared" si="16"/>
        <v>0.99999999999999989</v>
      </c>
      <c r="J24" s="22">
        <f t="shared" si="16"/>
        <v>1.0000000000000004</v>
      </c>
    </row>
    <row r="25" spans="1:20" x14ac:dyDescent="0.2">
      <c r="A25" s="130"/>
      <c r="B25" s="131"/>
      <c r="C25" s="132"/>
      <c r="D25" s="132"/>
      <c r="E25" s="132"/>
      <c r="F25" s="132"/>
      <c r="G25" s="132"/>
      <c r="H25" s="132"/>
      <c r="I25" s="132"/>
      <c r="J25" s="132"/>
    </row>
    <row r="26" spans="1:20" ht="13.5" thickBot="1" x14ac:dyDescent="0.25">
      <c r="B26" s="63" t="s">
        <v>37</v>
      </c>
      <c r="S26" s="23"/>
    </row>
    <row r="27" spans="1:20" ht="13.5" thickBot="1" x14ac:dyDescent="0.25">
      <c r="A27" s="172" t="s">
        <v>0</v>
      </c>
      <c r="B27" s="170" t="s">
        <v>28</v>
      </c>
      <c r="C27" s="174" t="s">
        <v>29</v>
      </c>
      <c r="D27" s="175"/>
      <c r="E27" s="175"/>
      <c r="F27" s="176"/>
      <c r="G27" s="163" t="s">
        <v>38</v>
      </c>
      <c r="H27" s="168"/>
      <c r="I27" s="168"/>
      <c r="J27" s="168"/>
      <c r="K27" s="168"/>
      <c r="L27" s="168"/>
      <c r="M27" s="168"/>
      <c r="N27" s="169"/>
      <c r="O27" s="167" t="s">
        <v>39</v>
      </c>
      <c r="P27" s="168"/>
      <c r="Q27" s="169"/>
      <c r="R27" s="167" t="s">
        <v>40</v>
      </c>
      <c r="S27" s="168"/>
      <c r="T27" s="169"/>
    </row>
    <row r="28" spans="1:20" ht="150.75" customHeight="1" thickBot="1" x14ac:dyDescent="0.25">
      <c r="A28" s="173"/>
      <c r="B28" s="171"/>
      <c r="C28" s="8" t="s">
        <v>41</v>
      </c>
      <c r="D28" s="9" t="s">
        <v>42</v>
      </c>
      <c r="E28" s="9" t="s">
        <v>30</v>
      </c>
      <c r="F28" s="10" t="s">
        <v>43</v>
      </c>
      <c r="G28" s="83" t="s">
        <v>31</v>
      </c>
      <c r="H28" s="84" t="s">
        <v>44</v>
      </c>
      <c r="I28" s="84" t="s">
        <v>180</v>
      </c>
      <c r="J28" s="84" t="s">
        <v>33</v>
      </c>
      <c r="K28" s="84" t="s">
        <v>34</v>
      </c>
      <c r="L28" s="84" t="s">
        <v>35</v>
      </c>
      <c r="M28" s="84" t="s">
        <v>168</v>
      </c>
      <c r="N28" s="85" t="s">
        <v>45</v>
      </c>
      <c r="O28" s="83" t="s">
        <v>36</v>
      </c>
      <c r="P28" s="84" t="s">
        <v>46</v>
      </c>
      <c r="Q28" s="85" t="s">
        <v>47</v>
      </c>
      <c r="R28" s="83" t="str">
        <f>YEAR($B$3)&amp;" წლის "&amp;MONTH($B$3)&amp;" თვის წმინდა მოგება"</f>
        <v>2024 წლის 12 თვის წმინდა მოგება</v>
      </c>
      <c r="S28" s="84" t="s">
        <v>82</v>
      </c>
      <c r="T28" s="85" t="s">
        <v>83</v>
      </c>
    </row>
    <row r="29" spans="1:20" ht="13.5" thickBot="1" x14ac:dyDescent="0.25">
      <c r="A29" s="115"/>
      <c r="B29" s="116" t="s">
        <v>86</v>
      </c>
      <c r="C29" s="117">
        <v>95683309668.433975</v>
      </c>
      <c r="D29" s="118">
        <v>13257563219.935823</v>
      </c>
      <c r="E29" s="118">
        <v>63484341713.522644</v>
      </c>
      <c r="F29" s="119">
        <v>-1069254110.0701709</v>
      </c>
      <c r="G29" s="117">
        <v>81502164825.847031</v>
      </c>
      <c r="H29" s="118">
        <v>60564498268.192276</v>
      </c>
      <c r="I29" s="118">
        <v>5374361635.593627</v>
      </c>
      <c r="J29" s="118">
        <v>52942837307.226112</v>
      </c>
      <c r="K29" s="118">
        <v>20841362712.981033</v>
      </c>
      <c r="L29" s="118">
        <v>32101474594.245064</v>
      </c>
      <c r="M29" s="118">
        <v>800296806.90009797</v>
      </c>
      <c r="N29" s="119">
        <v>19654682562.564392</v>
      </c>
      <c r="O29" s="117">
        <v>14181144673.086327</v>
      </c>
      <c r="P29" s="118">
        <v>1139415849.1199999</v>
      </c>
      <c r="Q29" s="118">
        <v>17280241216.745842</v>
      </c>
      <c r="R29" s="118">
        <v>3096809151.4663463</v>
      </c>
      <c r="S29" s="120">
        <v>3.5895341299214269E-2</v>
      </c>
      <c r="T29" s="121">
        <v>0.23987551372533245</v>
      </c>
    </row>
    <row r="30" spans="1:20" x14ac:dyDescent="0.2">
      <c r="A30" s="56">
        <v>1</v>
      </c>
      <c r="B30" s="15" t="s">
        <v>143</v>
      </c>
      <c r="C30" s="27">
        <v>37605312818.354301</v>
      </c>
      <c r="D30" s="28">
        <v>4186071484.3147998</v>
      </c>
      <c r="E30" s="28">
        <v>23872350572.618599</v>
      </c>
      <c r="F30" s="29">
        <v>-335102698.83709997</v>
      </c>
      <c r="G30" s="27">
        <v>32364361093.803001</v>
      </c>
      <c r="H30" s="28">
        <v>25114831147.121201</v>
      </c>
      <c r="I30" s="28">
        <v>1719328262.45</v>
      </c>
      <c r="J30" s="28">
        <v>22407666992.111301</v>
      </c>
      <c r="K30" s="28">
        <v>7826915013.7965002</v>
      </c>
      <c r="L30" s="28">
        <v>14580751978.3148</v>
      </c>
      <c r="M30" s="86"/>
      <c r="N30" s="29">
        <v>6790079962.1099997</v>
      </c>
      <c r="O30" s="27">
        <v>5240951724.4758997</v>
      </c>
      <c r="P30" s="28">
        <v>27993660.18</v>
      </c>
      <c r="Q30" s="29">
        <v>6420685292.6641903</v>
      </c>
      <c r="R30" s="27">
        <v>1504149264.77226</v>
      </c>
      <c r="S30" s="71">
        <v>4.4938103853774551E-2</v>
      </c>
      <c r="T30" s="72">
        <v>0.32160681843448752</v>
      </c>
    </row>
    <row r="31" spans="1:20" x14ac:dyDescent="0.2">
      <c r="A31" s="55">
        <v>2</v>
      </c>
      <c r="B31" s="12" t="s">
        <v>144</v>
      </c>
      <c r="C31" s="24">
        <v>37023011299.072098</v>
      </c>
      <c r="D31" s="25">
        <v>5362041508.4005995</v>
      </c>
      <c r="E31" s="25">
        <v>24517771560.311501</v>
      </c>
      <c r="F31" s="26">
        <v>-329182985.91900003</v>
      </c>
      <c r="G31" s="24">
        <v>31752934432.713902</v>
      </c>
      <c r="H31" s="25">
        <v>23117298077.844193</v>
      </c>
      <c r="I31" s="25">
        <v>2749094494.6798801</v>
      </c>
      <c r="J31" s="25">
        <v>19391754071.428902</v>
      </c>
      <c r="K31" s="25">
        <v>8006363462.7723999</v>
      </c>
      <c r="L31" s="25">
        <v>11385390608.6565</v>
      </c>
      <c r="M31" s="86"/>
      <c r="N31" s="26">
        <v>8175378520.387701</v>
      </c>
      <c r="O31" s="24">
        <v>5270076835.4223003</v>
      </c>
      <c r="P31" s="25">
        <v>21015907.690000001</v>
      </c>
      <c r="Q31" s="26">
        <v>6861963025.5396996</v>
      </c>
      <c r="R31" s="24">
        <v>1206387458.1201</v>
      </c>
      <c r="S31" s="73">
        <v>3.6035538373196806E-2</v>
      </c>
      <c r="T31" s="74">
        <v>0.25211828996108326</v>
      </c>
    </row>
    <row r="32" spans="1:20" x14ac:dyDescent="0.2">
      <c r="A32" s="56">
        <v>3</v>
      </c>
      <c r="B32" s="15" t="s">
        <v>145</v>
      </c>
      <c r="C32" s="27">
        <v>4911688837.3057604</v>
      </c>
      <c r="D32" s="28">
        <v>551047377.13</v>
      </c>
      <c r="E32" s="28">
        <v>3690699314.36092</v>
      </c>
      <c r="F32" s="29">
        <v>-142916244.1063</v>
      </c>
      <c r="G32" s="27">
        <v>4312548765.0533895</v>
      </c>
      <c r="H32" s="28">
        <v>3232523432.3937588</v>
      </c>
      <c r="I32" s="28">
        <v>98775849.614160001</v>
      </c>
      <c r="J32" s="28">
        <v>3120474843.2814999</v>
      </c>
      <c r="K32" s="28">
        <v>1237408678.3333399</v>
      </c>
      <c r="L32" s="28">
        <v>1883066164.9481499</v>
      </c>
      <c r="M32" s="86"/>
      <c r="N32" s="29">
        <v>971316943.102</v>
      </c>
      <c r="O32" s="27">
        <v>599140073.88</v>
      </c>
      <c r="P32" s="28">
        <v>44490459.259999998</v>
      </c>
      <c r="Q32" s="29">
        <v>597044234.29626906</v>
      </c>
      <c r="R32" s="27">
        <v>103987574.783714</v>
      </c>
      <c r="S32" s="71">
        <v>2.2849459205870511E-2</v>
      </c>
      <c r="T32" s="72">
        <v>0.18910827785737919</v>
      </c>
    </row>
    <row r="33" spans="1:21" x14ac:dyDescent="0.2">
      <c r="A33" s="55">
        <v>4</v>
      </c>
      <c r="B33" s="12" t="s">
        <v>148</v>
      </c>
      <c r="C33" s="24">
        <v>4008833139.3215699</v>
      </c>
      <c r="D33" s="25">
        <v>497036613.80440003</v>
      </c>
      <c r="E33" s="25">
        <v>2957790189.48</v>
      </c>
      <c r="F33" s="26">
        <v>-34976369.600000001</v>
      </c>
      <c r="G33" s="24">
        <v>3404081260.23281</v>
      </c>
      <c r="H33" s="25">
        <v>2556828264.26051</v>
      </c>
      <c r="I33" s="25">
        <v>265014665.831</v>
      </c>
      <c r="J33" s="25">
        <v>2281557406.0190101</v>
      </c>
      <c r="K33" s="25">
        <v>1000572072.16625</v>
      </c>
      <c r="L33" s="25">
        <v>1280985333.8527601</v>
      </c>
      <c r="M33" s="86"/>
      <c r="N33" s="26">
        <v>801814009.07230008</v>
      </c>
      <c r="O33" s="24">
        <v>604751879.44000006</v>
      </c>
      <c r="P33" s="25">
        <v>18212575</v>
      </c>
      <c r="Q33" s="26">
        <v>712179243.00999999</v>
      </c>
      <c r="R33" s="24">
        <v>78492394.307523996</v>
      </c>
      <c r="S33" s="73">
        <v>2.1560851428916283E-2</v>
      </c>
      <c r="T33" s="74">
        <v>0.14052243376488155</v>
      </c>
    </row>
    <row r="34" spans="1:21" x14ac:dyDescent="0.2">
      <c r="A34" s="56">
        <v>5</v>
      </c>
      <c r="B34" s="15" t="s">
        <v>151</v>
      </c>
      <c r="C34" s="27">
        <v>3069116805.66401</v>
      </c>
      <c r="D34" s="28">
        <v>387769774.25640702</v>
      </c>
      <c r="E34" s="28">
        <v>2542568878.9741998</v>
      </c>
      <c r="F34" s="29">
        <v>-52685185.556592003</v>
      </c>
      <c r="G34" s="27">
        <v>2691256441.9419198</v>
      </c>
      <c r="H34" s="28">
        <v>1253745251.241915</v>
      </c>
      <c r="I34" s="28">
        <v>42848265.479999997</v>
      </c>
      <c r="J34" s="28">
        <v>1210896985.8218999</v>
      </c>
      <c r="K34" s="28">
        <v>376697195.5029</v>
      </c>
      <c r="L34" s="28">
        <v>834199790.31900299</v>
      </c>
      <c r="M34" s="86"/>
      <c r="N34" s="29">
        <v>1353015940.73</v>
      </c>
      <c r="O34" s="27">
        <v>377860365.13644999</v>
      </c>
      <c r="P34" s="28">
        <v>5239960</v>
      </c>
      <c r="Q34" s="29">
        <v>448883143.34644997</v>
      </c>
      <c r="R34" s="27">
        <v>68862373.886449993</v>
      </c>
      <c r="S34" s="71">
        <v>2.5406926462027937E-2</v>
      </c>
      <c r="T34" s="72">
        <v>0.20505936061802618</v>
      </c>
    </row>
    <row r="35" spans="1:21" x14ac:dyDescent="0.2">
      <c r="A35" s="55">
        <v>6</v>
      </c>
      <c r="B35" s="12" t="s">
        <v>149</v>
      </c>
      <c r="C35" s="24">
        <v>2024920013.4068699</v>
      </c>
      <c r="D35" s="25">
        <v>789421008.55272293</v>
      </c>
      <c r="E35" s="25">
        <v>1125631955.8397501</v>
      </c>
      <c r="F35" s="26">
        <v>-57017818.520759001</v>
      </c>
      <c r="G35" s="24">
        <v>1577668040.2267799</v>
      </c>
      <c r="H35" s="25">
        <v>1475851751.3794</v>
      </c>
      <c r="I35" s="25">
        <v>22737244.006108001</v>
      </c>
      <c r="J35" s="25">
        <v>1453105916.2850299</v>
      </c>
      <c r="K35" s="25">
        <v>723494346.86844802</v>
      </c>
      <c r="L35" s="25">
        <v>729611569.41658199</v>
      </c>
      <c r="M35" s="86"/>
      <c r="N35" s="26">
        <v>85637615.751599997</v>
      </c>
      <c r="O35" s="24">
        <v>447251976.69649398</v>
      </c>
      <c r="P35" s="25">
        <v>114430000</v>
      </c>
      <c r="Q35" s="26">
        <v>505629410.38169599</v>
      </c>
      <c r="R35" s="24">
        <v>36179674.112962</v>
      </c>
      <c r="S35" s="73">
        <v>1.9452654374740492E-2</v>
      </c>
      <c r="T35" s="74">
        <v>8.4198466838440303E-2</v>
      </c>
    </row>
    <row r="36" spans="1:21" x14ac:dyDescent="0.2">
      <c r="A36" s="56">
        <v>7</v>
      </c>
      <c r="B36" s="15" t="s">
        <v>147</v>
      </c>
      <c r="C36" s="27">
        <v>1972820938.3571401</v>
      </c>
      <c r="D36" s="28">
        <v>496615805.08299994</v>
      </c>
      <c r="E36" s="28">
        <v>1341948354.3371</v>
      </c>
      <c r="F36" s="29">
        <v>-28760111.293804001</v>
      </c>
      <c r="G36" s="27">
        <v>1657529849.39166</v>
      </c>
      <c r="H36" s="28">
        <v>1307674557.374938</v>
      </c>
      <c r="I36" s="28">
        <v>102051688.2921</v>
      </c>
      <c r="J36" s="28">
        <v>1205622869.0836</v>
      </c>
      <c r="K36" s="28">
        <v>616834968.36549997</v>
      </c>
      <c r="L36" s="28">
        <v>588787900.71809995</v>
      </c>
      <c r="M36" s="86"/>
      <c r="N36" s="29">
        <v>337358324.359541</v>
      </c>
      <c r="O36" s="27">
        <v>315291088.79070002</v>
      </c>
      <c r="P36" s="28">
        <v>112482804.98999999</v>
      </c>
      <c r="Q36" s="29">
        <v>324101278.28310001</v>
      </c>
      <c r="R36" s="27">
        <v>32353525.220764998</v>
      </c>
      <c r="S36" s="71">
        <v>1.7139480911969863E-2</v>
      </c>
      <c r="T36" s="72">
        <v>0.1029080807328188</v>
      </c>
    </row>
    <row r="37" spans="1:21" x14ac:dyDescent="0.2">
      <c r="A37" s="55">
        <v>8</v>
      </c>
      <c r="B37" s="12" t="s">
        <v>150</v>
      </c>
      <c r="C37" s="24">
        <v>1963835145.9045999</v>
      </c>
      <c r="D37" s="25">
        <v>265564406.75999999</v>
      </c>
      <c r="E37" s="25">
        <v>1438884901.9683001</v>
      </c>
      <c r="F37" s="26">
        <v>-31694328.517143</v>
      </c>
      <c r="G37" s="24">
        <v>1680491221.7878201</v>
      </c>
      <c r="H37" s="25">
        <v>1184995245.620012</v>
      </c>
      <c r="I37" s="25">
        <v>149483190.28870001</v>
      </c>
      <c r="J37" s="25">
        <v>1030434372.60183</v>
      </c>
      <c r="K37" s="25">
        <v>499542255.82639998</v>
      </c>
      <c r="L37" s="25">
        <v>530892116.77542698</v>
      </c>
      <c r="M37" s="86"/>
      <c r="N37" s="26">
        <v>468299990.64999998</v>
      </c>
      <c r="O37" s="24">
        <v>283343923</v>
      </c>
      <c r="P37" s="25">
        <v>121372000</v>
      </c>
      <c r="Q37" s="26">
        <v>330362108.01999998</v>
      </c>
      <c r="R37" s="24">
        <v>31622417.371079002</v>
      </c>
      <c r="S37" s="73">
        <v>1.7471732609342445E-2</v>
      </c>
      <c r="T37" s="74">
        <v>0.11834337559636138</v>
      </c>
    </row>
    <row r="38" spans="1:21" x14ac:dyDescent="0.2">
      <c r="A38" s="56">
        <v>9</v>
      </c>
      <c r="B38" s="15" t="s">
        <v>152</v>
      </c>
      <c r="C38" s="27">
        <v>917083357.05999994</v>
      </c>
      <c r="D38" s="28">
        <v>102190676.08</v>
      </c>
      <c r="E38" s="28">
        <v>773473492.74000001</v>
      </c>
      <c r="F38" s="29">
        <v>-17338836.550000001</v>
      </c>
      <c r="G38" s="27">
        <v>661552058.94699097</v>
      </c>
      <c r="H38" s="28">
        <v>248989480.31</v>
      </c>
      <c r="I38" s="28">
        <v>53129611.600000001</v>
      </c>
      <c r="J38" s="28">
        <v>181703609.56</v>
      </c>
      <c r="K38" s="28">
        <v>91797229</v>
      </c>
      <c r="L38" s="28">
        <v>89906380.560000002</v>
      </c>
      <c r="M38" s="86"/>
      <c r="N38" s="29">
        <v>400334104.51999998</v>
      </c>
      <c r="O38" s="27">
        <v>255531298.11024401</v>
      </c>
      <c r="P38" s="28">
        <v>76000000</v>
      </c>
      <c r="Q38" s="29">
        <v>264500349.22</v>
      </c>
      <c r="R38" s="27">
        <v>20501055.980244</v>
      </c>
      <c r="S38" s="71">
        <v>2.2725091333097077E-2</v>
      </c>
      <c r="T38" s="72">
        <v>8.3683712214923711E-2</v>
      </c>
    </row>
    <row r="39" spans="1:21" x14ac:dyDescent="0.2">
      <c r="A39" s="55">
        <v>10</v>
      </c>
      <c r="B39" s="12" t="s">
        <v>244</v>
      </c>
      <c r="C39" s="24">
        <v>705937898.34089994</v>
      </c>
      <c r="D39" s="25">
        <v>196466540.12110001</v>
      </c>
      <c r="E39" s="25">
        <v>408938102.66180003</v>
      </c>
      <c r="F39" s="26">
        <v>-8446445.3369999994</v>
      </c>
      <c r="G39" s="24">
        <v>586334170.1415</v>
      </c>
      <c r="H39" s="25">
        <v>515673460.4533</v>
      </c>
      <c r="I39" s="25">
        <v>114605229.038</v>
      </c>
      <c r="J39" s="25">
        <v>292678149.99659997</v>
      </c>
      <c r="K39" s="25">
        <v>215058187.91980001</v>
      </c>
      <c r="L39" s="25">
        <v>77619962.076800004</v>
      </c>
      <c r="M39" s="86"/>
      <c r="N39" s="26">
        <v>60844706.2368</v>
      </c>
      <c r="O39" s="24">
        <v>119603727.88</v>
      </c>
      <c r="P39" s="25">
        <v>136800000</v>
      </c>
      <c r="Q39" s="26">
        <v>147370663.53</v>
      </c>
      <c r="R39" s="24">
        <v>7290818.8532349998</v>
      </c>
      <c r="S39" s="73">
        <v>1.2417834061037952E-2</v>
      </c>
      <c r="T39" s="74">
        <v>6.2709020181593259E-2</v>
      </c>
    </row>
    <row r="40" spans="1:21" x14ac:dyDescent="0.2">
      <c r="A40" s="56">
        <v>11</v>
      </c>
      <c r="B40" s="15" t="s">
        <v>245</v>
      </c>
      <c r="C40" s="27">
        <v>489946874.57204598</v>
      </c>
      <c r="D40" s="28">
        <v>87996665.767722994</v>
      </c>
      <c r="E40" s="28">
        <v>325227910.29250401</v>
      </c>
      <c r="F40" s="29">
        <v>-1626874.7662180001</v>
      </c>
      <c r="G40" s="27">
        <v>343921084.39050901</v>
      </c>
      <c r="H40" s="28">
        <v>230726274.46088001</v>
      </c>
      <c r="I40" s="28">
        <v>25334018.302914001</v>
      </c>
      <c r="J40" s="28">
        <v>94984222.517039001</v>
      </c>
      <c r="K40" s="28">
        <v>76303815.752100006</v>
      </c>
      <c r="L40" s="28">
        <v>18680406.764938999</v>
      </c>
      <c r="M40" s="86"/>
      <c r="N40" s="29">
        <v>98834127.610918999</v>
      </c>
      <c r="O40" s="27">
        <v>146025790.18153799</v>
      </c>
      <c r="P40" s="28">
        <v>69161600</v>
      </c>
      <c r="Q40" s="29">
        <v>143298736.73131099</v>
      </c>
      <c r="R40" s="27">
        <v>11978725.282036001</v>
      </c>
      <c r="S40" s="71">
        <v>2.6113213402241028E-2</v>
      </c>
      <c r="T40" s="72">
        <v>8.4551661671116829E-2</v>
      </c>
    </row>
    <row r="41" spans="1:21" x14ac:dyDescent="0.2">
      <c r="A41" s="55">
        <v>12</v>
      </c>
      <c r="B41" s="12" t="s">
        <v>146</v>
      </c>
      <c r="C41" s="24">
        <v>450554427.912498</v>
      </c>
      <c r="D41" s="25">
        <v>177116804.44420102</v>
      </c>
      <c r="E41" s="25">
        <v>194982466.94962499</v>
      </c>
      <c r="F41" s="26">
        <v>-23272270.562019002</v>
      </c>
      <c r="G41" s="24">
        <v>119974114.02099299</v>
      </c>
      <c r="H41" s="25">
        <v>13256020.650699999</v>
      </c>
      <c r="I41" s="25">
        <v>0</v>
      </c>
      <c r="J41" s="25">
        <v>12962359</v>
      </c>
      <c r="K41" s="25">
        <v>9019707</v>
      </c>
      <c r="L41" s="25">
        <v>3942652</v>
      </c>
      <c r="M41" s="86"/>
      <c r="N41" s="26">
        <v>89812035.934200004</v>
      </c>
      <c r="O41" s="24">
        <v>330580170.62415498</v>
      </c>
      <c r="P41" s="25">
        <v>209008277</v>
      </c>
      <c r="Q41" s="26">
        <v>359173851.786915</v>
      </c>
      <c r="R41" s="24">
        <v>8412722.3079179991</v>
      </c>
      <c r="S41" s="73">
        <v>1.8463181512822058E-2</v>
      </c>
      <c r="T41" s="74">
        <v>2.5925083139465916E-2</v>
      </c>
    </row>
    <row r="42" spans="1:21" x14ac:dyDescent="0.2">
      <c r="A42" s="56">
        <v>13</v>
      </c>
      <c r="B42" s="15" t="s">
        <v>153</v>
      </c>
      <c r="C42" s="27">
        <v>256698857.75979999</v>
      </c>
      <c r="D42" s="28">
        <v>85624607.512800008</v>
      </c>
      <c r="E42" s="28">
        <v>166182479.3109</v>
      </c>
      <c r="F42" s="29">
        <v>-3815256.0022999998</v>
      </c>
      <c r="G42" s="27">
        <v>174730797.01230001</v>
      </c>
      <c r="H42" s="28">
        <v>154924606.00569999</v>
      </c>
      <c r="I42" s="28">
        <v>12879357.669500001</v>
      </c>
      <c r="J42" s="28">
        <v>120901000.3494</v>
      </c>
      <c r="K42" s="28">
        <v>74832096.197400004</v>
      </c>
      <c r="L42" s="28">
        <v>46068904.152000003</v>
      </c>
      <c r="M42" s="86"/>
      <c r="N42" s="29">
        <v>15690327.077400001</v>
      </c>
      <c r="O42" s="27">
        <v>81968060.747500002</v>
      </c>
      <c r="P42" s="28">
        <v>50000000</v>
      </c>
      <c r="Q42" s="29">
        <v>80853342.547499999</v>
      </c>
      <c r="R42" s="27">
        <v>4919292.2671999997</v>
      </c>
      <c r="S42" s="71">
        <v>2.1775433980952923E-2</v>
      </c>
      <c r="T42" s="72">
        <v>6.1612726163367007E-2</v>
      </c>
    </row>
    <row r="43" spans="1:21" x14ac:dyDescent="0.2">
      <c r="A43" s="55">
        <v>14</v>
      </c>
      <c r="B43" s="12" t="s">
        <v>167</v>
      </c>
      <c r="C43" s="24">
        <v>223042039.29399499</v>
      </c>
      <c r="D43" s="25">
        <v>32762149.409672</v>
      </c>
      <c r="E43" s="25">
        <v>127891533.67746</v>
      </c>
      <c r="F43" s="26">
        <v>-2418684.5019359998</v>
      </c>
      <c r="G43" s="24">
        <v>160976098.56894699</v>
      </c>
      <c r="H43" s="25">
        <v>152012453.901265</v>
      </c>
      <c r="I43" s="25">
        <v>19079758.341265</v>
      </c>
      <c r="J43" s="25">
        <v>132932695.56</v>
      </c>
      <c r="K43" s="25">
        <v>82493185.439999998</v>
      </c>
      <c r="L43" s="25">
        <v>50439510.119999997</v>
      </c>
      <c r="M43" s="86"/>
      <c r="N43" s="26">
        <v>6265955.0219250005</v>
      </c>
      <c r="O43" s="24">
        <v>62065940.681047998</v>
      </c>
      <c r="P43" s="25">
        <v>84384600</v>
      </c>
      <c r="Q43" s="26">
        <v>54897778.178709999</v>
      </c>
      <c r="R43" s="24">
        <v>-11191903.72914</v>
      </c>
      <c r="S43" s="73">
        <v>-5.6721756147209361E-2</v>
      </c>
      <c r="T43" s="74">
        <v>-0.1905739322887576</v>
      </c>
    </row>
    <row r="44" spans="1:21" x14ac:dyDescent="0.2">
      <c r="A44" s="56">
        <v>15</v>
      </c>
      <c r="B44" s="15" t="s">
        <v>278</v>
      </c>
      <c r="C44" s="27">
        <v>30192372.850000001</v>
      </c>
      <c r="D44" s="28">
        <v>17128690.850000001</v>
      </c>
      <c r="E44" s="28">
        <v>0</v>
      </c>
      <c r="F44" s="29">
        <v>0</v>
      </c>
      <c r="G44" s="27">
        <v>590706.56449999998</v>
      </c>
      <c r="H44" s="28">
        <v>6431.5645000000004</v>
      </c>
      <c r="I44" s="28">
        <v>0</v>
      </c>
      <c r="J44" s="28">
        <v>0</v>
      </c>
      <c r="K44" s="28">
        <v>0</v>
      </c>
      <c r="L44" s="28">
        <v>0</v>
      </c>
      <c r="M44" s="86"/>
      <c r="N44" s="29">
        <v>0</v>
      </c>
      <c r="O44" s="27">
        <v>29601666</v>
      </c>
      <c r="P44" s="28">
        <v>37072000</v>
      </c>
      <c r="Q44" s="29">
        <v>12687752.869999999</v>
      </c>
      <c r="R44" s="27">
        <v>-5335417</v>
      </c>
      <c r="S44" s="71">
        <v>-0.31611474161509745</v>
      </c>
      <c r="T44" s="72">
        <v>-0.32269216210273194</v>
      </c>
      <c r="U44" s="76"/>
    </row>
    <row r="45" spans="1:21" x14ac:dyDescent="0.2">
      <c r="A45" s="55">
        <v>16</v>
      </c>
      <c r="B45" s="12" t="s">
        <v>170</v>
      </c>
      <c r="C45" s="24">
        <v>21501374.338399999</v>
      </c>
      <c r="D45" s="25">
        <v>14730533.7984</v>
      </c>
      <c r="E45" s="25">
        <v>0</v>
      </c>
      <c r="F45" s="26">
        <v>0</v>
      </c>
      <c r="G45" s="24">
        <v>11823941.52</v>
      </c>
      <c r="H45" s="25">
        <v>3889001.69</v>
      </c>
      <c r="I45" s="25">
        <v>0</v>
      </c>
      <c r="J45" s="25">
        <v>3889001.69</v>
      </c>
      <c r="K45" s="25">
        <v>2757686.12</v>
      </c>
      <c r="L45" s="25">
        <v>1131315.57</v>
      </c>
      <c r="M45" s="86"/>
      <c r="N45" s="26">
        <v>0</v>
      </c>
      <c r="O45" s="24">
        <v>9677432.6300000008</v>
      </c>
      <c r="P45" s="25">
        <v>3700005</v>
      </c>
      <c r="Q45" s="26">
        <v>9450572.3900000006</v>
      </c>
      <c r="R45" s="24">
        <v>-792150.94</v>
      </c>
      <c r="S45" s="73">
        <v>-4.1932873804750422E-2</v>
      </c>
      <c r="T45" s="74">
        <v>-9.2768755127945565E-2</v>
      </c>
    </row>
    <row r="46" spans="1:21" x14ac:dyDescent="0.2">
      <c r="A46" s="56">
        <v>17</v>
      </c>
      <c r="B46" s="15" t="s">
        <v>276</v>
      </c>
      <c r="C46" s="27">
        <v>8813468.9199999999</v>
      </c>
      <c r="D46" s="28">
        <v>7978573.6499999994</v>
      </c>
      <c r="E46" s="28">
        <v>0</v>
      </c>
      <c r="F46" s="29">
        <v>0</v>
      </c>
      <c r="G46" s="27">
        <v>1390749.53</v>
      </c>
      <c r="H46" s="28">
        <v>1272811.92</v>
      </c>
      <c r="I46" s="28">
        <v>0</v>
      </c>
      <c r="J46" s="28">
        <v>1272811.92</v>
      </c>
      <c r="K46" s="28">
        <v>1272811.92</v>
      </c>
      <c r="L46" s="28">
        <v>0</v>
      </c>
      <c r="M46" s="86"/>
      <c r="N46" s="29">
        <v>0</v>
      </c>
      <c r="O46" s="27">
        <v>7422719.3899999997</v>
      </c>
      <c r="P46" s="28">
        <v>8052000</v>
      </c>
      <c r="Q46" s="29">
        <v>7160433.9500000002</v>
      </c>
      <c r="R46" s="27">
        <v>-1008674.13</v>
      </c>
      <c r="S46" s="71">
        <v>-0.130674752231245</v>
      </c>
      <c r="T46" s="72">
        <v>-0.14754255599082833</v>
      </c>
      <c r="U46" s="76"/>
    </row>
    <row r="47" spans="1:21" x14ac:dyDescent="0.2">
      <c r="A47" s="62"/>
      <c r="B47" s="62"/>
      <c r="C47" s="62"/>
      <c r="D47" s="62"/>
      <c r="E47" s="62"/>
      <c r="F47" s="62"/>
      <c r="G47" s="62"/>
      <c r="H47" s="62"/>
      <c r="I47" s="62"/>
      <c r="J47" s="62"/>
      <c r="K47" s="62"/>
      <c r="L47" s="62"/>
      <c r="M47" s="62"/>
      <c r="N47" s="62"/>
      <c r="O47" s="62"/>
      <c r="P47" s="62"/>
      <c r="Q47" s="62"/>
      <c r="R47" s="62"/>
    </row>
    <row r="48" spans="1:21" x14ac:dyDescent="0.2">
      <c r="K48" s="87"/>
      <c r="L48" s="88"/>
    </row>
    <row r="49" spans="3:12" x14ac:dyDescent="0.2">
      <c r="C49" s="62"/>
      <c r="K49" s="87"/>
      <c r="L49" s="88"/>
    </row>
    <row r="50" spans="3:12" x14ac:dyDescent="0.2">
      <c r="K50" s="87"/>
      <c r="L50" s="88"/>
    </row>
    <row r="51" spans="3:12" x14ac:dyDescent="0.2">
      <c r="K51" s="87"/>
      <c r="L51" s="88"/>
    </row>
    <row r="52" spans="3:12" x14ac:dyDescent="0.2">
      <c r="K52" s="87"/>
      <c r="L52" s="88"/>
    </row>
    <row r="53" spans="3:12" x14ac:dyDescent="0.2">
      <c r="K53" s="87"/>
      <c r="L53" s="88"/>
    </row>
    <row r="54" spans="3:12" x14ac:dyDescent="0.2">
      <c r="K54" s="87"/>
      <c r="L54" s="88"/>
    </row>
    <row r="55" spans="3:12" x14ac:dyDescent="0.2">
      <c r="K55" s="87"/>
      <c r="L55" s="88"/>
    </row>
    <row r="56" spans="3:12" x14ac:dyDescent="0.2">
      <c r="K56" s="87"/>
      <c r="L56" s="88"/>
    </row>
    <row r="57" spans="3:12" x14ac:dyDescent="0.2">
      <c r="K57" s="87"/>
      <c r="L57" s="88"/>
    </row>
    <row r="58" spans="3:12" x14ac:dyDescent="0.2">
      <c r="K58" s="87"/>
      <c r="L58" s="88"/>
    </row>
    <row r="59" spans="3:12" x14ac:dyDescent="0.2">
      <c r="K59" s="87"/>
      <c r="L59" s="88"/>
    </row>
  </sheetData>
  <mergeCells count="9">
    <mergeCell ref="R27:T27"/>
    <mergeCell ref="O27:Q27"/>
    <mergeCell ref="B5:B6"/>
    <mergeCell ref="A5:A6"/>
    <mergeCell ref="A27:A28"/>
    <mergeCell ref="B27:B28"/>
    <mergeCell ref="C5:J5"/>
    <mergeCell ref="C27:F27"/>
    <mergeCell ref="H27:N27"/>
  </mergeCells>
  <pageMargins left="0" right="0" top="0.25" bottom="0.25" header="0.05" footer="0.05"/>
  <pageSetup scale="5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00B050"/>
    <pageSetUpPr fitToPage="1"/>
  </sheetPr>
  <dimension ref="A1:Z48"/>
  <sheetViews>
    <sheetView view="pageBreakPreview" zoomScaleNormal="100" zoomScaleSheetLayoutView="100" workbookViewId="0">
      <selection activeCell="B3" sqref="B3"/>
    </sheetView>
  </sheetViews>
  <sheetFormatPr defaultColWidth="9.140625" defaultRowHeight="12.75" x14ac:dyDescent="0.2"/>
  <cols>
    <col min="1" max="1" width="5.85546875" style="6" customWidth="1"/>
    <col min="2" max="2" width="33.7109375" style="6" bestFit="1" customWidth="1"/>
    <col min="3" max="3" width="12.28515625" style="6" bestFit="1" customWidth="1"/>
    <col min="4" max="5" width="12.7109375" style="6" bestFit="1" customWidth="1"/>
    <col min="6" max="6" width="11.85546875" style="6" bestFit="1" customWidth="1"/>
    <col min="7" max="8" width="13.42578125" style="6" bestFit="1" customWidth="1"/>
    <col min="9" max="9" width="13" style="6" bestFit="1" customWidth="1"/>
    <col min="10" max="10" width="12.5703125" style="6" bestFit="1" customWidth="1"/>
    <col min="11" max="11" width="12.28515625" style="6" bestFit="1" customWidth="1"/>
    <col min="12" max="12" width="12.5703125" style="6" bestFit="1" customWidth="1"/>
    <col min="13" max="13" width="11.5703125" style="6" bestFit="1" customWidth="1"/>
    <col min="14" max="14" width="10.85546875" style="6" bestFit="1" customWidth="1"/>
    <col min="15" max="15" width="12.5703125" style="6" bestFit="1" customWidth="1"/>
    <col min="16" max="16" width="14" style="6" bestFit="1" customWidth="1"/>
    <col min="17" max="17" width="9.5703125" style="6" customWidth="1"/>
    <col min="18" max="18" width="9.42578125" style="6" bestFit="1" customWidth="1"/>
    <col min="19" max="19" width="8.85546875" style="6" bestFit="1" customWidth="1"/>
    <col min="20" max="20" width="8" style="6" bestFit="1" customWidth="1"/>
    <col min="21" max="21" width="9.28515625" style="6" bestFit="1" customWidth="1"/>
    <col min="22" max="22" width="12.28515625" style="6" bestFit="1" customWidth="1"/>
    <col min="23" max="23" width="6.7109375" style="6" bestFit="1" customWidth="1"/>
    <col min="24" max="24" width="7.28515625" style="6" bestFit="1" customWidth="1"/>
    <col min="25" max="26" width="12.140625" style="6" bestFit="1" customWidth="1"/>
    <col min="27" max="16384" width="9.140625" style="6"/>
  </cols>
  <sheetData>
    <row r="1" spans="1:10" x14ac:dyDescent="0.2">
      <c r="C1" s="64"/>
    </row>
    <row r="2" spans="1:10" x14ac:dyDescent="0.2">
      <c r="A2" s="6" t="s">
        <v>80</v>
      </c>
    </row>
    <row r="3" spans="1:10" x14ac:dyDescent="0.2">
      <c r="B3" s="78">
        <f>BS!B3</f>
        <v>45657</v>
      </c>
    </row>
    <row r="4" spans="1:10" ht="13.5" thickBot="1" x14ac:dyDescent="0.25"/>
    <row r="5" spans="1:10" x14ac:dyDescent="0.2">
      <c r="A5" s="172" t="s">
        <v>0</v>
      </c>
      <c r="B5" s="170" t="s">
        <v>49</v>
      </c>
      <c r="C5" s="174" t="s">
        <v>48</v>
      </c>
      <c r="D5" s="175"/>
      <c r="E5" s="175"/>
      <c r="F5" s="175"/>
      <c r="G5" s="175"/>
      <c r="H5" s="175"/>
      <c r="I5" s="175"/>
      <c r="J5" s="176"/>
    </row>
    <row r="6" spans="1:10" s="11" customFormat="1" ht="55.5" x14ac:dyDescent="0.2">
      <c r="A6" s="173"/>
      <c r="B6" s="171"/>
      <c r="C6" s="8" t="s">
        <v>1</v>
      </c>
      <c r="D6" s="9" t="s">
        <v>6</v>
      </c>
      <c r="E6" s="9" t="s">
        <v>7</v>
      </c>
      <c r="F6" s="9" t="s">
        <v>26</v>
      </c>
      <c r="G6" s="9" t="s">
        <v>50</v>
      </c>
      <c r="H6" s="9" t="s">
        <v>25</v>
      </c>
      <c r="I6" s="9" t="s">
        <v>8</v>
      </c>
      <c r="J6" s="8" t="s">
        <v>10</v>
      </c>
    </row>
    <row r="7" spans="1:10" x14ac:dyDescent="0.2">
      <c r="A7" s="55">
        <v>1</v>
      </c>
      <c r="B7" s="12" t="str">
        <f>B30</f>
        <v>Bank of Georgia</v>
      </c>
      <c r="C7" s="31">
        <f>BS!C7</f>
        <v>0.39301852066641391</v>
      </c>
      <c r="D7" s="32">
        <f>BS!D7</f>
        <v>0.37603525417880496</v>
      </c>
      <c r="E7" s="32">
        <f>BS!E7</f>
        <v>0.3970981772442343</v>
      </c>
      <c r="F7" s="32">
        <f>BS!F7</f>
        <v>0.41467909196419778</v>
      </c>
      <c r="G7" s="32">
        <f>BS!G7</f>
        <v>0.42324265437607933</v>
      </c>
      <c r="H7" s="32">
        <f>BS!H7</f>
        <v>0.37554718093944545</v>
      </c>
      <c r="I7" s="32">
        <f>BS!I7</f>
        <v>0.45420816839762057</v>
      </c>
      <c r="J7" s="33">
        <f>BS!J7</f>
        <v>0.36957183960068013</v>
      </c>
    </row>
    <row r="8" spans="1:10" x14ac:dyDescent="0.2">
      <c r="A8" s="56">
        <v>2</v>
      </c>
      <c r="B8" s="15" t="str">
        <f t="shared" ref="B8:B23" si="0">B31</f>
        <v>TBC Bank</v>
      </c>
      <c r="C8" s="34">
        <f>BS!C8</f>
        <v>0.38693280392751744</v>
      </c>
      <c r="D8" s="35">
        <f>BS!D8</f>
        <v>0.38620187117871668</v>
      </c>
      <c r="E8" s="35">
        <f>BS!E8</f>
        <v>0.38959620889289553</v>
      </c>
      <c r="F8" s="35">
        <f>BS!F8</f>
        <v>0.38169717803119507</v>
      </c>
      <c r="G8" s="35">
        <f>BS!G8</f>
        <v>0.36627719740253023</v>
      </c>
      <c r="H8" s="35">
        <f>BS!H8</f>
        <v>0.38415738802845362</v>
      </c>
      <c r="I8" s="35">
        <f>BS!I8</f>
        <v>0.35466877308799999</v>
      </c>
      <c r="J8" s="36">
        <f>BS!J8</f>
        <v>0.37162563085786093</v>
      </c>
    </row>
    <row r="9" spans="1:10" x14ac:dyDescent="0.2">
      <c r="A9" s="55">
        <v>3</v>
      </c>
      <c r="B9" s="12" t="str">
        <f t="shared" si="0"/>
        <v>Liberty Bank</v>
      </c>
      <c r="C9" s="31">
        <f>BS!C9</f>
        <v>5.1332764871177231E-2</v>
      </c>
      <c r="D9" s="32">
        <f>BS!D9</f>
        <v>5.8135584535403212E-2</v>
      </c>
      <c r="E9" s="32">
        <f>BS!E9</f>
        <v>5.2913303275666339E-2</v>
      </c>
      <c r="F9" s="32">
        <f>BS!F9</f>
        <v>5.3373238858175104E-2</v>
      </c>
      <c r="G9" s="32">
        <f>BS!G9</f>
        <v>5.894045355320595E-2</v>
      </c>
      <c r="H9" s="32">
        <f>BS!H9</f>
        <v>5.9372733701458999E-2</v>
      </c>
      <c r="I9" s="32">
        <f>BS!I9</f>
        <v>5.8659802664820057E-2</v>
      </c>
      <c r="J9" s="33">
        <f>BS!J9</f>
        <v>4.2249062941800281E-2</v>
      </c>
    </row>
    <row r="10" spans="1:10" x14ac:dyDescent="0.2">
      <c r="A10" s="56">
        <v>4</v>
      </c>
      <c r="B10" s="15" t="str">
        <f t="shared" si="0"/>
        <v>Basis Bank</v>
      </c>
      <c r="C10" s="34">
        <f>BS!C10</f>
        <v>4.1896890410805764E-2</v>
      </c>
      <c r="D10" s="35">
        <f>BS!D10</f>
        <v>4.6590861772296967E-2</v>
      </c>
      <c r="E10" s="35">
        <f>BS!E10</f>
        <v>4.1766758803359581E-2</v>
      </c>
      <c r="F10" s="35">
        <f>BS!F10</f>
        <v>4.2216617612158516E-2</v>
      </c>
      <c r="G10" s="35">
        <f>BS!G10</f>
        <v>4.3094732395605906E-2</v>
      </c>
      <c r="H10" s="35">
        <f>BS!H10</f>
        <v>4.8008956321413866E-2</v>
      </c>
      <c r="I10" s="35">
        <f>BS!I10</f>
        <v>3.9904252064558013E-2</v>
      </c>
      <c r="J10" s="36">
        <f>BS!J10</f>
        <v>4.2644785973288031E-2</v>
      </c>
    </row>
    <row r="11" spans="1:10" x14ac:dyDescent="0.2">
      <c r="A11" s="55">
        <v>5</v>
      </c>
      <c r="B11" s="12" t="str">
        <f t="shared" si="0"/>
        <v>Credo Bank</v>
      </c>
      <c r="C11" s="31">
        <f>BS!C11</f>
        <v>3.2075780157472068E-2</v>
      </c>
      <c r="D11" s="32">
        <f>BS!D11</f>
        <v>4.0050330685442288E-2</v>
      </c>
      <c r="E11" s="32">
        <f>BS!E11</f>
        <v>3.3020674330461873E-2</v>
      </c>
      <c r="F11" s="32">
        <f>BS!F11</f>
        <v>2.0700992942929514E-2</v>
      </c>
      <c r="G11" s="32">
        <f>BS!G11</f>
        <v>2.2871781102230912E-2</v>
      </c>
      <c r="H11" s="32">
        <f>BS!H11</f>
        <v>1.8074499287336634E-2</v>
      </c>
      <c r="I11" s="32">
        <f>BS!I11</f>
        <v>2.5986338660858675E-2</v>
      </c>
      <c r="J11" s="33">
        <f>BS!J11</f>
        <v>2.6645265516088555E-2</v>
      </c>
    </row>
    <row r="12" spans="1:10" x14ac:dyDescent="0.2">
      <c r="A12" s="56">
        <v>6</v>
      </c>
      <c r="B12" s="15" t="str">
        <f t="shared" si="0"/>
        <v>Cartu Bank</v>
      </c>
      <c r="C12" s="34">
        <f>BS!C12</f>
        <v>2.1162729638258878E-2</v>
      </c>
      <c r="D12" s="35">
        <f>BS!D12</f>
        <v>1.7730859696383713E-2</v>
      </c>
      <c r="E12" s="35">
        <f>BS!E12</f>
        <v>1.9357375888087443E-2</v>
      </c>
      <c r="F12" s="35">
        <f>BS!F12</f>
        <v>2.4368265131893267E-2</v>
      </c>
      <c r="G12" s="35">
        <f>BS!G12</f>
        <v>2.7446695156375704E-2</v>
      </c>
      <c r="H12" s="35">
        <f>BS!H12</f>
        <v>3.4714349384544797E-2</v>
      </c>
      <c r="I12" s="35">
        <f>BS!I12</f>
        <v>2.2728288299484593E-2</v>
      </c>
      <c r="J12" s="36">
        <f>BS!J12</f>
        <v>3.1538496151534985E-2</v>
      </c>
    </row>
    <row r="13" spans="1:10" x14ac:dyDescent="0.2">
      <c r="A13" s="55">
        <v>7</v>
      </c>
      <c r="B13" s="12" t="str">
        <f t="shared" si="0"/>
        <v>ProCredit Bank</v>
      </c>
      <c r="C13" s="31">
        <f>BS!C13</f>
        <v>2.0618234728642292E-2</v>
      </c>
      <c r="D13" s="32">
        <f>BS!D13</f>
        <v>2.113825737364864E-2</v>
      </c>
      <c r="E13" s="32">
        <f>BS!E13</f>
        <v>2.0337249359369192E-2</v>
      </c>
      <c r="F13" s="32">
        <f>BS!F13</f>
        <v>2.1591437141677973E-2</v>
      </c>
      <c r="G13" s="32">
        <f>BS!G13</f>
        <v>2.2772162022360026E-2</v>
      </c>
      <c r="H13" s="32">
        <f>BS!H13</f>
        <v>2.9596671621731557E-2</v>
      </c>
      <c r="I13" s="32">
        <f>BS!I13</f>
        <v>1.8341459641970898E-2</v>
      </c>
      <c r="J13" s="33">
        <f>BS!J13</f>
        <v>2.2233119826291239E-2</v>
      </c>
    </row>
    <row r="14" spans="1:10" x14ac:dyDescent="0.2">
      <c r="A14" s="56">
        <v>8</v>
      </c>
      <c r="B14" s="15" t="str">
        <f t="shared" si="0"/>
        <v>Tera bank</v>
      </c>
      <c r="C14" s="34">
        <f>BS!C14</f>
        <v>2.0524322922250163E-2</v>
      </c>
      <c r="D14" s="35">
        <f>BS!D14</f>
        <v>2.266519370180075E-2</v>
      </c>
      <c r="E14" s="35">
        <f>BS!E14</f>
        <v>2.0618976506681461E-2</v>
      </c>
      <c r="F14" s="35">
        <f>BS!F14</f>
        <v>1.9565839386179756E-2</v>
      </c>
      <c r="G14" s="35">
        <f>BS!G14</f>
        <v>1.9463149785914232E-2</v>
      </c>
      <c r="H14" s="35">
        <f>BS!H14</f>
        <v>2.3968790462787749E-2</v>
      </c>
      <c r="I14" s="35">
        <f>BS!I14</f>
        <v>1.6537935514981041E-2</v>
      </c>
      <c r="J14" s="36">
        <f>BS!J14</f>
        <v>1.9980328071664343E-2</v>
      </c>
    </row>
    <row r="15" spans="1:10" x14ac:dyDescent="0.2">
      <c r="A15" s="55">
        <v>9</v>
      </c>
      <c r="B15" s="12" t="str">
        <f t="shared" si="0"/>
        <v>HALYK Bank</v>
      </c>
      <c r="C15" s="31">
        <f>BS!C15</f>
        <v>9.5845697670567387E-3</v>
      </c>
      <c r="D15" s="32">
        <f>BS!D15</f>
        <v>1.2183689266722668E-2</v>
      </c>
      <c r="E15" s="32">
        <f>BS!E15</f>
        <v>8.1169875715643679E-3</v>
      </c>
      <c r="F15" s="32">
        <f>BS!F15</f>
        <v>4.1111457607957468E-3</v>
      </c>
      <c r="G15" s="32">
        <f>BS!G15</f>
        <v>3.4320716229388685E-3</v>
      </c>
      <c r="H15" s="32">
        <f>BS!H15</f>
        <v>4.4045694259149445E-3</v>
      </c>
      <c r="I15" s="32">
        <f>BS!I15</f>
        <v>2.8006931674134936E-3</v>
      </c>
      <c r="J15" s="33">
        <f>BS!J15</f>
        <v>1.8019088303584115E-2</v>
      </c>
    </row>
    <row r="16" spans="1:10" x14ac:dyDescent="0.2">
      <c r="A16" s="56">
        <v>10</v>
      </c>
      <c r="B16" s="15" t="str">
        <f t="shared" si="0"/>
        <v>Pasha Bank</v>
      </c>
      <c r="C16" s="34">
        <f>BS!C16</f>
        <v>7.3778582783888547E-3</v>
      </c>
      <c r="D16" s="35">
        <f>BS!D16</f>
        <v>6.4415585264656393E-3</v>
      </c>
      <c r="E16" s="35">
        <f>BS!E16</f>
        <v>7.1940932046942888E-3</v>
      </c>
      <c r="F16" s="35">
        <f>BS!F16</f>
        <v>8.5144511256378275E-3</v>
      </c>
      <c r="G16" s="35">
        <f>BS!G16</f>
        <v>5.5281916286087042E-3</v>
      </c>
      <c r="H16" s="35">
        <f>BS!H16</f>
        <v>1.0318816042957264E-2</v>
      </c>
      <c r="I16" s="35">
        <f>BS!I16</f>
        <v>2.4179562795135644E-3</v>
      </c>
      <c r="J16" s="36">
        <f>BS!J16</f>
        <v>8.4339967356083616E-3</v>
      </c>
    </row>
    <row r="17" spans="1:26" x14ac:dyDescent="0.2">
      <c r="A17" s="55">
        <v>11</v>
      </c>
      <c r="B17" s="12" t="str">
        <f t="shared" si="0"/>
        <v>IS Bank</v>
      </c>
      <c r="C17" s="31">
        <f>BS!C17</f>
        <v>5.1205050940423312E-3</v>
      </c>
      <c r="D17" s="32">
        <f>BS!D17</f>
        <v>5.1229626316378427E-3</v>
      </c>
      <c r="E17" s="32">
        <f>BS!E17</f>
        <v>4.219778519078554E-3</v>
      </c>
      <c r="F17" s="32">
        <f>BS!F17</f>
        <v>3.8095960679666785E-3</v>
      </c>
      <c r="G17" s="32">
        <f>BS!G17</f>
        <v>1.7940901422764267E-3</v>
      </c>
      <c r="H17" s="32">
        <f>BS!H17</f>
        <v>3.6611721029438352E-3</v>
      </c>
      <c r="I17" s="32">
        <f>BS!I17</f>
        <v>5.8191740413968075E-4</v>
      </c>
      <c r="J17" s="33">
        <f>BS!J17</f>
        <v>1.029717935666173E-2</v>
      </c>
    </row>
    <row r="18" spans="1:26" x14ac:dyDescent="0.2">
      <c r="A18" s="56">
        <v>12</v>
      </c>
      <c r="B18" s="15" t="str">
        <f t="shared" si="0"/>
        <v>VTB Bank Georgia</v>
      </c>
      <c r="C18" s="34">
        <f>BS!C18</f>
        <v>4.708808981146023E-3</v>
      </c>
      <c r="D18" s="35">
        <f>BS!D18</f>
        <v>3.0713473856198502E-3</v>
      </c>
      <c r="E18" s="35">
        <f>BS!E18</f>
        <v>1.4720359180317778E-3</v>
      </c>
      <c r="F18" s="35">
        <f>BS!F18</f>
        <v>2.1887444013817409E-4</v>
      </c>
      <c r="G18" s="35">
        <f>BS!G18</f>
        <v>2.4483687802336166E-4</v>
      </c>
      <c r="H18" s="35">
        <f>BS!H18</f>
        <v>4.3277913849568383E-4</v>
      </c>
      <c r="I18" s="35">
        <f>BS!I18</f>
        <v>1.2281840787173098E-4</v>
      </c>
      <c r="J18" s="36">
        <f>BS!J18</f>
        <v>2.3311247310772189E-2</v>
      </c>
    </row>
    <row r="19" spans="1:26" x14ac:dyDescent="0.2">
      <c r="A19" s="55">
        <v>13</v>
      </c>
      <c r="B19" s="12" t="str">
        <f t="shared" si="0"/>
        <v>Ziraat Bank</v>
      </c>
      <c r="C19" s="31">
        <f>BS!C19</f>
        <v>2.6827965990027331E-3</v>
      </c>
      <c r="D19" s="32">
        <f>BS!D19</f>
        <v>2.6176924076933743E-3</v>
      </c>
      <c r="E19" s="32">
        <f>BS!E19</f>
        <v>2.1438792133394611E-3</v>
      </c>
      <c r="F19" s="32">
        <f>BS!F19</f>
        <v>2.5580102277023976E-3</v>
      </c>
      <c r="G19" s="32">
        <f>BS!G19</f>
        <v>2.2836139220838159E-3</v>
      </c>
      <c r="H19" s="32">
        <f>BS!H19</f>
        <v>3.5905567801855329E-3</v>
      </c>
      <c r="I19" s="32">
        <f>BS!I19</f>
        <v>1.435102428604913E-3</v>
      </c>
      <c r="J19" s="33">
        <f>BS!J19</f>
        <v>5.7800736567523367E-3</v>
      </c>
    </row>
    <row r="20" spans="1:26" x14ac:dyDescent="0.2">
      <c r="A20" s="56">
        <v>14</v>
      </c>
      <c r="B20" s="15" t="str">
        <f t="shared" si="0"/>
        <v>Silk Bank</v>
      </c>
      <c r="C20" s="34">
        <f>BS!C20</f>
        <v>2.3310443594278889E-3</v>
      </c>
      <c r="D20" s="35">
        <f>BS!D20</f>
        <v>2.0145366593636448E-3</v>
      </c>
      <c r="E20" s="35">
        <f>BS!E20</f>
        <v>1.9751143900645957E-3</v>
      </c>
      <c r="F20" s="35">
        <f>BS!F20</f>
        <v>2.5099267433558521E-3</v>
      </c>
      <c r="G20" s="35">
        <f>BS!G20</f>
        <v>2.5108721466625319E-3</v>
      </c>
      <c r="H20" s="35">
        <f>BS!H20</f>
        <v>3.9581473906511472E-3</v>
      </c>
      <c r="I20" s="35">
        <f>BS!I20</f>
        <v>1.5712521233850875E-3</v>
      </c>
      <c r="J20" s="36">
        <f>BS!J20</f>
        <v>4.3766523868020183E-3</v>
      </c>
    </row>
    <row r="21" spans="1:26" x14ac:dyDescent="0.2">
      <c r="A21" s="55">
        <v>15</v>
      </c>
      <c r="B21" s="12" t="str">
        <f t="shared" si="0"/>
        <v>HashBank</v>
      </c>
      <c r="C21" s="31">
        <f>BS!C21</f>
        <v>3.1554482129249025E-4</v>
      </c>
      <c r="D21" s="32">
        <f>BS!D21</f>
        <v>0</v>
      </c>
      <c r="E21" s="32">
        <f>BS!E21</f>
        <v>7.2477407902258249E-6</v>
      </c>
      <c r="F21" s="32">
        <f>BS!F21</f>
        <v>1.0619363957280199E-7</v>
      </c>
      <c r="G21" s="32">
        <f>BS!G21</f>
        <v>0</v>
      </c>
      <c r="H21" s="32">
        <f>BS!H21</f>
        <v>0</v>
      </c>
      <c r="I21" s="32">
        <f>BS!I21</f>
        <v>0</v>
      </c>
      <c r="J21" s="33">
        <f>BS!J21</f>
        <v>2.0873960940670394E-3</v>
      </c>
    </row>
    <row r="22" spans="1:26" s="79" customFormat="1" x14ac:dyDescent="0.2">
      <c r="A22" s="56">
        <v>16</v>
      </c>
      <c r="B22" s="15" t="str">
        <f t="shared" si="0"/>
        <v>Paysera</v>
      </c>
      <c r="C22" s="34">
        <f>BS!C22</f>
        <v>2.2471394868036558E-4</v>
      </c>
      <c r="D22" s="35">
        <f>BS!D22</f>
        <v>0</v>
      </c>
      <c r="E22" s="35">
        <f>BS!E22</f>
        <v>1.450751835275207E-4</v>
      </c>
      <c r="F22" s="35">
        <f>BS!F22</f>
        <v>6.4212563485272942E-5</v>
      </c>
      <c r="G22" s="35">
        <f>BS!G22</f>
        <v>7.3456616377248716E-5</v>
      </c>
      <c r="H22" s="35">
        <f>BS!H22</f>
        <v>1.3231793707435343E-4</v>
      </c>
      <c r="I22" s="35">
        <f>BS!I22</f>
        <v>3.524185677759534E-5</v>
      </c>
      <c r="J22" s="36">
        <f>BS!J22</f>
        <v>6.824154786578201E-4</v>
      </c>
    </row>
    <row r="23" spans="1:26" ht="13.5" thickBot="1" x14ac:dyDescent="0.25">
      <c r="A23" s="55">
        <v>17</v>
      </c>
      <c r="B23" s="12" t="str">
        <f t="shared" si="0"/>
        <v>PaveBank</v>
      </c>
      <c r="C23" s="31">
        <f>BS!C23</f>
        <v>9.2110828424944973E-5</v>
      </c>
      <c r="D23" s="32">
        <f>BS!D23</f>
        <v>0</v>
      </c>
      <c r="E23" s="32">
        <f>BS!E23</f>
        <v>1.7063958153402908E-5</v>
      </c>
      <c r="F23" s="32">
        <f>BS!F23</f>
        <v>2.1015808871456714E-5</v>
      </c>
      <c r="G23" s="32">
        <f>BS!G23</f>
        <v>2.404124872669556E-5</v>
      </c>
      <c r="H23" s="32">
        <f>BS!H23</f>
        <v>6.1071434604764569E-5</v>
      </c>
      <c r="I23" s="32">
        <f>BS!I23</f>
        <v>0</v>
      </c>
      <c r="J23" s="33">
        <f>BS!J23</f>
        <v>5.2342173788602565E-4</v>
      </c>
    </row>
    <row r="24" spans="1:26" ht="13.5" thickBot="1" x14ac:dyDescent="0.25">
      <c r="A24" s="56"/>
      <c r="B24" s="19" t="s">
        <v>51</v>
      </c>
      <c r="C24" s="20">
        <f>SUM(C7:C23)</f>
        <v>1</v>
      </c>
      <c r="D24" s="21">
        <f t="shared" ref="D24:J24" si="1">SUM(D7:D23)</f>
        <v>1.0000000000000002</v>
      </c>
      <c r="E24" s="21">
        <f t="shared" si="1"/>
        <v>0.99999999999999967</v>
      </c>
      <c r="F24" s="21">
        <f t="shared" si="1"/>
        <v>1</v>
      </c>
      <c r="G24" s="21">
        <f t="shared" si="1"/>
        <v>0.99999999999999978</v>
      </c>
      <c r="H24" s="21">
        <f t="shared" si="1"/>
        <v>1</v>
      </c>
      <c r="I24" s="21">
        <f t="shared" si="1"/>
        <v>0.99999999999999989</v>
      </c>
      <c r="J24" s="22">
        <f t="shared" si="1"/>
        <v>1.0000000000000004</v>
      </c>
    </row>
    <row r="25" spans="1:26" x14ac:dyDescent="0.2">
      <c r="A25" s="56"/>
      <c r="B25" s="15"/>
      <c r="Y25" s="23"/>
      <c r="Z25" s="23"/>
    </row>
    <row r="26" spans="1:26" ht="13.5" thickBot="1" x14ac:dyDescent="0.25">
      <c r="B26" s="63" t="s">
        <v>54</v>
      </c>
    </row>
    <row r="27" spans="1:26" x14ac:dyDescent="0.2">
      <c r="A27" s="172" t="s">
        <v>0</v>
      </c>
      <c r="B27" s="170" t="s">
        <v>49</v>
      </c>
      <c r="C27" s="174" t="s">
        <v>1</v>
      </c>
      <c r="D27" s="175"/>
      <c r="E27" s="175"/>
      <c r="F27" s="176"/>
      <c r="G27" s="80" t="s">
        <v>2</v>
      </c>
      <c r="H27" s="81"/>
      <c r="I27" s="81"/>
      <c r="J27" s="81"/>
      <c r="K27" s="81"/>
      <c r="L27" s="81"/>
      <c r="M27" s="81"/>
      <c r="N27" s="82"/>
      <c r="O27" s="174" t="s">
        <v>3</v>
      </c>
      <c r="P27" s="175"/>
      <c r="Q27" s="176"/>
      <c r="R27" s="174" t="s">
        <v>4</v>
      </c>
      <c r="S27" s="175"/>
      <c r="T27" s="176"/>
    </row>
    <row r="28" spans="1:26" ht="105" x14ac:dyDescent="0.2">
      <c r="A28" s="173"/>
      <c r="B28" s="171"/>
      <c r="C28" s="8" t="s">
        <v>5</v>
      </c>
      <c r="D28" s="9" t="s">
        <v>52</v>
      </c>
      <c r="E28" s="9" t="s">
        <v>6</v>
      </c>
      <c r="F28" s="10" t="s">
        <v>9</v>
      </c>
      <c r="G28" s="8" t="s">
        <v>7</v>
      </c>
      <c r="H28" s="9" t="s">
        <v>26</v>
      </c>
      <c r="I28" s="9" t="s">
        <v>274</v>
      </c>
      <c r="J28" s="9" t="s">
        <v>50</v>
      </c>
      <c r="K28" s="9" t="s">
        <v>25</v>
      </c>
      <c r="L28" s="9" t="s">
        <v>8</v>
      </c>
      <c r="M28" s="9" t="s">
        <v>169</v>
      </c>
      <c r="N28" s="10" t="s">
        <v>53</v>
      </c>
      <c r="O28" s="8" t="s">
        <v>10</v>
      </c>
      <c r="P28" s="9" t="s">
        <v>11</v>
      </c>
      <c r="Q28" s="10" t="s">
        <v>12</v>
      </c>
      <c r="R28" s="8" t="str">
        <f>"NET Income of "&amp;MONTH($B$3)&amp;" months "&amp;YEAR($B$3)</f>
        <v>NET Income of 12 months 2024</v>
      </c>
      <c r="S28" s="9" t="s">
        <v>84</v>
      </c>
      <c r="T28" s="10" t="s">
        <v>85</v>
      </c>
    </row>
    <row r="29" spans="1:26" x14ac:dyDescent="0.2">
      <c r="A29" s="122"/>
      <c r="B29" s="123" t="s">
        <v>269</v>
      </c>
      <c r="C29" s="124">
        <f>BS!C29</f>
        <v>95683309668.433975</v>
      </c>
      <c r="D29" s="125">
        <f>BS!D29</f>
        <v>13257563219.935823</v>
      </c>
      <c r="E29" s="125">
        <f>BS!E29</f>
        <v>63484341713.522644</v>
      </c>
      <c r="F29" s="126">
        <f>BS!F29</f>
        <v>-1069254110.0701709</v>
      </c>
      <c r="G29" s="124">
        <f>BS!G29</f>
        <v>81502164825.847031</v>
      </c>
      <c r="H29" s="125">
        <f>BS!H29</f>
        <v>60564498268.192276</v>
      </c>
      <c r="I29" s="125">
        <f>BS!I29</f>
        <v>5374361635.593627</v>
      </c>
      <c r="J29" s="125">
        <f>BS!J29</f>
        <v>52942837307.226112</v>
      </c>
      <c r="K29" s="125">
        <f>BS!K29</f>
        <v>20841362712.981033</v>
      </c>
      <c r="L29" s="125">
        <f>BS!L29</f>
        <v>32101474594.245064</v>
      </c>
      <c r="M29" s="125">
        <f>BS!M29</f>
        <v>800296806.90009797</v>
      </c>
      <c r="N29" s="126">
        <f>BS!N29</f>
        <v>19654682562.564392</v>
      </c>
      <c r="O29" s="124">
        <f>BS!O29</f>
        <v>14181144673.086327</v>
      </c>
      <c r="P29" s="125">
        <f>BS!P29</f>
        <v>1139415849.1199999</v>
      </c>
      <c r="Q29" s="126">
        <f>BS!Q29</f>
        <v>17280241216.745842</v>
      </c>
      <c r="R29" s="127">
        <f>BS!R29</f>
        <v>3096809151.4663463</v>
      </c>
      <c r="S29" s="128">
        <f>BS!S29</f>
        <v>3.5895341299214269E-2</v>
      </c>
      <c r="T29" s="129">
        <f>BS!T29</f>
        <v>0.23987551372533245</v>
      </c>
    </row>
    <row r="30" spans="1:26" x14ac:dyDescent="0.2">
      <c r="A30" s="56">
        <v>1</v>
      </c>
      <c r="B30" s="15" t="s">
        <v>154</v>
      </c>
      <c r="C30" s="27">
        <f>BS!C30</f>
        <v>37605312818.354301</v>
      </c>
      <c r="D30" s="28">
        <f>BS!D30</f>
        <v>4186071484.3147998</v>
      </c>
      <c r="E30" s="28">
        <f>BS!E30</f>
        <v>23872350572.618599</v>
      </c>
      <c r="F30" s="29">
        <f>BS!F30</f>
        <v>-335102698.83709997</v>
      </c>
      <c r="G30" s="27">
        <f>BS!G30</f>
        <v>32364361093.803001</v>
      </c>
      <c r="H30" s="28">
        <f>BS!H30</f>
        <v>25114831147.121201</v>
      </c>
      <c r="I30" s="28">
        <f>BS!I30</f>
        <v>1719328262.45</v>
      </c>
      <c r="J30" s="28">
        <f>BS!J30</f>
        <v>22407666992.111301</v>
      </c>
      <c r="K30" s="28">
        <f>BS!K30</f>
        <v>7826915013.7965002</v>
      </c>
      <c r="L30" s="28">
        <f>BS!L30</f>
        <v>14580751978.3148</v>
      </c>
      <c r="M30" s="86"/>
      <c r="N30" s="29">
        <f>BS!N30</f>
        <v>6790079962.1099997</v>
      </c>
      <c r="O30" s="27">
        <f>BS!O30</f>
        <v>5240951724.4758997</v>
      </c>
      <c r="P30" s="28">
        <f>BS!P30</f>
        <v>27993660.18</v>
      </c>
      <c r="Q30" s="29">
        <f>BS!Q30</f>
        <v>6420685292.6641903</v>
      </c>
      <c r="R30" s="27">
        <f>BS!R30</f>
        <v>1504149264.77226</v>
      </c>
      <c r="S30" s="71">
        <f>BS!S30</f>
        <v>4.4938103853774551E-2</v>
      </c>
      <c r="T30" s="72">
        <f>BS!T30</f>
        <v>0.32160681843448752</v>
      </c>
    </row>
    <row r="31" spans="1:26" x14ac:dyDescent="0.2">
      <c r="A31" s="55">
        <v>2</v>
      </c>
      <c r="B31" s="12" t="s">
        <v>155</v>
      </c>
      <c r="C31" s="24">
        <f>BS!C31</f>
        <v>37023011299.072098</v>
      </c>
      <c r="D31" s="25">
        <f>BS!D31</f>
        <v>5362041508.4005995</v>
      </c>
      <c r="E31" s="25">
        <f>BS!E31</f>
        <v>24517771560.311501</v>
      </c>
      <c r="F31" s="26">
        <f>BS!F31</f>
        <v>-329182985.91900003</v>
      </c>
      <c r="G31" s="24">
        <f>BS!G31</f>
        <v>31752934432.713902</v>
      </c>
      <c r="H31" s="25">
        <f>BS!H31</f>
        <v>23117298077.844193</v>
      </c>
      <c r="I31" s="25">
        <f>BS!I31</f>
        <v>2749094494.6798801</v>
      </c>
      <c r="J31" s="25">
        <f>BS!J31</f>
        <v>19391754071.428902</v>
      </c>
      <c r="K31" s="25">
        <f>BS!K31</f>
        <v>8006363462.7723999</v>
      </c>
      <c r="L31" s="25">
        <f>BS!L31</f>
        <v>11385390608.6565</v>
      </c>
      <c r="M31" s="86"/>
      <c r="N31" s="26">
        <f>BS!N31</f>
        <v>8175378520.387701</v>
      </c>
      <c r="O31" s="24">
        <f>BS!O31</f>
        <v>5270076835.4223003</v>
      </c>
      <c r="P31" s="25">
        <f>BS!P31</f>
        <v>21015907.690000001</v>
      </c>
      <c r="Q31" s="26">
        <f>BS!Q31</f>
        <v>6861963025.5396996</v>
      </c>
      <c r="R31" s="24">
        <f>BS!R31</f>
        <v>1206387458.1201</v>
      </c>
      <c r="S31" s="73">
        <f>BS!S31</f>
        <v>3.6035538373196806E-2</v>
      </c>
      <c r="T31" s="74">
        <f>BS!T31</f>
        <v>0.25211828996108326</v>
      </c>
    </row>
    <row r="32" spans="1:26" x14ac:dyDescent="0.2">
      <c r="A32" s="56">
        <v>3</v>
      </c>
      <c r="B32" s="15" t="s">
        <v>156</v>
      </c>
      <c r="C32" s="27">
        <f>BS!C32</f>
        <v>4911688837.3057604</v>
      </c>
      <c r="D32" s="28">
        <f>BS!D32</f>
        <v>551047377.13</v>
      </c>
      <c r="E32" s="28">
        <f>BS!E32</f>
        <v>3690699314.36092</v>
      </c>
      <c r="F32" s="29">
        <f>BS!F32</f>
        <v>-142916244.1063</v>
      </c>
      <c r="G32" s="27">
        <f>BS!G32</f>
        <v>4312548765.0533895</v>
      </c>
      <c r="H32" s="28">
        <f>BS!H32</f>
        <v>3232523432.3937588</v>
      </c>
      <c r="I32" s="28">
        <f>BS!I32</f>
        <v>98775849.614160001</v>
      </c>
      <c r="J32" s="28">
        <f>BS!J32</f>
        <v>3120474843.2814999</v>
      </c>
      <c r="K32" s="28">
        <f>BS!K32</f>
        <v>1237408678.3333399</v>
      </c>
      <c r="L32" s="28">
        <f>BS!L32</f>
        <v>1883066164.9481499</v>
      </c>
      <c r="M32" s="86"/>
      <c r="N32" s="29">
        <f>BS!N32</f>
        <v>971316943.102</v>
      </c>
      <c r="O32" s="27">
        <f>BS!O32</f>
        <v>599140073.88</v>
      </c>
      <c r="P32" s="28">
        <f>BS!P32</f>
        <v>44490459.259999998</v>
      </c>
      <c r="Q32" s="29">
        <f>BS!Q32</f>
        <v>597044234.29626906</v>
      </c>
      <c r="R32" s="27">
        <f>BS!R32</f>
        <v>103987574.783714</v>
      </c>
      <c r="S32" s="71">
        <f>BS!S32</f>
        <v>2.2849459205870511E-2</v>
      </c>
      <c r="T32" s="72">
        <f>BS!T32</f>
        <v>0.18910827785737919</v>
      </c>
    </row>
    <row r="33" spans="1:21" x14ac:dyDescent="0.2">
      <c r="A33" s="55">
        <v>4</v>
      </c>
      <c r="B33" s="12" t="s">
        <v>159</v>
      </c>
      <c r="C33" s="24">
        <f>BS!C33</f>
        <v>4008833139.3215699</v>
      </c>
      <c r="D33" s="25">
        <f>BS!D33</f>
        <v>497036613.80440003</v>
      </c>
      <c r="E33" s="25">
        <f>BS!E33</f>
        <v>2957790189.48</v>
      </c>
      <c r="F33" s="26">
        <f>BS!F33</f>
        <v>-34976369.600000001</v>
      </c>
      <c r="G33" s="24">
        <f>BS!G33</f>
        <v>3404081260.23281</v>
      </c>
      <c r="H33" s="25">
        <f>BS!H33</f>
        <v>2556828264.26051</v>
      </c>
      <c r="I33" s="25">
        <f>BS!I33</f>
        <v>265014665.831</v>
      </c>
      <c r="J33" s="25">
        <f>BS!J33</f>
        <v>2281557406.0190101</v>
      </c>
      <c r="K33" s="25">
        <f>BS!K33</f>
        <v>1000572072.16625</v>
      </c>
      <c r="L33" s="25">
        <f>BS!L33</f>
        <v>1280985333.8527601</v>
      </c>
      <c r="M33" s="86"/>
      <c r="N33" s="26">
        <f>BS!N33</f>
        <v>801814009.07230008</v>
      </c>
      <c r="O33" s="24">
        <f>BS!O33</f>
        <v>604751879.44000006</v>
      </c>
      <c r="P33" s="25">
        <f>BS!P33</f>
        <v>18212575</v>
      </c>
      <c r="Q33" s="26">
        <f>BS!Q33</f>
        <v>712179243.00999999</v>
      </c>
      <c r="R33" s="24">
        <f>BS!R33</f>
        <v>78492394.307523996</v>
      </c>
      <c r="S33" s="73">
        <f>BS!S33</f>
        <v>2.1560851428916283E-2</v>
      </c>
      <c r="T33" s="74">
        <f>BS!T33</f>
        <v>0.14052243376488155</v>
      </c>
    </row>
    <row r="34" spans="1:21" x14ac:dyDescent="0.2">
      <c r="A34" s="56">
        <v>5</v>
      </c>
      <c r="B34" s="15" t="s">
        <v>162</v>
      </c>
      <c r="C34" s="27">
        <f>BS!C34</f>
        <v>3069116805.66401</v>
      </c>
      <c r="D34" s="28">
        <f>BS!D34</f>
        <v>387769774.25640702</v>
      </c>
      <c r="E34" s="28">
        <f>BS!E34</f>
        <v>2542568878.9741998</v>
      </c>
      <c r="F34" s="29">
        <f>BS!F34</f>
        <v>-52685185.556592003</v>
      </c>
      <c r="G34" s="27">
        <f>BS!G34</f>
        <v>2691256441.9419198</v>
      </c>
      <c r="H34" s="28">
        <f>BS!H34</f>
        <v>1253745251.241915</v>
      </c>
      <c r="I34" s="28">
        <f>BS!I34</f>
        <v>42848265.479999997</v>
      </c>
      <c r="J34" s="28">
        <f>BS!J34</f>
        <v>1210896985.8218999</v>
      </c>
      <c r="K34" s="28">
        <f>BS!K34</f>
        <v>376697195.5029</v>
      </c>
      <c r="L34" s="28">
        <f>BS!L34</f>
        <v>834199790.31900299</v>
      </c>
      <c r="M34" s="86"/>
      <c r="N34" s="29">
        <f>BS!N34</f>
        <v>1353015940.73</v>
      </c>
      <c r="O34" s="27">
        <f>BS!O34</f>
        <v>377860365.13644999</v>
      </c>
      <c r="P34" s="28">
        <f>BS!P34</f>
        <v>5239960</v>
      </c>
      <c r="Q34" s="29">
        <f>BS!Q34</f>
        <v>448883143.34644997</v>
      </c>
      <c r="R34" s="27">
        <f>BS!R34</f>
        <v>68862373.886449993</v>
      </c>
      <c r="S34" s="71">
        <f>BS!S34</f>
        <v>2.5406926462027937E-2</v>
      </c>
      <c r="T34" s="72">
        <f>BS!T34</f>
        <v>0.20505936061802618</v>
      </c>
    </row>
    <row r="35" spans="1:21" x14ac:dyDescent="0.2">
      <c r="A35" s="55">
        <v>6</v>
      </c>
      <c r="B35" s="12" t="s">
        <v>160</v>
      </c>
      <c r="C35" s="24">
        <f>BS!C35</f>
        <v>2024920013.4068699</v>
      </c>
      <c r="D35" s="25">
        <f>BS!D35</f>
        <v>789421008.55272293</v>
      </c>
      <c r="E35" s="25">
        <f>BS!E35</f>
        <v>1125631955.8397501</v>
      </c>
      <c r="F35" s="26">
        <f>BS!F35</f>
        <v>-57017818.520759001</v>
      </c>
      <c r="G35" s="24">
        <f>BS!G35</f>
        <v>1577668040.2267799</v>
      </c>
      <c r="H35" s="25">
        <f>BS!H35</f>
        <v>1475851751.3794</v>
      </c>
      <c r="I35" s="25">
        <f>BS!I35</f>
        <v>22737244.006108001</v>
      </c>
      <c r="J35" s="25">
        <f>BS!J35</f>
        <v>1453105916.2850299</v>
      </c>
      <c r="K35" s="25">
        <f>BS!K35</f>
        <v>723494346.86844802</v>
      </c>
      <c r="L35" s="25">
        <f>BS!L35</f>
        <v>729611569.41658199</v>
      </c>
      <c r="M35" s="86"/>
      <c r="N35" s="26">
        <f>BS!N35</f>
        <v>85637615.751599997</v>
      </c>
      <c r="O35" s="24">
        <f>BS!O35</f>
        <v>447251976.69649398</v>
      </c>
      <c r="P35" s="25">
        <f>BS!P35</f>
        <v>114430000</v>
      </c>
      <c r="Q35" s="26">
        <f>BS!Q35</f>
        <v>505629410.38169599</v>
      </c>
      <c r="R35" s="24">
        <f>BS!R35</f>
        <v>36179674.112962</v>
      </c>
      <c r="S35" s="73">
        <f>BS!S35</f>
        <v>1.9452654374740492E-2</v>
      </c>
      <c r="T35" s="74">
        <f>BS!T35</f>
        <v>8.4198466838440303E-2</v>
      </c>
    </row>
    <row r="36" spans="1:21" x14ac:dyDescent="0.2">
      <c r="A36" s="56">
        <v>7</v>
      </c>
      <c r="B36" s="15" t="s">
        <v>158</v>
      </c>
      <c r="C36" s="27">
        <f>BS!C36</f>
        <v>1972820938.3571401</v>
      </c>
      <c r="D36" s="28">
        <f>BS!D36</f>
        <v>496615805.08299994</v>
      </c>
      <c r="E36" s="28">
        <f>BS!E36</f>
        <v>1341948354.3371</v>
      </c>
      <c r="F36" s="29">
        <f>BS!F36</f>
        <v>-28760111.293804001</v>
      </c>
      <c r="G36" s="27">
        <f>BS!G36</f>
        <v>1657529849.39166</v>
      </c>
      <c r="H36" s="28">
        <f>BS!H36</f>
        <v>1307674557.374938</v>
      </c>
      <c r="I36" s="28">
        <f>BS!I36</f>
        <v>102051688.2921</v>
      </c>
      <c r="J36" s="28">
        <f>BS!J36</f>
        <v>1205622869.0836</v>
      </c>
      <c r="K36" s="28">
        <f>BS!K36</f>
        <v>616834968.36549997</v>
      </c>
      <c r="L36" s="28">
        <f>BS!L36</f>
        <v>588787900.71809995</v>
      </c>
      <c r="M36" s="86"/>
      <c r="N36" s="29">
        <f>BS!N36</f>
        <v>337358324.359541</v>
      </c>
      <c r="O36" s="27">
        <f>BS!O36</f>
        <v>315291088.79070002</v>
      </c>
      <c r="P36" s="28">
        <f>BS!P36</f>
        <v>112482804.98999999</v>
      </c>
      <c r="Q36" s="29">
        <f>BS!Q36</f>
        <v>324101278.28310001</v>
      </c>
      <c r="R36" s="27">
        <f>BS!R36</f>
        <v>32353525.220764998</v>
      </c>
      <c r="S36" s="71">
        <f>BS!S36</f>
        <v>1.7139480911969863E-2</v>
      </c>
      <c r="T36" s="72">
        <f>BS!T36</f>
        <v>0.1029080807328188</v>
      </c>
    </row>
    <row r="37" spans="1:21" x14ac:dyDescent="0.2">
      <c r="A37" s="55">
        <v>8</v>
      </c>
      <c r="B37" s="12" t="s">
        <v>161</v>
      </c>
      <c r="C37" s="24">
        <f>BS!C37</f>
        <v>1963835145.9045999</v>
      </c>
      <c r="D37" s="25">
        <f>BS!D37</f>
        <v>265564406.75999999</v>
      </c>
      <c r="E37" s="25">
        <f>BS!E37</f>
        <v>1438884901.9683001</v>
      </c>
      <c r="F37" s="26">
        <f>BS!F37</f>
        <v>-31694328.517143</v>
      </c>
      <c r="G37" s="24">
        <f>BS!G37</f>
        <v>1680491221.7878201</v>
      </c>
      <c r="H37" s="25">
        <f>BS!H37</f>
        <v>1184995245.620012</v>
      </c>
      <c r="I37" s="25">
        <f>BS!I37</f>
        <v>149483190.28870001</v>
      </c>
      <c r="J37" s="25">
        <f>BS!J37</f>
        <v>1030434372.60183</v>
      </c>
      <c r="K37" s="25">
        <f>BS!K37</f>
        <v>499542255.82639998</v>
      </c>
      <c r="L37" s="25">
        <f>BS!L37</f>
        <v>530892116.77542698</v>
      </c>
      <c r="M37" s="86"/>
      <c r="N37" s="26">
        <f>BS!N37</f>
        <v>468299990.64999998</v>
      </c>
      <c r="O37" s="24">
        <f>BS!O37</f>
        <v>283343923</v>
      </c>
      <c r="P37" s="25">
        <f>BS!P37</f>
        <v>121372000</v>
      </c>
      <c r="Q37" s="26">
        <f>BS!Q37</f>
        <v>330362108.01999998</v>
      </c>
      <c r="R37" s="24">
        <f>BS!R37</f>
        <v>31622417.371079002</v>
      </c>
      <c r="S37" s="73">
        <f>BS!S37</f>
        <v>1.7471732609342445E-2</v>
      </c>
      <c r="T37" s="74">
        <f>BS!T37</f>
        <v>0.11834337559636138</v>
      </c>
    </row>
    <row r="38" spans="1:21" x14ac:dyDescent="0.2">
      <c r="A38" s="56">
        <v>9</v>
      </c>
      <c r="B38" s="15" t="s">
        <v>163</v>
      </c>
      <c r="C38" s="27">
        <f>BS!C38</f>
        <v>917083357.05999994</v>
      </c>
      <c r="D38" s="28">
        <f>BS!D38</f>
        <v>102190676.08</v>
      </c>
      <c r="E38" s="28">
        <f>BS!E38</f>
        <v>773473492.74000001</v>
      </c>
      <c r="F38" s="29">
        <f>BS!F38</f>
        <v>-17338836.550000001</v>
      </c>
      <c r="G38" s="27">
        <f>BS!G38</f>
        <v>661552058.94699097</v>
      </c>
      <c r="H38" s="28">
        <f>BS!H38</f>
        <v>248989480.31</v>
      </c>
      <c r="I38" s="28">
        <f>BS!I38</f>
        <v>53129611.600000001</v>
      </c>
      <c r="J38" s="28">
        <f>BS!J38</f>
        <v>181703609.56</v>
      </c>
      <c r="K38" s="28">
        <f>BS!K38</f>
        <v>91797229</v>
      </c>
      <c r="L38" s="28">
        <f>BS!L38</f>
        <v>89906380.560000002</v>
      </c>
      <c r="M38" s="86"/>
      <c r="N38" s="29">
        <f>BS!N38</f>
        <v>400334104.51999998</v>
      </c>
      <c r="O38" s="27">
        <f>BS!O38</f>
        <v>255531298.11024401</v>
      </c>
      <c r="P38" s="28">
        <f>BS!P38</f>
        <v>76000000</v>
      </c>
      <c r="Q38" s="29">
        <f>BS!Q38</f>
        <v>264500349.22</v>
      </c>
      <c r="R38" s="27">
        <f>BS!R38</f>
        <v>20501055.980244</v>
      </c>
      <c r="S38" s="71">
        <f>BS!S38</f>
        <v>2.2725091333097077E-2</v>
      </c>
      <c r="T38" s="72">
        <f>BS!T38</f>
        <v>8.3683712214923711E-2</v>
      </c>
    </row>
    <row r="39" spans="1:21" x14ac:dyDescent="0.2">
      <c r="A39" s="55">
        <v>10</v>
      </c>
      <c r="B39" s="12" t="s">
        <v>164</v>
      </c>
      <c r="C39" s="24">
        <f>BS!C39</f>
        <v>705937898.34089994</v>
      </c>
      <c r="D39" s="25">
        <f>BS!D39</f>
        <v>196466540.12110001</v>
      </c>
      <c r="E39" s="25">
        <f>BS!E39</f>
        <v>408938102.66180003</v>
      </c>
      <c r="F39" s="26">
        <f>BS!F39</f>
        <v>-8446445.3369999994</v>
      </c>
      <c r="G39" s="24">
        <f>BS!G39</f>
        <v>586334170.1415</v>
      </c>
      <c r="H39" s="25">
        <f>BS!H39</f>
        <v>515673460.4533</v>
      </c>
      <c r="I39" s="25">
        <f>BS!I39</f>
        <v>114605229.038</v>
      </c>
      <c r="J39" s="25">
        <f>BS!J39</f>
        <v>292678149.99659997</v>
      </c>
      <c r="K39" s="25">
        <f>BS!K39</f>
        <v>215058187.91980001</v>
      </c>
      <c r="L39" s="25">
        <f>BS!L39</f>
        <v>77619962.076800004</v>
      </c>
      <c r="M39" s="86"/>
      <c r="N39" s="26">
        <f>BS!N39</f>
        <v>60844706.2368</v>
      </c>
      <c r="O39" s="24">
        <f>BS!O39</f>
        <v>119603727.88</v>
      </c>
      <c r="P39" s="25">
        <f>BS!P39</f>
        <v>136800000</v>
      </c>
      <c r="Q39" s="26">
        <f>BS!Q39</f>
        <v>147370663.53</v>
      </c>
      <c r="R39" s="24">
        <f>BS!R39</f>
        <v>7290818.8532349998</v>
      </c>
      <c r="S39" s="73">
        <f>BS!S39</f>
        <v>1.2417834061037952E-2</v>
      </c>
      <c r="T39" s="74">
        <f>BS!T39</f>
        <v>6.2709020181593259E-2</v>
      </c>
    </row>
    <row r="40" spans="1:21" x14ac:dyDescent="0.2">
      <c r="A40" s="56">
        <v>11</v>
      </c>
      <c r="B40" s="15" t="s">
        <v>246</v>
      </c>
      <c r="C40" s="27">
        <f>BS!C40</f>
        <v>489946874.57204598</v>
      </c>
      <c r="D40" s="28">
        <f>BS!D40</f>
        <v>87996665.767722994</v>
      </c>
      <c r="E40" s="28">
        <f>BS!E40</f>
        <v>325227910.29250401</v>
      </c>
      <c r="F40" s="29">
        <f>BS!F40</f>
        <v>-1626874.7662180001</v>
      </c>
      <c r="G40" s="27">
        <f>BS!G40</f>
        <v>343921084.39050901</v>
      </c>
      <c r="H40" s="28">
        <f>BS!H40</f>
        <v>230726274.46088001</v>
      </c>
      <c r="I40" s="28">
        <f>BS!I40</f>
        <v>25334018.302914001</v>
      </c>
      <c r="J40" s="28">
        <f>BS!J40</f>
        <v>94984222.517039001</v>
      </c>
      <c r="K40" s="28">
        <f>BS!K40</f>
        <v>76303815.752100006</v>
      </c>
      <c r="L40" s="28">
        <f>BS!L40</f>
        <v>18680406.764938999</v>
      </c>
      <c r="M40" s="86"/>
      <c r="N40" s="29">
        <f>BS!N40</f>
        <v>98834127.610918999</v>
      </c>
      <c r="O40" s="27">
        <f>BS!O40</f>
        <v>146025790.18153799</v>
      </c>
      <c r="P40" s="28">
        <f>BS!P40</f>
        <v>69161600</v>
      </c>
      <c r="Q40" s="29">
        <f>BS!Q40</f>
        <v>143298736.73131099</v>
      </c>
      <c r="R40" s="27">
        <f>BS!R40</f>
        <v>11978725.282036001</v>
      </c>
      <c r="S40" s="71">
        <f>BS!S40</f>
        <v>2.6113213402241028E-2</v>
      </c>
      <c r="T40" s="72">
        <f>BS!T40</f>
        <v>8.4551661671116829E-2</v>
      </c>
    </row>
    <row r="41" spans="1:21" x14ac:dyDescent="0.2">
      <c r="A41" s="55">
        <v>12</v>
      </c>
      <c r="B41" s="12" t="s">
        <v>157</v>
      </c>
      <c r="C41" s="24">
        <f>BS!C41</f>
        <v>450554427.912498</v>
      </c>
      <c r="D41" s="25">
        <f>BS!D41</f>
        <v>177116804.44420102</v>
      </c>
      <c r="E41" s="25">
        <f>BS!E41</f>
        <v>194982466.94962499</v>
      </c>
      <c r="F41" s="26">
        <f>BS!F41</f>
        <v>-23272270.562019002</v>
      </c>
      <c r="G41" s="24">
        <f>BS!G41</f>
        <v>119974114.02099299</v>
      </c>
      <c r="H41" s="25">
        <f>BS!H41</f>
        <v>13256020.650699999</v>
      </c>
      <c r="I41" s="25">
        <f>BS!I41</f>
        <v>0</v>
      </c>
      <c r="J41" s="25">
        <f>BS!J41</f>
        <v>12962359</v>
      </c>
      <c r="K41" s="25">
        <f>BS!K41</f>
        <v>9019707</v>
      </c>
      <c r="L41" s="25">
        <f>BS!L41</f>
        <v>3942652</v>
      </c>
      <c r="M41" s="86"/>
      <c r="N41" s="26">
        <f>BS!N41</f>
        <v>89812035.934200004</v>
      </c>
      <c r="O41" s="24">
        <f>BS!O41</f>
        <v>330580170.62415498</v>
      </c>
      <c r="P41" s="25">
        <f>BS!P41</f>
        <v>209008277</v>
      </c>
      <c r="Q41" s="26">
        <f>BS!Q41</f>
        <v>359173851.786915</v>
      </c>
      <c r="R41" s="24">
        <f>BS!R41</f>
        <v>8412722.3079179991</v>
      </c>
      <c r="S41" s="73">
        <f>BS!S41</f>
        <v>1.8463181512822058E-2</v>
      </c>
      <c r="T41" s="74">
        <f>BS!T41</f>
        <v>2.5925083139465916E-2</v>
      </c>
    </row>
    <row r="42" spans="1:21" x14ac:dyDescent="0.2">
      <c r="A42" s="56">
        <v>13</v>
      </c>
      <c r="B42" s="15" t="s">
        <v>165</v>
      </c>
      <c r="C42" s="27">
        <f>BS!C42</f>
        <v>256698857.75979999</v>
      </c>
      <c r="D42" s="28">
        <f>BS!D42</f>
        <v>85624607.512800008</v>
      </c>
      <c r="E42" s="28">
        <f>BS!E42</f>
        <v>166182479.3109</v>
      </c>
      <c r="F42" s="29">
        <f>BS!F42</f>
        <v>-3815256.0022999998</v>
      </c>
      <c r="G42" s="27">
        <f>BS!G42</f>
        <v>174730797.01230001</v>
      </c>
      <c r="H42" s="28">
        <f>BS!H42</f>
        <v>154924606.00569999</v>
      </c>
      <c r="I42" s="28">
        <f>BS!I42</f>
        <v>12879357.669500001</v>
      </c>
      <c r="J42" s="28">
        <f>BS!J42</f>
        <v>120901000.3494</v>
      </c>
      <c r="K42" s="28">
        <f>BS!K42</f>
        <v>74832096.197400004</v>
      </c>
      <c r="L42" s="28">
        <f>BS!L42</f>
        <v>46068904.152000003</v>
      </c>
      <c r="M42" s="86"/>
      <c r="N42" s="29">
        <f>BS!N42</f>
        <v>15690327.077400001</v>
      </c>
      <c r="O42" s="27">
        <f>BS!O42</f>
        <v>81968060.747500002</v>
      </c>
      <c r="P42" s="28">
        <f>BS!P42</f>
        <v>50000000</v>
      </c>
      <c r="Q42" s="29">
        <f>BS!Q42</f>
        <v>80853342.547499999</v>
      </c>
      <c r="R42" s="27">
        <f>BS!R42</f>
        <v>4919292.2671999997</v>
      </c>
      <c r="S42" s="71">
        <f>BS!S42</f>
        <v>2.1775433980952923E-2</v>
      </c>
      <c r="T42" s="72">
        <f>BS!T42</f>
        <v>6.1612726163367007E-2</v>
      </c>
    </row>
    <row r="43" spans="1:21" x14ac:dyDescent="0.2">
      <c r="A43" s="55">
        <v>14</v>
      </c>
      <c r="B43" s="12" t="s">
        <v>166</v>
      </c>
      <c r="C43" s="24">
        <f>BS!C43</f>
        <v>223042039.29399499</v>
      </c>
      <c r="D43" s="25">
        <f>BS!D43</f>
        <v>32762149.409672</v>
      </c>
      <c r="E43" s="25">
        <f>BS!E43</f>
        <v>127891533.67746</v>
      </c>
      <c r="F43" s="26">
        <f>BS!F43</f>
        <v>-2418684.5019359998</v>
      </c>
      <c r="G43" s="24">
        <f>BS!G43</f>
        <v>160976098.56894699</v>
      </c>
      <c r="H43" s="25">
        <f>BS!H43</f>
        <v>152012453.901265</v>
      </c>
      <c r="I43" s="25">
        <f>BS!I43</f>
        <v>19079758.341265</v>
      </c>
      <c r="J43" s="25">
        <f>BS!J43</f>
        <v>132932695.56</v>
      </c>
      <c r="K43" s="25">
        <f>BS!K43</f>
        <v>82493185.439999998</v>
      </c>
      <c r="L43" s="25">
        <f>BS!L43</f>
        <v>50439510.119999997</v>
      </c>
      <c r="M43" s="86"/>
      <c r="N43" s="26">
        <f>BS!N43</f>
        <v>6265955.0219250005</v>
      </c>
      <c r="O43" s="24">
        <f>BS!O43</f>
        <v>62065940.681047998</v>
      </c>
      <c r="P43" s="25">
        <f>BS!P43</f>
        <v>84384600</v>
      </c>
      <c r="Q43" s="26">
        <f>BS!Q43</f>
        <v>54897778.178709999</v>
      </c>
      <c r="R43" s="24">
        <f>BS!R43</f>
        <v>-11191903.72914</v>
      </c>
      <c r="S43" s="73">
        <f>BS!S43</f>
        <v>-5.6721756147209361E-2</v>
      </c>
      <c r="T43" s="74">
        <f>BS!T43</f>
        <v>-0.1905739322887576</v>
      </c>
      <c r="U43" s="75"/>
    </row>
    <row r="44" spans="1:21" x14ac:dyDescent="0.2">
      <c r="A44" s="56">
        <v>15</v>
      </c>
      <c r="B44" s="15" t="s">
        <v>279</v>
      </c>
      <c r="C44" s="27">
        <f>BS!C44</f>
        <v>30192372.850000001</v>
      </c>
      <c r="D44" s="28">
        <f>BS!D44</f>
        <v>17128690.850000001</v>
      </c>
      <c r="E44" s="28">
        <f>BS!E44</f>
        <v>0</v>
      </c>
      <c r="F44" s="29">
        <f>BS!F44</f>
        <v>0</v>
      </c>
      <c r="G44" s="27">
        <f>BS!G44</f>
        <v>590706.56449999998</v>
      </c>
      <c r="H44" s="28">
        <f>BS!H44</f>
        <v>6431.5645000000004</v>
      </c>
      <c r="I44" s="28">
        <f>BS!I44</f>
        <v>0</v>
      </c>
      <c r="J44" s="28">
        <f>BS!J44</f>
        <v>0</v>
      </c>
      <c r="K44" s="28">
        <f>BS!K44</f>
        <v>0</v>
      </c>
      <c r="L44" s="28">
        <f>BS!L44</f>
        <v>0</v>
      </c>
      <c r="M44" s="86"/>
      <c r="N44" s="29">
        <f>BS!N44</f>
        <v>0</v>
      </c>
      <c r="O44" s="27">
        <f>BS!O44</f>
        <v>29601666</v>
      </c>
      <c r="P44" s="28">
        <f>BS!P44</f>
        <v>37072000</v>
      </c>
      <c r="Q44" s="29">
        <f>BS!Q44</f>
        <v>12687752.869999999</v>
      </c>
      <c r="R44" s="27">
        <f>BS!R44</f>
        <v>-5335417</v>
      </c>
      <c r="S44" s="71">
        <f>BS!S44</f>
        <v>-0.31611474161509745</v>
      </c>
      <c r="T44" s="72">
        <f>BS!T44</f>
        <v>-0.32269216210273194</v>
      </c>
      <c r="U44" s="76"/>
    </row>
    <row r="45" spans="1:21" x14ac:dyDescent="0.2">
      <c r="A45" s="56">
        <v>16</v>
      </c>
      <c r="B45" s="12" t="s">
        <v>171</v>
      </c>
      <c r="C45" s="24">
        <f>BS!C45</f>
        <v>21501374.338399999</v>
      </c>
      <c r="D45" s="25">
        <f>BS!D45</f>
        <v>14730533.7984</v>
      </c>
      <c r="E45" s="25">
        <f>BS!E45</f>
        <v>0</v>
      </c>
      <c r="F45" s="26">
        <f>BS!F45</f>
        <v>0</v>
      </c>
      <c r="G45" s="24">
        <f>BS!G45</f>
        <v>11823941.52</v>
      </c>
      <c r="H45" s="25">
        <f>BS!H45</f>
        <v>3889001.69</v>
      </c>
      <c r="I45" s="25">
        <f>BS!I45</f>
        <v>0</v>
      </c>
      <c r="J45" s="25">
        <f>BS!J45</f>
        <v>3889001.69</v>
      </c>
      <c r="K45" s="25">
        <f>BS!K45</f>
        <v>2757686.12</v>
      </c>
      <c r="L45" s="25">
        <f>BS!L45</f>
        <v>1131315.57</v>
      </c>
      <c r="M45" s="86"/>
      <c r="N45" s="26">
        <f>BS!N45</f>
        <v>0</v>
      </c>
      <c r="O45" s="24">
        <f>BS!O45</f>
        <v>9677432.6300000008</v>
      </c>
      <c r="P45" s="25">
        <f>BS!P45</f>
        <v>3700005</v>
      </c>
      <c r="Q45" s="26">
        <f>BS!Q45</f>
        <v>9450572.3900000006</v>
      </c>
      <c r="R45" s="24">
        <f>BS!R45</f>
        <v>-792150.94</v>
      </c>
      <c r="S45" s="73">
        <f>BS!S45</f>
        <v>-4.1932873804750422E-2</v>
      </c>
      <c r="T45" s="74">
        <f>BS!T45</f>
        <v>-9.2768755127945565E-2</v>
      </c>
    </row>
    <row r="46" spans="1:21" x14ac:dyDescent="0.2">
      <c r="A46" s="56">
        <v>17</v>
      </c>
      <c r="B46" s="15" t="s">
        <v>277</v>
      </c>
      <c r="C46" s="27">
        <f>BS!C46</f>
        <v>8813468.9199999999</v>
      </c>
      <c r="D46" s="28">
        <f>BS!D46</f>
        <v>7978573.6499999994</v>
      </c>
      <c r="E46" s="28">
        <f>BS!E46</f>
        <v>0</v>
      </c>
      <c r="F46" s="29">
        <f>BS!F46</f>
        <v>0</v>
      </c>
      <c r="G46" s="27">
        <f>BS!G46</f>
        <v>1390749.53</v>
      </c>
      <c r="H46" s="28">
        <f>BS!H46</f>
        <v>1272811.92</v>
      </c>
      <c r="I46" s="28">
        <f>BS!I46</f>
        <v>0</v>
      </c>
      <c r="J46" s="28">
        <f>BS!J46</f>
        <v>1272811.92</v>
      </c>
      <c r="K46" s="28">
        <f>BS!K46</f>
        <v>1272811.92</v>
      </c>
      <c r="L46" s="28">
        <f>BS!L46</f>
        <v>0</v>
      </c>
      <c r="M46" s="86"/>
      <c r="N46" s="29">
        <f>BS!N46</f>
        <v>0</v>
      </c>
      <c r="O46" s="27">
        <f>BS!O46</f>
        <v>7422719.3899999997</v>
      </c>
      <c r="P46" s="28">
        <f>BS!P46</f>
        <v>8052000</v>
      </c>
      <c r="Q46" s="29">
        <f>BS!Q46</f>
        <v>7160433.9500000002</v>
      </c>
      <c r="R46" s="27">
        <f>BS!R46</f>
        <v>-1008674.13</v>
      </c>
      <c r="S46" s="71">
        <f>BS!S46</f>
        <v>-0.130674752231245</v>
      </c>
      <c r="T46" s="72">
        <f>BS!T46</f>
        <v>-0.14754255599082833</v>
      </c>
      <c r="U46" s="76"/>
    </row>
    <row r="47" spans="1:21" x14ac:dyDescent="0.2">
      <c r="C47" s="62"/>
      <c r="D47" s="62"/>
      <c r="E47" s="62"/>
      <c r="F47" s="62"/>
      <c r="G47" s="62"/>
      <c r="H47" s="62"/>
      <c r="I47" s="62"/>
      <c r="J47" s="62"/>
      <c r="K47" s="62"/>
      <c r="L47" s="62"/>
      <c r="M47" s="62"/>
      <c r="N47" s="62"/>
      <c r="O47" s="62"/>
      <c r="P47" s="62"/>
      <c r="Q47" s="62"/>
      <c r="R47" s="62"/>
    </row>
    <row r="48" spans="1:21" x14ac:dyDescent="0.2">
      <c r="Q48" s="30"/>
      <c r="R48" s="30"/>
    </row>
  </sheetData>
  <mergeCells count="8">
    <mergeCell ref="O27:Q27"/>
    <mergeCell ref="R27:T27"/>
    <mergeCell ref="B27:B28"/>
    <mergeCell ref="A27:A28"/>
    <mergeCell ref="B5:B6"/>
    <mergeCell ref="A5:A6"/>
    <mergeCell ref="C5:J5"/>
    <mergeCell ref="C27:F27"/>
  </mergeCells>
  <pageMargins left="0.7" right="0.2" top="0.25" bottom="0.25" header="0.05" footer="0.05"/>
  <pageSetup scale="52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00B050"/>
    <pageSetUpPr fitToPage="1"/>
  </sheetPr>
  <dimension ref="A1:V46"/>
  <sheetViews>
    <sheetView view="pageBreakPreview" zoomScaleNormal="100" zoomScaleSheetLayoutView="100" workbookViewId="0">
      <selection activeCell="B3" sqref="B3"/>
    </sheetView>
  </sheetViews>
  <sheetFormatPr defaultColWidth="9.140625" defaultRowHeight="12.75" x14ac:dyDescent="0.2"/>
  <cols>
    <col min="1" max="1" width="4.5703125" style="6" customWidth="1"/>
    <col min="2" max="2" width="42.28515625" style="6" bestFit="1" customWidth="1"/>
    <col min="3" max="6" width="10.85546875" style="6" bestFit="1" customWidth="1"/>
    <col min="7" max="7" width="11.85546875" style="6" customWidth="1"/>
    <col min="8" max="8" width="9.7109375" style="6" bestFit="1" customWidth="1"/>
    <col min="9" max="9" width="9.42578125" style="6" bestFit="1" customWidth="1"/>
    <col min="10" max="10" width="10.28515625" style="6" bestFit="1" customWidth="1"/>
    <col min="11" max="11" width="9.42578125" style="6" bestFit="1" customWidth="1"/>
    <col min="12" max="12" width="9.28515625" style="6" bestFit="1" customWidth="1"/>
    <col min="13" max="13" width="12.28515625" style="6" bestFit="1" customWidth="1"/>
    <col min="14" max="14" width="12.5703125" style="6" customWidth="1"/>
    <col min="15" max="15" width="9.28515625" style="6" customWidth="1"/>
    <col min="16" max="16" width="8" style="6" bestFit="1" customWidth="1"/>
    <col min="17" max="17" width="9.28515625" style="6" bestFit="1" customWidth="1"/>
    <col min="18" max="18" width="12.28515625" style="6" bestFit="1" customWidth="1"/>
    <col min="19" max="19" width="6.7109375" style="6" bestFit="1" customWidth="1"/>
    <col min="20" max="20" width="7.28515625" style="6" bestFit="1" customWidth="1"/>
    <col min="21" max="22" width="12.140625" style="6" bestFit="1" customWidth="1"/>
    <col min="23" max="16384" width="9.140625" style="6"/>
  </cols>
  <sheetData>
    <row r="1" spans="1:6" x14ac:dyDescent="0.2">
      <c r="C1" s="7"/>
    </row>
    <row r="2" spans="1:6" x14ac:dyDescent="0.2">
      <c r="A2" s="6" t="s">
        <v>79</v>
      </c>
      <c r="C2" s="7"/>
    </row>
    <row r="3" spans="1:6" x14ac:dyDescent="0.2">
      <c r="A3" s="50"/>
      <c r="B3" s="65">
        <f>BS!B3</f>
        <v>45657</v>
      </c>
    </row>
    <row r="4" spans="1:6" ht="13.5" thickBot="1" x14ac:dyDescent="0.25"/>
    <row r="5" spans="1:6" ht="15.75" customHeight="1" x14ac:dyDescent="0.2">
      <c r="A5" s="179" t="s">
        <v>0</v>
      </c>
      <c r="B5" s="181" t="s">
        <v>28</v>
      </c>
      <c r="C5" s="81" t="s">
        <v>27</v>
      </c>
      <c r="D5" s="81"/>
      <c r="E5" s="81"/>
      <c r="F5" s="82"/>
    </row>
    <row r="6" spans="1:6" s="11" customFormat="1" ht="111" customHeight="1" x14ac:dyDescent="0.2">
      <c r="A6" s="180"/>
      <c r="B6" s="182"/>
      <c r="C6" s="9" t="s">
        <v>41</v>
      </c>
      <c r="D6" s="37" t="s">
        <v>55</v>
      </c>
      <c r="E6" s="37" t="s">
        <v>56</v>
      </c>
      <c r="F6" s="38" t="s">
        <v>57</v>
      </c>
    </row>
    <row r="7" spans="1:6" x14ac:dyDescent="0.2">
      <c r="A7" s="55">
        <v>1</v>
      </c>
      <c r="B7" s="12" t="str">
        <f>BS!B7</f>
        <v>საქართველოს ბანკი</v>
      </c>
      <c r="C7" s="13">
        <f>IFERROR(C30/C$29,0)</f>
        <v>0.3930185206664138</v>
      </c>
      <c r="D7" s="14">
        <f>IFERROR(H30/ABS(H$29),0)</f>
        <v>0.41139056219959519</v>
      </c>
      <c r="E7" s="14">
        <f>IFERROR(I30/ABS(I$29),0)</f>
        <v>0.48167837899570831</v>
      </c>
      <c r="F7" s="14">
        <f>IFERROR(O30/ABS(O$29),0)</f>
        <v>0.48570938382174594</v>
      </c>
    </row>
    <row r="8" spans="1:6" x14ac:dyDescent="0.2">
      <c r="A8" s="56">
        <v>2</v>
      </c>
      <c r="B8" s="15" t="str">
        <f>BS!B8</f>
        <v>თი–ბი–სი ბანკი</v>
      </c>
      <c r="C8" s="16">
        <f t="shared" ref="C8:C23" si="0">IFERROR(C31/C$29,0)</f>
        <v>0.38693280392751733</v>
      </c>
      <c r="D8" s="17">
        <f t="shared" ref="D8:D21" si="1">IFERROR(H31/ABS(H$29),0)</f>
        <v>0.3278693654534845</v>
      </c>
      <c r="E8" s="17">
        <f t="shared" ref="E8:E21" si="2">IFERROR(I31/ABS(I$29),0)</f>
        <v>0.38998202064316795</v>
      </c>
      <c r="F8" s="17">
        <f t="shared" ref="F8:F21" si="3">IFERROR(O31/ABS(O$29),0)</f>
        <v>0.38955821915886396</v>
      </c>
    </row>
    <row r="9" spans="1:6" x14ac:dyDescent="0.2">
      <c r="A9" s="55">
        <v>3</v>
      </c>
      <c r="B9" s="12" t="str">
        <f>BS!B9</f>
        <v>ლიბერთი ბანკი</v>
      </c>
      <c r="C9" s="13">
        <f t="shared" si="0"/>
        <v>5.1332764871177217E-2</v>
      </c>
      <c r="D9" s="14">
        <f t="shared" si="1"/>
        <v>7.5073122498659425E-2</v>
      </c>
      <c r="E9" s="14">
        <f t="shared" si="2"/>
        <v>3.7372532092343806E-2</v>
      </c>
      <c r="F9" s="14">
        <f t="shared" si="3"/>
        <v>3.3578941968211325E-2</v>
      </c>
    </row>
    <row r="10" spans="1:6" x14ac:dyDescent="0.2">
      <c r="A10" s="56">
        <v>4</v>
      </c>
      <c r="B10" s="15" t="str">
        <f>BS!B10</f>
        <v>ბაზის ბანკი</v>
      </c>
      <c r="C10" s="16">
        <f t="shared" si="0"/>
        <v>4.189689041080575E-2</v>
      </c>
      <c r="D10" s="17">
        <f t="shared" si="1"/>
        <v>3.5807536953073094E-2</v>
      </c>
      <c r="E10" s="17">
        <f t="shared" si="2"/>
        <v>2.2168525853232743E-2</v>
      </c>
      <c r="F10" s="17">
        <f t="shared" si="3"/>
        <v>2.5346216207853114E-2</v>
      </c>
    </row>
    <row r="11" spans="1:6" x14ac:dyDescent="0.2">
      <c r="A11" s="55">
        <v>5</v>
      </c>
      <c r="B11" s="12" t="str">
        <f>BS!B11</f>
        <v>კრედო ბანკი</v>
      </c>
      <c r="C11" s="13">
        <f t="shared" si="0"/>
        <v>3.2075780157472061E-2</v>
      </c>
      <c r="D11" s="14">
        <f t="shared" si="1"/>
        <v>7.0993777572102637E-2</v>
      </c>
      <c r="E11" s="14">
        <f t="shared" si="2"/>
        <v>4.5634305152013235E-2</v>
      </c>
      <c r="F11" s="14">
        <f t="shared" si="3"/>
        <v>2.2236557216915882E-2</v>
      </c>
    </row>
    <row r="12" spans="1:6" x14ac:dyDescent="0.2">
      <c r="A12" s="56">
        <v>6</v>
      </c>
      <c r="B12" s="15" t="str">
        <f>BS!B12</f>
        <v>ქართუ ბანკი</v>
      </c>
      <c r="C12" s="16">
        <f t="shared" si="0"/>
        <v>2.1162729638258871E-2</v>
      </c>
      <c r="D12" s="17">
        <f t="shared" si="1"/>
        <v>1.6809331027470824E-2</v>
      </c>
      <c r="E12" s="17">
        <f t="shared" si="2"/>
        <v>6.7419732808193947E-3</v>
      </c>
      <c r="F12" s="17">
        <f t="shared" si="3"/>
        <v>1.1682887883430243E-2</v>
      </c>
    </row>
    <row r="13" spans="1:6" x14ac:dyDescent="0.2">
      <c r="A13" s="55">
        <v>7</v>
      </c>
      <c r="B13" s="12" t="str">
        <f>BS!B13</f>
        <v>პროკრედიტ ბანკი</v>
      </c>
      <c r="C13" s="13">
        <f t="shared" si="0"/>
        <v>2.0618234728642285E-2</v>
      </c>
      <c r="D13" s="14">
        <f t="shared" si="1"/>
        <v>1.7006396429966725E-2</v>
      </c>
      <c r="E13" s="14">
        <f t="shared" si="2"/>
        <v>3.6672093051522917E-3</v>
      </c>
      <c r="F13" s="14">
        <f t="shared" si="3"/>
        <v>1.0447374584076515E-2</v>
      </c>
    </row>
    <row r="14" spans="1:6" x14ac:dyDescent="0.2">
      <c r="A14" s="56">
        <v>8</v>
      </c>
      <c r="B14" s="15" t="str">
        <f>BS!B14</f>
        <v>ტერა ბანკი</v>
      </c>
      <c r="C14" s="16">
        <f t="shared" si="0"/>
        <v>2.0524322922250156E-2</v>
      </c>
      <c r="D14" s="17">
        <f t="shared" si="1"/>
        <v>1.7624295913880247E-2</v>
      </c>
      <c r="E14" s="17">
        <f t="shared" si="2"/>
        <v>6.6257172905104088E-3</v>
      </c>
      <c r="F14" s="17">
        <f t="shared" si="3"/>
        <v>1.0211290339317738E-2</v>
      </c>
    </row>
    <row r="15" spans="1:6" x14ac:dyDescent="0.2">
      <c r="A15" s="55">
        <v>9</v>
      </c>
      <c r="B15" s="12" t="str">
        <f>BS!B15</f>
        <v>ხალიკ ბანკი</v>
      </c>
      <c r="C15" s="13">
        <f t="shared" si="0"/>
        <v>9.5845697670567352E-3</v>
      </c>
      <c r="D15" s="14">
        <f t="shared" si="1"/>
        <v>9.3363360353100004E-3</v>
      </c>
      <c r="E15" s="14">
        <f t="shared" si="2"/>
        <v>1.451988572952239E-3</v>
      </c>
      <c r="F15" s="14">
        <f t="shared" si="3"/>
        <v>6.6200579298006604E-3</v>
      </c>
    </row>
    <row r="16" spans="1:6" x14ac:dyDescent="0.2">
      <c r="A16" s="56">
        <v>10</v>
      </c>
      <c r="B16" s="15" t="str">
        <f>BS!B16</f>
        <v>პაშაბანკი</v>
      </c>
      <c r="C16" s="16">
        <f t="shared" si="0"/>
        <v>7.3778582783888521E-3</v>
      </c>
      <c r="D16" s="17">
        <f t="shared" si="1"/>
        <v>6.1207462008280727E-3</v>
      </c>
      <c r="E16" s="17">
        <f t="shared" si="2"/>
        <v>1.6479468612710043E-3</v>
      </c>
      <c r="F16" s="17">
        <f t="shared" si="3"/>
        <v>2.3543003448510203E-3</v>
      </c>
    </row>
    <row r="17" spans="1:22" x14ac:dyDescent="0.2">
      <c r="A17" s="55">
        <v>11</v>
      </c>
      <c r="B17" s="12" t="str">
        <f>BS!B17</f>
        <v>იშ ბანკ</v>
      </c>
      <c r="C17" s="13">
        <f t="shared" si="0"/>
        <v>5.1205050940423295E-3</v>
      </c>
      <c r="D17" s="14">
        <f t="shared" si="1"/>
        <v>5.045675896922364E-3</v>
      </c>
      <c r="E17" s="14">
        <f t="shared" si="2"/>
        <v>2.6950553767542697E-3</v>
      </c>
      <c r="F17" s="14">
        <f t="shared" si="3"/>
        <v>3.8680863741196551E-3</v>
      </c>
    </row>
    <row r="18" spans="1:22" x14ac:dyDescent="0.2">
      <c r="A18" s="56">
        <v>12</v>
      </c>
      <c r="B18" s="15" t="str">
        <f>BS!B18</f>
        <v>ვი–თი–ბი ბანკი</v>
      </c>
      <c r="C18" s="16">
        <f t="shared" si="0"/>
        <v>4.7088089811460213E-3</v>
      </c>
      <c r="D18" s="17">
        <f t="shared" si="1"/>
        <v>1.6862344842158907E-3</v>
      </c>
      <c r="E18" s="17">
        <f t="shared" si="2"/>
        <v>2.3894001734870658E-5</v>
      </c>
      <c r="F18" s="17">
        <f t="shared" si="3"/>
        <v>2.7165775791945629E-3</v>
      </c>
    </row>
    <row r="19" spans="1:22" x14ac:dyDescent="0.2">
      <c r="A19" s="55">
        <v>13</v>
      </c>
      <c r="B19" s="12" t="str">
        <f>BS!B19</f>
        <v>ზირაათ ბანკი</v>
      </c>
      <c r="C19" s="13">
        <f t="shared" si="0"/>
        <v>2.6827965990027323E-3</v>
      </c>
      <c r="D19" s="14">
        <f t="shared" si="1"/>
        <v>3.2630964715203094E-3</v>
      </c>
      <c r="E19" s="14">
        <f t="shared" si="2"/>
        <v>4.1939564607130396E-4</v>
      </c>
      <c r="F19" s="14">
        <f t="shared" si="3"/>
        <v>1.5885035294702333E-3</v>
      </c>
    </row>
    <row r="20" spans="1:22" x14ac:dyDescent="0.2">
      <c r="A20" s="56">
        <v>14</v>
      </c>
      <c r="B20" s="15" t="str">
        <f>BS!B20</f>
        <v>სილქ ბანკი</v>
      </c>
      <c r="C20" s="16">
        <f t="shared" si="0"/>
        <v>2.3310443594278881E-3</v>
      </c>
      <c r="D20" s="17">
        <f t="shared" si="1"/>
        <v>1.4989572574211681E-3</v>
      </c>
      <c r="E20" s="17">
        <f t="shared" si="2"/>
        <v>6.169858283861158E-5</v>
      </c>
      <c r="F20" s="17">
        <f t="shared" si="3"/>
        <v>-3.6140114491203406E-3</v>
      </c>
    </row>
    <row r="21" spans="1:22" x14ac:dyDescent="0.2">
      <c r="A21" s="55">
        <v>15</v>
      </c>
      <c r="B21" s="12" t="str">
        <f>BS!B21</f>
        <v>ჰეშბანკი</v>
      </c>
      <c r="C21" s="13">
        <f t="shared" si="0"/>
        <v>3.1554482129249014E-4</v>
      </c>
      <c r="D21" s="14">
        <f t="shared" si="1"/>
        <v>2.2765003099213483E-4</v>
      </c>
      <c r="E21" s="14">
        <f t="shared" si="2"/>
        <v>-3.3225618131546797E-4</v>
      </c>
      <c r="F21" s="14">
        <f t="shared" si="3"/>
        <v>-1.7228756242449357E-3</v>
      </c>
    </row>
    <row r="22" spans="1:22" x14ac:dyDescent="0.2">
      <c r="A22" s="56">
        <v>16</v>
      </c>
      <c r="B22" s="15" t="str">
        <f>BS!B22</f>
        <v>პეისერა</v>
      </c>
      <c r="C22" s="16">
        <f t="shared" si="0"/>
        <v>2.2471394868036549E-4</v>
      </c>
      <c r="D22" s="17">
        <f t="shared" ref="D22:D23" si="4">IFERROR(H45/ABS(H$29),0)</f>
        <v>1.3433916644008689E-4</v>
      </c>
      <c r="E22" s="17">
        <f t="shared" ref="E22:E23" si="5">IFERROR(I45/ABS(I$29),0)</f>
        <v>9.4566532002229558E-5</v>
      </c>
      <c r="F22" s="17">
        <f t="shared" ref="F22:F23" si="6">IFERROR(O45/ABS(O$29),0)</f>
        <v>-2.5579585349162255E-4</v>
      </c>
    </row>
    <row r="23" spans="1:22" ht="13.5" thickBot="1" x14ac:dyDescent="0.25">
      <c r="A23" s="55">
        <v>17</v>
      </c>
      <c r="B23" s="12" t="str">
        <f>BS!B23</f>
        <v>პეივბანკი</v>
      </c>
      <c r="C23" s="13">
        <f t="shared" si="0"/>
        <v>9.2110828424944933E-5</v>
      </c>
      <c r="D23" s="14">
        <f t="shared" si="4"/>
        <v>1.1257640811714961E-4</v>
      </c>
      <c r="E23" s="14">
        <f t="shared" si="5"/>
        <v>6.7047994742822547E-5</v>
      </c>
      <c r="F23" s="14">
        <f t="shared" si="6"/>
        <v>-3.2571401099173081E-4</v>
      </c>
    </row>
    <row r="24" spans="1:22" ht="13.5" thickBot="1" x14ac:dyDescent="0.25">
      <c r="A24" s="18"/>
      <c r="B24" s="19" t="str">
        <f>BS!B24</f>
        <v>კონსოლიდირებული</v>
      </c>
      <c r="C24" s="20">
        <f>SUM(C7:C23)</f>
        <v>0.99999999999999989</v>
      </c>
      <c r="D24" s="20">
        <f t="shared" ref="D24:F24" si="7">SUM(D7:D23)</f>
        <v>1</v>
      </c>
      <c r="E24" s="20">
        <f t="shared" si="7"/>
        <v>1.0000000000000002</v>
      </c>
      <c r="F24" s="20">
        <f t="shared" si="7"/>
        <v>1.0000000000000024</v>
      </c>
    </row>
    <row r="25" spans="1:22" x14ac:dyDescent="0.2">
      <c r="A25" s="130"/>
      <c r="B25" s="131"/>
      <c r="C25" s="132"/>
      <c r="D25" s="132"/>
      <c r="E25" s="132"/>
      <c r="F25" s="132"/>
    </row>
    <row r="26" spans="1:22" ht="13.5" thickBot="1" x14ac:dyDescent="0.25">
      <c r="B26" s="63" t="s">
        <v>37</v>
      </c>
      <c r="U26" s="23"/>
      <c r="V26" s="23"/>
    </row>
    <row r="27" spans="1:22" ht="15.75" customHeight="1" x14ac:dyDescent="0.2">
      <c r="A27" s="179" t="s">
        <v>0</v>
      </c>
      <c r="B27" s="181" t="s">
        <v>28</v>
      </c>
      <c r="C27" s="183" t="s">
        <v>58</v>
      </c>
      <c r="D27" s="185" t="s">
        <v>286</v>
      </c>
      <c r="E27" s="186"/>
      <c r="F27" s="186"/>
      <c r="G27" s="186"/>
      <c r="H27" s="187"/>
      <c r="I27" s="190" t="s">
        <v>285</v>
      </c>
      <c r="J27" s="191"/>
      <c r="K27" s="191"/>
      <c r="L27" s="192"/>
      <c r="M27" s="188" t="s">
        <v>59</v>
      </c>
      <c r="N27" s="188" t="s">
        <v>241</v>
      </c>
      <c r="O27" s="177" t="str">
        <f>YEAR($B$3)&amp;" წლის "&amp;MONTH($B$3)&amp;" თვის წმინდა მოგება"</f>
        <v>2024 წლის 12 თვის წმინდა მოგება</v>
      </c>
      <c r="P27" s="39"/>
    </row>
    <row r="28" spans="1:22" ht="121.5" customHeight="1" x14ac:dyDescent="0.2">
      <c r="A28" s="180"/>
      <c r="B28" s="182"/>
      <c r="C28" s="184"/>
      <c r="D28" s="40" t="s">
        <v>60</v>
      </c>
      <c r="E28" s="37" t="s">
        <v>61</v>
      </c>
      <c r="F28" s="37" t="s">
        <v>62</v>
      </c>
      <c r="G28" s="37" t="s">
        <v>63</v>
      </c>
      <c r="H28" s="38" t="s">
        <v>55</v>
      </c>
      <c r="I28" s="37" t="s">
        <v>240</v>
      </c>
      <c r="J28" s="37" t="s">
        <v>186</v>
      </c>
      <c r="K28" s="41" t="s">
        <v>281</v>
      </c>
      <c r="L28" s="41" t="s">
        <v>64</v>
      </c>
      <c r="M28" s="189"/>
      <c r="N28" s="189"/>
      <c r="O28" s="178"/>
      <c r="P28" s="39"/>
    </row>
    <row r="29" spans="1:22" x14ac:dyDescent="0.2">
      <c r="A29" s="133"/>
      <c r="B29" s="134" t="str">
        <f>BS!B29</f>
        <v>კონსოლიდირებული</v>
      </c>
      <c r="C29" s="135">
        <v>95683309668.434006</v>
      </c>
      <c r="D29" s="135">
        <v>8431974754.4046602</v>
      </c>
      <c r="E29" s="135">
        <v>7019256042.0232897</v>
      </c>
      <c r="F29" s="135">
        <v>-4084683450.7887502</v>
      </c>
      <c r="G29" s="135">
        <v>-2642080292.8409891</v>
      </c>
      <c r="H29" s="135">
        <v>4347291303.6159096</v>
      </c>
      <c r="I29" s="135">
        <v>787320190.59601998</v>
      </c>
      <c r="J29" s="135">
        <v>815767025.91999996</v>
      </c>
      <c r="K29" s="135">
        <v>-2237266841.4640002</v>
      </c>
      <c r="L29" s="135">
        <v>-353496990.07561302</v>
      </c>
      <c r="M29" s="135">
        <v>-337257472.70067203</v>
      </c>
      <c r="N29" s="135">
        <v>3656536840.8396244</v>
      </c>
      <c r="O29" s="135">
        <v>3096809151.4663401</v>
      </c>
    </row>
    <row r="30" spans="1:22" x14ac:dyDescent="0.2">
      <c r="A30" s="56">
        <v>1</v>
      </c>
      <c r="B30" s="15" t="str">
        <f>BS!B30</f>
        <v>საქართველოს ბანკი</v>
      </c>
      <c r="C30" s="69">
        <v>37605312818.354301</v>
      </c>
      <c r="D30" s="27">
        <v>3252616661.91991</v>
      </c>
      <c r="E30" s="28">
        <v>2671095340.0954399</v>
      </c>
      <c r="F30" s="28">
        <v>-1464182048.47995</v>
      </c>
      <c r="G30" s="28">
        <v>-976739346.4799521</v>
      </c>
      <c r="H30" s="29">
        <v>1788434613.43996</v>
      </c>
      <c r="I30" s="28">
        <v>379235113.156883</v>
      </c>
      <c r="J30" s="28">
        <v>369687996.79000002</v>
      </c>
      <c r="K30" s="28">
        <v>-739160274.01999998</v>
      </c>
      <c r="L30" s="29">
        <v>81539666.845112994</v>
      </c>
      <c r="M30" s="28">
        <v>-89774373.862809002</v>
      </c>
      <c r="N30" s="28">
        <v>1780199906.4222641</v>
      </c>
      <c r="O30" s="29">
        <v>1504149264.77226</v>
      </c>
    </row>
    <row r="31" spans="1:22" x14ac:dyDescent="0.2">
      <c r="A31" s="55">
        <v>2</v>
      </c>
      <c r="B31" s="12" t="str">
        <f>BS!B31</f>
        <v>თი–ბი–სი ბანკი</v>
      </c>
      <c r="C31" s="70">
        <v>37023011299.072098</v>
      </c>
      <c r="D31" s="24">
        <v>3044212199.5482998</v>
      </c>
      <c r="E31" s="25">
        <v>2500653624.4267998</v>
      </c>
      <c r="F31" s="25">
        <v>-1618868558.3903</v>
      </c>
      <c r="G31" s="25">
        <v>-1016887637.2604001</v>
      </c>
      <c r="H31" s="26">
        <v>1425343641.1579998</v>
      </c>
      <c r="I31" s="25">
        <v>307040718.82179999</v>
      </c>
      <c r="J31" s="25">
        <v>356310161.14999998</v>
      </c>
      <c r="K31" s="25">
        <v>-686253487.55710006</v>
      </c>
      <c r="L31" s="26">
        <v>115941874.51639999</v>
      </c>
      <c r="M31" s="25">
        <v>-119308780.55310002</v>
      </c>
      <c r="N31" s="25">
        <v>1421976735.1212997</v>
      </c>
      <c r="O31" s="26">
        <v>1206387458.1201</v>
      </c>
    </row>
    <row r="32" spans="1:22" x14ac:dyDescent="0.2">
      <c r="A32" s="56">
        <v>3</v>
      </c>
      <c r="B32" s="15" t="str">
        <f>BS!B32</f>
        <v>ლიბერთი ბანკი</v>
      </c>
      <c r="C32" s="69">
        <v>4911688837.3057604</v>
      </c>
      <c r="D32" s="27">
        <v>607674468.78900003</v>
      </c>
      <c r="E32" s="28">
        <v>533358245.449</v>
      </c>
      <c r="F32" s="28">
        <v>-281309736.21528602</v>
      </c>
      <c r="G32" s="28">
        <v>-219508837.67439499</v>
      </c>
      <c r="H32" s="29">
        <v>326364732.57371402</v>
      </c>
      <c r="I32" s="28">
        <v>29424149.09</v>
      </c>
      <c r="J32" s="28">
        <v>5460361.4199999999</v>
      </c>
      <c r="K32" s="28">
        <v>-241856186.78999999</v>
      </c>
      <c r="L32" s="29">
        <v>-173101069.37</v>
      </c>
      <c r="M32" s="28">
        <v>-32851516.420000002</v>
      </c>
      <c r="N32" s="28">
        <v>120412146.78371401</v>
      </c>
      <c r="O32" s="29">
        <v>103987574.783714</v>
      </c>
    </row>
    <row r="33" spans="1:16" x14ac:dyDescent="0.2">
      <c r="A33" s="55">
        <v>4</v>
      </c>
      <c r="B33" s="12" t="str">
        <f>BS!B33</f>
        <v>ბაზის ბანკი</v>
      </c>
      <c r="C33" s="70">
        <v>4008833139.3215699</v>
      </c>
      <c r="D33" s="24">
        <v>353259275.95999998</v>
      </c>
      <c r="E33" s="25">
        <v>305314038.81999999</v>
      </c>
      <c r="F33" s="25">
        <v>-197593481.96000001</v>
      </c>
      <c r="G33" s="25">
        <v>-148307709.28</v>
      </c>
      <c r="H33" s="26">
        <v>155665793.99999997</v>
      </c>
      <c r="I33" s="25">
        <v>17453728</v>
      </c>
      <c r="J33" s="25">
        <v>17063403.809999999</v>
      </c>
      <c r="K33" s="25">
        <v>-94194516.172475994</v>
      </c>
      <c r="L33" s="26">
        <v>-58492155.032476</v>
      </c>
      <c r="M33" s="25">
        <v>-7361567.8899999997</v>
      </c>
      <c r="N33" s="25">
        <v>89812071.077523962</v>
      </c>
      <c r="O33" s="26">
        <v>78492394.307523996</v>
      </c>
    </row>
    <row r="34" spans="1:16" x14ac:dyDescent="0.2">
      <c r="A34" s="56">
        <v>5</v>
      </c>
      <c r="B34" s="15" t="str">
        <f>BS!B34</f>
        <v>კრედო ბანკი</v>
      </c>
      <c r="C34" s="69">
        <v>3069116805.66401</v>
      </c>
      <c r="D34" s="27">
        <v>526745355.97004402</v>
      </c>
      <c r="E34" s="28">
        <v>477799473.64003801</v>
      </c>
      <c r="F34" s="28">
        <v>-218114724.12</v>
      </c>
      <c r="G34" s="28">
        <v>-72801682.269999996</v>
      </c>
      <c r="H34" s="29">
        <v>308630631.85004401</v>
      </c>
      <c r="I34" s="28">
        <v>35928809.829999998</v>
      </c>
      <c r="J34" s="28">
        <v>7632812.3600000003</v>
      </c>
      <c r="K34" s="28">
        <v>-188762198.78</v>
      </c>
      <c r="L34" s="29">
        <v>-153972040.91999999</v>
      </c>
      <c r="M34" s="28">
        <v>-69849342.173593998</v>
      </c>
      <c r="N34" s="28">
        <v>84809248.756450027</v>
      </c>
      <c r="O34" s="29">
        <v>68862373.886449993</v>
      </c>
    </row>
    <row r="35" spans="1:16" x14ac:dyDescent="0.2">
      <c r="A35" s="55">
        <v>6</v>
      </c>
      <c r="B35" s="12" t="str">
        <f>BS!B35</f>
        <v>ქართუ ბანკი</v>
      </c>
      <c r="C35" s="70">
        <v>2024920013.4068699</v>
      </c>
      <c r="D35" s="24">
        <v>108622185.600638</v>
      </c>
      <c r="E35" s="25">
        <v>79756874.035010993</v>
      </c>
      <c r="F35" s="25">
        <v>-35547127.005313002</v>
      </c>
      <c r="G35" s="25">
        <v>-29133618.0526</v>
      </c>
      <c r="H35" s="26">
        <v>73075058.595324993</v>
      </c>
      <c r="I35" s="25">
        <v>5308091.6884479998</v>
      </c>
      <c r="J35" s="25">
        <v>10736347.59</v>
      </c>
      <c r="K35" s="25">
        <v>-50272810.419428997</v>
      </c>
      <c r="L35" s="26">
        <v>-19486439.945976</v>
      </c>
      <c r="M35" s="25">
        <v>-8700806.0296589993</v>
      </c>
      <c r="N35" s="25">
        <v>44887812.619689986</v>
      </c>
      <c r="O35" s="26">
        <v>36179674.112962</v>
      </c>
    </row>
    <row r="36" spans="1:16" x14ac:dyDescent="0.2">
      <c r="A36" s="56">
        <v>7</v>
      </c>
      <c r="B36" s="15" t="str">
        <f>BS!B36</f>
        <v>პროკრედიტ ბანკი</v>
      </c>
      <c r="C36" s="69">
        <v>1972820938.3571401</v>
      </c>
      <c r="D36" s="27">
        <v>131070455.428239</v>
      </c>
      <c r="E36" s="28">
        <v>109714246.1978</v>
      </c>
      <c r="F36" s="28">
        <v>-57138696.122400001</v>
      </c>
      <c r="G36" s="28">
        <v>-37013128.574699998</v>
      </c>
      <c r="H36" s="29">
        <v>73931759.305839002</v>
      </c>
      <c r="I36" s="28">
        <v>2887267.9290880002</v>
      </c>
      <c r="J36" s="28">
        <v>17486678.190000001</v>
      </c>
      <c r="K36" s="28">
        <v>-62843223.9375</v>
      </c>
      <c r="L36" s="29">
        <v>-40066881.883373998</v>
      </c>
      <c r="M36" s="28">
        <v>3352717.2483000001</v>
      </c>
      <c r="N36" s="28">
        <v>37217594.670765005</v>
      </c>
      <c r="O36" s="29">
        <v>32353525.220764998</v>
      </c>
    </row>
    <row r="37" spans="1:16" x14ac:dyDescent="0.2">
      <c r="A37" s="55">
        <v>8</v>
      </c>
      <c r="B37" s="12" t="str">
        <f>BS!B37</f>
        <v>ტერა ბანკი</v>
      </c>
      <c r="C37" s="70">
        <v>1963835145.9045999</v>
      </c>
      <c r="D37" s="24">
        <v>189176051</v>
      </c>
      <c r="E37" s="25">
        <v>162843720.174045</v>
      </c>
      <c r="F37" s="25">
        <v>-112558102.64123499</v>
      </c>
      <c r="G37" s="25">
        <v>-79154981.140000001</v>
      </c>
      <c r="H37" s="26">
        <v>76617948.358765006</v>
      </c>
      <c r="I37" s="25">
        <v>5216561</v>
      </c>
      <c r="J37" s="25">
        <v>7368768</v>
      </c>
      <c r="K37" s="25">
        <v>-49415041.840102002</v>
      </c>
      <c r="L37" s="26">
        <v>-35091595.345302001</v>
      </c>
      <c r="M37" s="25">
        <v>-4231572.6423849994</v>
      </c>
      <c r="N37" s="25">
        <v>37294780.371078007</v>
      </c>
      <c r="O37" s="26">
        <v>31622417.371079002</v>
      </c>
    </row>
    <row r="38" spans="1:16" x14ac:dyDescent="0.2">
      <c r="A38" s="56">
        <v>9</v>
      </c>
      <c r="B38" s="15" t="str">
        <f>BS!B38</f>
        <v>ხალიკ ბანკი</v>
      </c>
      <c r="C38" s="69">
        <v>917083357.05999994</v>
      </c>
      <c r="D38" s="27">
        <v>74376306.003939003</v>
      </c>
      <c r="E38" s="28">
        <v>66788714.969999999</v>
      </c>
      <c r="F38" s="28">
        <v>-33788533.549999997</v>
      </c>
      <c r="G38" s="28">
        <v>-15073172.370000001</v>
      </c>
      <c r="H38" s="29">
        <v>40587772.453939006</v>
      </c>
      <c r="I38" s="28">
        <v>1143179.92</v>
      </c>
      <c r="J38" s="28">
        <v>4416272.9400000004</v>
      </c>
      <c r="K38" s="28">
        <v>-25104607.73</v>
      </c>
      <c r="L38" s="29">
        <v>-17902811.530000001</v>
      </c>
      <c r="M38" s="28">
        <v>2456771.996305</v>
      </c>
      <c r="N38" s="28">
        <v>25141732.920244005</v>
      </c>
      <c r="O38" s="29">
        <v>20501055.980244</v>
      </c>
    </row>
    <row r="39" spans="1:16" x14ac:dyDescent="0.2">
      <c r="A39" s="55">
        <v>10</v>
      </c>
      <c r="B39" s="12" t="str">
        <f>BS!B39</f>
        <v>პაშაბანკი</v>
      </c>
      <c r="C39" s="70">
        <v>705937898.34089994</v>
      </c>
      <c r="D39" s="24">
        <v>49586095.150399998</v>
      </c>
      <c r="E39" s="25">
        <v>36564938.661799997</v>
      </c>
      <c r="F39" s="25">
        <v>-22977428.4199</v>
      </c>
      <c r="G39" s="25">
        <v>-20440150.329599999</v>
      </c>
      <c r="H39" s="26">
        <v>26608666.730499998</v>
      </c>
      <c r="I39" s="25">
        <v>1297461.8369080001</v>
      </c>
      <c r="J39" s="25">
        <v>15391812.859999999</v>
      </c>
      <c r="K39" s="25">
        <v>-33115636.379999999</v>
      </c>
      <c r="L39" s="26">
        <v>-19663506.823091999</v>
      </c>
      <c r="M39" s="25">
        <v>345658.94582699996</v>
      </c>
      <c r="N39" s="25">
        <v>7290818.8532349989</v>
      </c>
      <c r="O39" s="26">
        <v>7290818.8532349998</v>
      </c>
    </row>
    <row r="40" spans="1:16" x14ac:dyDescent="0.2">
      <c r="A40" s="56">
        <v>11</v>
      </c>
      <c r="B40" s="15" t="str">
        <f>BS!B40</f>
        <v>იშ ბანკ</v>
      </c>
      <c r="C40" s="69">
        <v>489946874.57204598</v>
      </c>
      <c r="D40" s="27">
        <v>38265454.534240998</v>
      </c>
      <c r="E40" s="28">
        <v>29292484.473494999</v>
      </c>
      <c r="F40" s="28">
        <v>-16330431.586686</v>
      </c>
      <c r="G40" s="28">
        <v>-10207622.810769001</v>
      </c>
      <c r="H40" s="29">
        <v>21935022.947554998</v>
      </c>
      <c r="I40" s="28">
        <v>2121871.5128930002</v>
      </c>
      <c r="J40" s="28">
        <v>1001337.58</v>
      </c>
      <c r="K40" s="28">
        <v>-11268223.554499</v>
      </c>
      <c r="L40" s="29">
        <v>-7664057.8116060002</v>
      </c>
      <c r="M40" s="28">
        <v>502237.19713800005</v>
      </c>
      <c r="N40" s="28">
        <v>14773202.333086997</v>
      </c>
      <c r="O40" s="29">
        <v>11978725.282036001</v>
      </c>
    </row>
    <row r="41" spans="1:16" x14ac:dyDescent="0.2">
      <c r="A41" s="55">
        <v>12</v>
      </c>
      <c r="B41" s="12" t="str">
        <f>BS!B41</f>
        <v>ვი–თი–ბი ბანკი</v>
      </c>
      <c r="C41" s="70">
        <v>450554427.912498</v>
      </c>
      <c r="D41" s="24">
        <v>16582679.799089</v>
      </c>
      <c r="E41" s="25">
        <v>16802234.119008999</v>
      </c>
      <c r="F41" s="25">
        <v>-9252127.2899999991</v>
      </c>
      <c r="G41" s="25">
        <v>-1085899.29</v>
      </c>
      <c r="H41" s="26">
        <v>7330552.5090890005</v>
      </c>
      <c r="I41" s="25">
        <v>18812.23</v>
      </c>
      <c r="J41" s="25">
        <v>5</v>
      </c>
      <c r="K41" s="25">
        <v>-14437864</v>
      </c>
      <c r="L41" s="26">
        <v>9142181.6718949992</v>
      </c>
      <c r="M41" s="25">
        <v>-8021511.8730650004</v>
      </c>
      <c r="N41" s="25">
        <v>8451222.3079189993</v>
      </c>
      <c r="O41" s="26">
        <v>8412722.3079179991</v>
      </c>
    </row>
    <row r="42" spans="1:16" x14ac:dyDescent="0.2">
      <c r="A42" s="56">
        <v>13</v>
      </c>
      <c r="B42" s="15" t="str">
        <f>BS!B42</f>
        <v>ზირაათ ბანკი</v>
      </c>
      <c r="C42" s="69">
        <v>256698857.75979999</v>
      </c>
      <c r="D42" s="27">
        <v>19114499.2535</v>
      </c>
      <c r="E42" s="28">
        <v>17062215.153499998</v>
      </c>
      <c r="F42" s="28">
        <v>-4928868.34</v>
      </c>
      <c r="G42" s="28">
        <v>-4049345.85</v>
      </c>
      <c r="H42" s="29">
        <v>14185630.9135</v>
      </c>
      <c r="I42" s="28">
        <v>330198.65999999997</v>
      </c>
      <c r="J42" s="28">
        <v>1765738.41</v>
      </c>
      <c r="K42" s="28">
        <v>-7856395.4199999999</v>
      </c>
      <c r="L42" s="29">
        <v>-5668651.2599999998</v>
      </c>
      <c r="M42" s="28">
        <v>-2552012.3862999999</v>
      </c>
      <c r="N42" s="28">
        <v>5964967.2672000006</v>
      </c>
      <c r="O42" s="29">
        <v>4919292.2671999997</v>
      </c>
    </row>
    <row r="43" spans="1:16" x14ac:dyDescent="0.2">
      <c r="A43" s="55">
        <v>14</v>
      </c>
      <c r="B43" s="12" t="str">
        <f>BS!B43</f>
        <v>სილქ ბანკი</v>
      </c>
      <c r="C43" s="70">
        <v>223042039.29399499</v>
      </c>
      <c r="D43" s="24">
        <v>18601565.657364</v>
      </c>
      <c r="E43" s="25">
        <v>12209891.807364</v>
      </c>
      <c r="F43" s="25">
        <v>-12085161.807685001</v>
      </c>
      <c r="G43" s="25">
        <v>-11673898.95858</v>
      </c>
      <c r="H43" s="26">
        <v>6516403.8496789988</v>
      </c>
      <c r="I43" s="25">
        <v>48576.54</v>
      </c>
      <c r="J43" s="25">
        <v>920454.58</v>
      </c>
      <c r="K43" s="25">
        <v>-21795826.402897</v>
      </c>
      <c r="L43" s="26">
        <v>-19454321.877195001</v>
      </c>
      <c r="M43" s="25">
        <v>-1206844.56733</v>
      </c>
      <c r="N43" s="25">
        <v>-14144762.594846003</v>
      </c>
      <c r="O43" s="26">
        <v>-11191903.72914</v>
      </c>
      <c r="P43" s="75"/>
    </row>
    <row r="44" spans="1:16" x14ac:dyDescent="0.2">
      <c r="A44" s="56">
        <v>15</v>
      </c>
      <c r="B44" s="15" t="str">
        <f>BS!B44</f>
        <v>ჰეშბანკი</v>
      </c>
      <c r="C44" s="69">
        <v>30192372.850000001</v>
      </c>
      <c r="D44" s="27">
        <v>989727</v>
      </c>
      <c r="E44" s="28">
        <v>0</v>
      </c>
      <c r="F44" s="28">
        <v>-66</v>
      </c>
      <c r="G44" s="28">
        <v>0</v>
      </c>
      <c r="H44" s="29">
        <v>989661</v>
      </c>
      <c r="I44" s="28">
        <v>-261592</v>
      </c>
      <c r="J44" s="28">
        <v>-11699</v>
      </c>
      <c r="K44" s="28">
        <v>-6426231</v>
      </c>
      <c r="L44" s="29">
        <v>-6693501</v>
      </c>
      <c r="M44" s="28">
        <v>-45660</v>
      </c>
      <c r="N44" s="28">
        <v>-5749500</v>
      </c>
      <c r="O44" s="29">
        <v>-5335417</v>
      </c>
      <c r="P44" s="76"/>
    </row>
    <row r="45" spans="1:16" x14ac:dyDescent="0.2">
      <c r="A45" s="55">
        <v>16</v>
      </c>
      <c r="B45" s="12" t="str">
        <f>BS!B45</f>
        <v>პეისერა</v>
      </c>
      <c r="C45" s="70">
        <v>21501374.338399999</v>
      </c>
      <c r="D45" s="24">
        <v>592370.35</v>
      </c>
      <c r="E45" s="25">
        <v>0</v>
      </c>
      <c r="F45" s="25">
        <v>-8358.86</v>
      </c>
      <c r="G45" s="25">
        <v>-3262.5</v>
      </c>
      <c r="H45" s="26">
        <v>584011.49</v>
      </c>
      <c r="I45" s="25">
        <v>74454.14</v>
      </c>
      <c r="J45" s="25">
        <v>572396.99</v>
      </c>
      <c r="K45" s="25">
        <v>-2481869.46</v>
      </c>
      <c r="L45" s="26">
        <v>-1365603.74</v>
      </c>
      <c r="M45" s="25">
        <v>-10869.689999999999</v>
      </c>
      <c r="N45" s="25">
        <v>-792461.94</v>
      </c>
      <c r="O45" s="26">
        <v>-792150.94</v>
      </c>
      <c r="P45" s="75"/>
    </row>
    <row r="46" spans="1:16" x14ac:dyDescent="0.2">
      <c r="A46" s="56">
        <v>17</v>
      </c>
      <c r="B46" s="15" t="str">
        <f>BS!B46</f>
        <v>პეივბანკი</v>
      </c>
      <c r="C46" s="69">
        <v>8813468.9199999999</v>
      </c>
      <c r="D46" s="27">
        <v>489402.44</v>
      </c>
      <c r="E46" s="28">
        <v>0</v>
      </c>
      <c r="F46" s="28">
        <v>0</v>
      </c>
      <c r="G46" s="28">
        <v>0</v>
      </c>
      <c r="H46" s="29">
        <v>489402.44</v>
      </c>
      <c r="I46" s="28">
        <v>52788.24</v>
      </c>
      <c r="J46" s="28">
        <v>-35822.75</v>
      </c>
      <c r="K46" s="28">
        <v>-2022448</v>
      </c>
      <c r="L46" s="29">
        <v>-1498076.57</v>
      </c>
      <c r="M46" s="28">
        <v>0</v>
      </c>
      <c r="N46" s="28">
        <v>-1008674.1300000001</v>
      </c>
      <c r="O46" s="29">
        <v>-1008674.13</v>
      </c>
      <c r="P46" s="76"/>
    </row>
  </sheetData>
  <mergeCells count="10">
    <mergeCell ref="O27:O28"/>
    <mergeCell ref="A5:A6"/>
    <mergeCell ref="B5:B6"/>
    <mergeCell ref="A27:A28"/>
    <mergeCell ref="B27:B28"/>
    <mergeCell ref="C27:C28"/>
    <mergeCell ref="D27:H27"/>
    <mergeCell ref="M27:M28"/>
    <mergeCell ref="N27:N28"/>
    <mergeCell ref="I27:L27"/>
  </mergeCells>
  <pageMargins left="0.7" right="0.2" top="0.25" bottom="0.25" header="0.3" footer="0.3"/>
  <pageSetup scale="7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rgb="FF00B050"/>
    <pageSetUpPr fitToPage="1"/>
  </sheetPr>
  <dimension ref="A1:V47"/>
  <sheetViews>
    <sheetView view="pageBreakPreview" topLeftCell="A2" zoomScaleNormal="85" zoomScaleSheetLayoutView="100" workbookViewId="0">
      <selection activeCell="B3" sqref="B3"/>
    </sheetView>
  </sheetViews>
  <sheetFormatPr defaultColWidth="9.140625" defaultRowHeight="12.75" x14ac:dyDescent="0.2"/>
  <cols>
    <col min="1" max="1" width="4.5703125" style="6" customWidth="1"/>
    <col min="2" max="2" width="30.42578125" style="6" bestFit="1" customWidth="1"/>
    <col min="3" max="6" width="10.85546875" style="6" bestFit="1" customWidth="1"/>
    <col min="7" max="7" width="11.85546875" style="6" bestFit="1" customWidth="1"/>
    <col min="8" max="8" width="9.7109375" style="6" bestFit="1" customWidth="1"/>
    <col min="9" max="9" width="9.42578125" style="6" bestFit="1" customWidth="1"/>
    <col min="10" max="10" width="9" style="6" bestFit="1" customWidth="1"/>
    <col min="11" max="11" width="9.42578125" style="6" bestFit="1" customWidth="1"/>
    <col min="12" max="12" width="9.28515625" style="6" bestFit="1" customWidth="1"/>
    <col min="13" max="13" width="12.28515625" style="6" bestFit="1" customWidth="1"/>
    <col min="14" max="14" width="12.5703125" style="6" customWidth="1"/>
    <col min="15" max="15" width="8.85546875" style="6" bestFit="1" customWidth="1"/>
    <col min="16" max="16" width="8" style="6" bestFit="1" customWidth="1"/>
    <col min="17" max="17" width="9.28515625" style="6" bestFit="1" customWidth="1"/>
    <col min="18" max="18" width="12.28515625" style="6" bestFit="1" customWidth="1"/>
    <col min="19" max="19" width="6.7109375" style="6" bestFit="1" customWidth="1"/>
    <col min="20" max="20" width="7.28515625" style="6" bestFit="1" customWidth="1"/>
    <col min="21" max="22" width="12.140625" style="6" bestFit="1" customWidth="1"/>
    <col min="23" max="16384" width="9.140625" style="6"/>
  </cols>
  <sheetData>
    <row r="1" spans="1:6" ht="9" hidden="1" customHeight="1" x14ac:dyDescent="0.2"/>
    <row r="2" spans="1:6" x14ac:dyDescent="0.2">
      <c r="A2" s="6" t="s">
        <v>87</v>
      </c>
    </row>
    <row r="3" spans="1:6" x14ac:dyDescent="0.2">
      <c r="B3" s="66">
        <f>'BS-E'!B3</f>
        <v>45657</v>
      </c>
    </row>
    <row r="4" spans="1:6" ht="13.5" thickBot="1" x14ac:dyDescent="0.25"/>
    <row r="5" spans="1:6" ht="15.75" customHeight="1" x14ac:dyDescent="0.2">
      <c r="A5" s="172" t="s">
        <v>0</v>
      </c>
      <c r="B5" s="170" t="s">
        <v>49</v>
      </c>
      <c r="C5" s="197" t="s">
        <v>48</v>
      </c>
      <c r="D5" s="198"/>
      <c r="E5" s="198"/>
      <c r="F5" s="199"/>
    </row>
    <row r="6" spans="1:6" s="11" customFormat="1" ht="180.75" customHeight="1" x14ac:dyDescent="0.2">
      <c r="A6" s="173"/>
      <c r="B6" s="171"/>
      <c r="C6" s="9" t="s">
        <v>5</v>
      </c>
      <c r="D6" s="37" t="s">
        <v>65</v>
      </c>
      <c r="E6" s="37" t="s">
        <v>16</v>
      </c>
      <c r="F6" s="38" t="s">
        <v>66</v>
      </c>
    </row>
    <row r="7" spans="1:6" x14ac:dyDescent="0.2">
      <c r="A7" s="55">
        <v>1</v>
      </c>
      <c r="B7" s="12" t="str">
        <f>'BS-E'!B7</f>
        <v>Bank of Georgia</v>
      </c>
      <c r="C7" s="31">
        <f>IS!C7</f>
        <v>0.3930185206664138</v>
      </c>
      <c r="D7" s="32">
        <f>IS!D7</f>
        <v>0.41139056219959519</v>
      </c>
      <c r="E7" s="32">
        <f>IS!E7</f>
        <v>0.48167837899570831</v>
      </c>
      <c r="F7" s="33">
        <f>IS!F7</f>
        <v>0.48570938382174594</v>
      </c>
    </row>
    <row r="8" spans="1:6" x14ac:dyDescent="0.2">
      <c r="A8" s="56">
        <v>2</v>
      </c>
      <c r="B8" s="15" t="str">
        <f>'BS-E'!B8</f>
        <v>TBC Bank</v>
      </c>
      <c r="C8" s="34">
        <f>IS!C8</f>
        <v>0.38693280392751733</v>
      </c>
      <c r="D8" s="35">
        <f>IS!D8</f>
        <v>0.3278693654534845</v>
      </c>
      <c r="E8" s="35">
        <f>IS!E8</f>
        <v>0.38998202064316795</v>
      </c>
      <c r="F8" s="36">
        <f>IS!F8</f>
        <v>0.38955821915886396</v>
      </c>
    </row>
    <row r="9" spans="1:6" x14ac:dyDescent="0.2">
      <c r="A9" s="55">
        <v>3</v>
      </c>
      <c r="B9" s="12" t="str">
        <f>'BS-E'!B9</f>
        <v>Liberty Bank</v>
      </c>
      <c r="C9" s="31">
        <f>IS!C9</f>
        <v>5.1332764871177217E-2</v>
      </c>
      <c r="D9" s="32">
        <f>IS!D9</f>
        <v>7.5073122498659425E-2</v>
      </c>
      <c r="E9" s="32">
        <f>IS!E9</f>
        <v>3.7372532092343806E-2</v>
      </c>
      <c r="F9" s="33">
        <f>IS!F9</f>
        <v>3.3578941968211325E-2</v>
      </c>
    </row>
    <row r="10" spans="1:6" x14ac:dyDescent="0.2">
      <c r="A10" s="56">
        <v>4</v>
      </c>
      <c r="B10" s="15" t="str">
        <f>'BS-E'!B10</f>
        <v>Basis Bank</v>
      </c>
      <c r="C10" s="34">
        <f>IS!C10</f>
        <v>4.189689041080575E-2</v>
      </c>
      <c r="D10" s="35">
        <f>IS!D10</f>
        <v>3.5807536953073094E-2</v>
      </c>
      <c r="E10" s="35">
        <f>IS!E10</f>
        <v>2.2168525853232743E-2</v>
      </c>
      <c r="F10" s="36">
        <f>IS!F10</f>
        <v>2.5346216207853114E-2</v>
      </c>
    </row>
    <row r="11" spans="1:6" x14ac:dyDescent="0.2">
      <c r="A11" s="55">
        <v>5</v>
      </c>
      <c r="B11" s="12" t="str">
        <f>'BS-E'!B11</f>
        <v>Credo Bank</v>
      </c>
      <c r="C11" s="31">
        <f>IS!C11</f>
        <v>3.2075780157472061E-2</v>
      </c>
      <c r="D11" s="32">
        <f>IS!D11</f>
        <v>7.0993777572102637E-2</v>
      </c>
      <c r="E11" s="32">
        <f>IS!E11</f>
        <v>4.5634305152013235E-2</v>
      </c>
      <c r="F11" s="33">
        <f>IS!F11</f>
        <v>2.2236557216915882E-2</v>
      </c>
    </row>
    <row r="12" spans="1:6" x14ac:dyDescent="0.2">
      <c r="A12" s="56">
        <v>6</v>
      </c>
      <c r="B12" s="15" t="str">
        <f>'BS-E'!B12</f>
        <v>Cartu Bank</v>
      </c>
      <c r="C12" s="34">
        <f>IS!C12</f>
        <v>2.1162729638258871E-2</v>
      </c>
      <c r="D12" s="35">
        <f>IS!D12</f>
        <v>1.6809331027470824E-2</v>
      </c>
      <c r="E12" s="35">
        <f>IS!E12</f>
        <v>6.7419732808193947E-3</v>
      </c>
      <c r="F12" s="36">
        <f>IS!F12</f>
        <v>1.1682887883430243E-2</v>
      </c>
    </row>
    <row r="13" spans="1:6" x14ac:dyDescent="0.2">
      <c r="A13" s="55">
        <v>7</v>
      </c>
      <c r="B13" s="12" t="str">
        <f>'BS-E'!B13</f>
        <v>ProCredit Bank</v>
      </c>
      <c r="C13" s="31">
        <f>IS!C13</f>
        <v>2.0618234728642285E-2</v>
      </c>
      <c r="D13" s="32">
        <f>IS!D13</f>
        <v>1.7006396429966725E-2</v>
      </c>
      <c r="E13" s="32">
        <f>IS!E13</f>
        <v>3.6672093051522917E-3</v>
      </c>
      <c r="F13" s="33">
        <f>IS!F13</f>
        <v>1.0447374584076515E-2</v>
      </c>
    </row>
    <row r="14" spans="1:6" x14ac:dyDescent="0.2">
      <c r="A14" s="56">
        <v>8</v>
      </c>
      <c r="B14" s="15" t="str">
        <f>'BS-E'!B14</f>
        <v>Tera bank</v>
      </c>
      <c r="C14" s="34">
        <f>IS!C14</f>
        <v>2.0524322922250156E-2</v>
      </c>
      <c r="D14" s="35">
        <f>IS!D14</f>
        <v>1.7624295913880247E-2</v>
      </c>
      <c r="E14" s="35">
        <f>IS!E14</f>
        <v>6.6257172905104088E-3</v>
      </c>
      <c r="F14" s="36">
        <f>IS!F14</f>
        <v>1.0211290339317738E-2</v>
      </c>
    </row>
    <row r="15" spans="1:6" x14ac:dyDescent="0.2">
      <c r="A15" s="55">
        <v>9</v>
      </c>
      <c r="B15" s="12" t="str">
        <f>'BS-E'!B15</f>
        <v>HALYK Bank</v>
      </c>
      <c r="C15" s="31">
        <f>IS!C15</f>
        <v>9.5845697670567352E-3</v>
      </c>
      <c r="D15" s="32">
        <f>IS!D15</f>
        <v>9.3363360353100004E-3</v>
      </c>
      <c r="E15" s="32">
        <f>IS!E15</f>
        <v>1.451988572952239E-3</v>
      </c>
      <c r="F15" s="33">
        <f>IS!F15</f>
        <v>6.6200579298006604E-3</v>
      </c>
    </row>
    <row r="16" spans="1:6" x14ac:dyDescent="0.2">
      <c r="A16" s="56">
        <v>10</v>
      </c>
      <c r="B16" s="15" t="str">
        <f>'BS-E'!B16</f>
        <v>Pasha Bank</v>
      </c>
      <c r="C16" s="34">
        <f>IS!C16</f>
        <v>7.3778582783888521E-3</v>
      </c>
      <c r="D16" s="35">
        <f>IS!D16</f>
        <v>6.1207462008280727E-3</v>
      </c>
      <c r="E16" s="35">
        <f>IS!E16</f>
        <v>1.6479468612710043E-3</v>
      </c>
      <c r="F16" s="36">
        <f>IS!F16</f>
        <v>2.3543003448510203E-3</v>
      </c>
    </row>
    <row r="17" spans="1:22" x14ac:dyDescent="0.2">
      <c r="A17" s="55">
        <v>11</v>
      </c>
      <c r="B17" s="12" t="str">
        <f>'BS-E'!B17</f>
        <v>IS Bank</v>
      </c>
      <c r="C17" s="31">
        <f>IS!C17</f>
        <v>5.1205050940423295E-3</v>
      </c>
      <c r="D17" s="32">
        <f>IS!D17</f>
        <v>5.045675896922364E-3</v>
      </c>
      <c r="E17" s="32">
        <f>IS!E17</f>
        <v>2.6950553767542697E-3</v>
      </c>
      <c r="F17" s="33">
        <f>IS!F17</f>
        <v>3.8680863741196551E-3</v>
      </c>
    </row>
    <row r="18" spans="1:22" x14ac:dyDescent="0.2">
      <c r="A18" s="56">
        <v>12</v>
      </c>
      <c r="B18" s="15" t="str">
        <f>'BS-E'!B18</f>
        <v>VTB Bank Georgia</v>
      </c>
      <c r="C18" s="34">
        <f>IS!C18</f>
        <v>4.7088089811460213E-3</v>
      </c>
      <c r="D18" s="35">
        <f>IS!D18</f>
        <v>1.6862344842158907E-3</v>
      </c>
      <c r="E18" s="35">
        <f>IS!E18</f>
        <v>2.3894001734870658E-5</v>
      </c>
      <c r="F18" s="36">
        <f>IS!F18</f>
        <v>2.7165775791945629E-3</v>
      </c>
    </row>
    <row r="19" spans="1:22" x14ac:dyDescent="0.2">
      <c r="A19" s="55">
        <v>13</v>
      </c>
      <c r="B19" s="12" t="str">
        <f>'BS-E'!B19</f>
        <v>Ziraat Bank</v>
      </c>
      <c r="C19" s="31">
        <f>IS!C19</f>
        <v>2.6827965990027323E-3</v>
      </c>
      <c r="D19" s="32">
        <f>IS!D19</f>
        <v>3.2630964715203094E-3</v>
      </c>
      <c r="E19" s="32">
        <f>IS!E19</f>
        <v>4.1939564607130396E-4</v>
      </c>
      <c r="F19" s="33">
        <f>IS!F19</f>
        <v>1.5885035294702333E-3</v>
      </c>
    </row>
    <row r="20" spans="1:22" x14ac:dyDescent="0.2">
      <c r="A20" s="56">
        <v>14</v>
      </c>
      <c r="B20" s="15" t="str">
        <f>'BS-E'!B20</f>
        <v>Silk Bank</v>
      </c>
      <c r="C20" s="34">
        <f>IS!C20</f>
        <v>2.3310443594278881E-3</v>
      </c>
      <c r="D20" s="35">
        <f>IS!D20</f>
        <v>1.4989572574211681E-3</v>
      </c>
      <c r="E20" s="35">
        <f>IS!E20</f>
        <v>6.169858283861158E-5</v>
      </c>
      <c r="F20" s="36">
        <f>IS!F20</f>
        <v>-3.6140114491203406E-3</v>
      </c>
    </row>
    <row r="21" spans="1:22" x14ac:dyDescent="0.2">
      <c r="A21" s="55">
        <v>15</v>
      </c>
      <c r="B21" s="12" t="str">
        <f>'BS-E'!B21</f>
        <v>HashBank</v>
      </c>
      <c r="C21" s="31">
        <f>IS!C21</f>
        <v>3.1554482129249014E-4</v>
      </c>
      <c r="D21" s="32">
        <f>IS!D21</f>
        <v>2.2765003099213483E-4</v>
      </c>
      <c r="E21" s="32">
        <f>IS!E21</f>
        <v>-3.3225618131546797E-4</v>
      </c>
      <c r="F21" s="33">
        <f>IS!F21</f>
        <v>-1.7228756242449357E-3</v>
      </c>
    </row>
    <row r="22" spans="1:22" x14ac:dyDescent="0.2">
      <c r="A22" s="56">
        <v>16</v>
      </c>
      <c r="B22" s="15" t="str">
        <f>'BS-E'!B22</f>
        <v>Paysera</v>
      </c>
      <c r="C22" s="34">
        <f>IS!C22</f>
        <v>2.2471394868036549E-4</v>
      </c>
      <c r="D22" s="35">
        <f>IS!D22</f>
        <v>1.3433916644008689E-4</v>
      </c>
      <c r="E22" s="35">
        <f>IS!E22</f>
        <v>9.4566532002229558E-5</v>
      </c>
      <c r="F22" s="36">
        <f>IS!F22</f>
        <v>-2.5579585349162255E-4</v>
      </c>
    </row>
    <row r="23" spans="1:22" ht="13.5" thickBot="1" x14ac:dyDescent="0.25">
      <c r="A23" s="55">
        <v>17</v>
      </c>
      <c r="B23" s="12" t="str">
        <f>'BS-E'!B23</f>
        <v>PaveBank</v>
      </c>
      <c r="C23" s="31">
        <f>IS!C23</f>
        <v>9.2110828424944933E-5</v>
      </c>
      <c r="D23" s="32">
        <f>IS!D23</f>
        <v>1.1257640811714961E-4</v>
      </c>
      <c r="E23" s="32">
        <f>IS!E23</f>
        <v>6.7047994742822547E-5</v>
      </c>
      <c r="F23" s="33">
        <f>IS!F23</f>
        <v>-3.2571401099173081E-4</v>
      </c>
    </row>
    <row r="24" spans="1:22" ht="13.5" thickBot="1" x14ac:dyDescent="0.25">
      <c r="A24" s="18"/>
      <c r="B24" s="19" t="s">
        <v>51</v>
      </c>
      <c r="C24" s="20">
        <f>SUM(C7:C23)</f>
        <v>0.99999999999999989</v>
      </c>
      <c r="D24" s="21">
        <f t="shared" ref="D24:F24" si="0">SUM(D7:D23)</f>
        <v>1</v>
      </c>
      <c r="E24" s="21">
        <f t="shared" si="0"/>
        <v>1.0000000000000002</v>
      </c>
      <c r="F24" s="21">
        <f t="shared" si="0"/>
        <v>1.0000000000000024</v>
      </c>
    </row>
    <row r="25" spans="1:22" x14ac:dyDescent="0.2">
      <c r="A25" s="130"/>
      <c r="B25" s="131"/>
      <c r="C25" s="132"/>
      <c r="D25" s="132"/>
      <c r="E25" s="132"/>
      <c r="F25" s="132"/>
    </row>
    <row r="26" spans="1:22" ht="13.5" thickBot="1" x14ac:dyDescent="0.25">
      <c r="B26" s="63" t="s">
        <v>54</v>
      </c>
      <c r="U26" s="23"/>
      <c r="V26" s="23"/>
    </row>
    <row r="27" spans="1:22" ht="15.75" customHeight="1" x14ac:dyDescent="0.2">
      <c r="A27" s="172" t="s">
        <v>0</v>
      </c>
      <c r="B27" s="170" t="s">
        <v>49</v>
      </c>
      <c r="C27" s="183" t="s">
        <v>5</v>
      </c>
      <c r="D27" s="185" t="s">
        <v>284</v>
      </c>
      <c r="E27" s="186"/>
      <c r="F27" s="186"/>
      <c r="G27" s="186"/>
      <c r="H27" s="187"/>
      <c r="I27" s="200" t="s">
        <v>283</v>
      </c>
      <c r="J27" s="201"/>
      <c r="K27" s="201"/>
      <c r="L27" s="202"/>
      <c r="M27" s="195" t="s">
        <v>14</v>
      </c>
      <c r="N27" s="195" t="s">
        <v>243</v>
      </c>
      <c r="O27" s="193" t="str">
        <f>'BS-E'!$R$28</f>
        <v>NET Income of 12 months 2024</v>
      </c>
      <c r="P27" s="39"/>
    </row>
    <row r="28" spans="1:22" ht="131.25" customHeight="1" x14ac:dyDescent="0.2">
      <c r="A28" s="173"/>
      <c r="B28" s="171"/>
      <c r="C28" s="184"/>
      <c r="D28" s="40" t="s">
        <v>17</v>
      </c>
      <c r="E28" s="37" t="s">
        <v>18</v>
      </c>
      <c r="F28" s="37" t="s">
        <v>19</v>
      </c>
      <c r="G28" s="37" t="s">
        <v>20</v>
      </c>
      <c r="H28" s="38" t="s">
        <v>15</v>
      </c>
      <c r="I28" s="37" t="s">
        <v>242</v>
      </c>
      <c r="J28" s="37" t="s">
        <v>21</v>
      </c>
      <c r="K28" s="41" t="s">
        <v>282</v>
      </c>
      <c r="L28" s="41" t="s">
        <v>67</v>
      </c>
      <c r="M28" s="196"/>
      <c r="N28" s="196"/>
      <c r="O28" s="194"/>
      <c r="P28" s="39"/>
    </row>
    <row r="29" spans="1:22" x14ac:dyDescent="0.2">
      <c r="A29" s="136"/>
      <c r="B29" s="123" t="str">
        <f>'BS-E'!B29</f>
        <v>Consolidated</v>
      </c>
      <c r="C29" s="137">
        <f>IS!C29</f>
        <v>95683309668.434006</v>
      </c>
      <c r="D29" s="138">
        <f>IS!D29</f>
        <v>8431974754.4046602</v>
      </c>
      <c r="E29" s="138">
        <f>IS!E29</f>
        <v>7019256042.0232897</v>
      </c>
      <c r="F29" s="138">
        <f>IS!F29</f>
        <v>-4084683450.7887502</v>
      </c>
      <c r="G29" s="138">
        <f>IS!G29</f>
        <v>-2642080292.8409891</v>
      </c>
      <c r="H29" s="138">
        <f>IS!H29</f>
        <v>4347291303.6159096</v>
      </c>
      <c r="I29" s="139">
        <f>IS!I29</f>
        <v>787320190.59601998</v>
      </c>
      <c r="J29" s="139">
        <f>IS!J29</f>
        <v>815767025.91999996</v>
      </c>
      <c r="K29" s="137">
        <f>IS!K29</f>
        <v>-2237266841.4640002</v>
      </c>
      <c r="L29" s="139">
        <f>IS!L29</f>
        <v>-353496990.07561302</v>
      </c>
      <c r="M29" s="139">
        <f>IS!M29</f>
        <v>-337257472.70067203</v>
      </c>
      <c r="N29" s="139">
        <f>IS!N29</f>
        <v>3656536840.8396244</v>
      </c>
      <c r="O29" s="140">
        <f>IS!O29</f>
        <v>3096809151.4663401</v>
      </c>
    </row>
    <row r="30" spans="1:22" x14ac:dyDescent="0.2">
      <c r="A30" s="56">
        <v>1</v>
      </c>
      <c r="B30" s="15" t="str">
        <f>'BS-E'!B30</f>
        <v>Bank of Georgia</v>
      </c>
      <c r="C30" s="46">
        <f>IS!C30</f>
        <v>37605312818.354301</v>
      </c>
      <c r="D30" s="47">
        <f>IS!D30</f>
        <v>3252616661.91991</v>
      </c>
      <c r="E30" s="48">
        <f>IS!E30</f>
        <v>2671095340.0954399</v>
      </c>
      <c r="F30" s="48">
        <f>IS!F30</f>
        <v>-1464182048.47995</v>
      </c>
      <c r="G30" s="48">
        <f>IS!G30</f>
        <v>-976739346.4799521</v>
      </c>
      <c r="H30" s="49">
        <f>IS!H30</f>
        <v>1788434613.43996</v>
      </c>
      <c r="I30" s="48">
        <f>IS!I30</f>
        <v>379235113.156883</v>
      </c>
      <c r="J30" s="48">
        <f>IS!J30</f>
        <v>369687996.79000002</v>
      </c>
      <c r="K30" s="46">
        <f>IS!K30</f>
        <v>-739160274.01999998</v>
      </c>
      <c r="L30" s="48">
        <f>IS!L30</f>
        <v>81539666.845112994</v>
      </c>
      <c r="M30" s="48">
        <f>IS!M30</f>
        <v>-89774373.862809002</v>
      </c>
      <c r="N30" s="48">
        <f>IS!N30</f>
        <v>1780199906.4222641</v>
      </c>
      <c r="O30" s="49">
        <f>IS!O30</f>
        <v>1504149264.77226</v>
      </c>
    </row>
    <row r="31" spans="1:22" x14ac:dyDescent="0.2">
      <c r="A31" s="55">
        <v>2</v>
      </c>
      <c r="B31" s="12" t="str">
        <f>'BS-E'!B31</f>
        <v>TBC Bank</v>
      </c>
      <c r="C31" s="42">
        <f>IS!C31</f>
        <v>37023011299.072098</v>
      </c>
      <c r="D31" s="43">
        <f>IS!D31</f>
        <v>3044212199.5482998</v>
      </c>
      <c r="E31" s="44">
        <f>IS!E31</f>
        <v>2500653624.4267998</v>
      </c>
      <c r="F31" s="44">
        <f>IS!F31</f>
        <v>-1618868558.3903</v>
      </c>
      <c r="G31" s="44">
        <f>IS!G31</f>
        <v>-1016887637.2604001</v>
      </c>
      <c r="H31" s="45">
        <f>IS!H31</f>
        <v>1425343641.1579998</v>
      </c>
      <c r="I31" s="44">
        <f>IS!I31</f>
        <v>307040718.82179999</v>
      </c>
      <c r="J31" s="44">
        <f>IS!J31</f>
        <v>356310161.14999998</v>
      </c>
      <c r="K31" s="42">
        <f>IS!K31</f>
        <v>-686253487.55710006</v>
      </c>
      <c r="L31" s="44">
        <f>IS!L31</f>
        <v>115941874.51639999</v>
      </c>
      <c r="M31" s="44">
        <f>IS!M31</f>
        <v>-119308780.55310002</v>
      </c>
      <c r="N31" s="44">
        <f>IS!N31</f>
        <v>1421976735.1212997</v>
      </c>
      <c r="O31" s="45">
        <f>IS!O31</f>
        <v>1206387458.1201</v>
      </c>
    </row>
    <row r="32" spans="1:22" x14ac:dyDescent="0.2">
      <c r="A32" s="56">
        <v>3</v>
      </c>
      <c r="B32" s="15" t="str">
        <f>'BS-E'!B32</f>
        <v>Liberty Bank</v>
      </c>
      <c r="C32" s="46">
        <f>IS!C32</f>
        <v>4911688837.3057604</v>
      </c>
      <c r="D32" s="47">
        <f>IS!D32</f>
        <v>607674468.78900003</v>
      </c>
      <c r="E32" s="48">
        <f>IS!E32</f>
        <v>533358245.449</v>
      </c>
      <c r="F32" s="48">
        <f>IS!F32</f>
        <v>-281309736.21528602</v>
      </c>
      <c r="G32" s="48">
        <f>IS!G32</f>
        <v>-219508837.67439499</v>
      </c>
      <c r="H32" s="49">
        <f>IS!H32</f>
        <v>326364732.57371402</v>
      </c>
      <c r="I32" s="48">
        <f>IS!I32</f>
        <v>29424149.09</v>
      </c>
      <c r="J32" s="48">
        <f>IS!J32</f>
        <v>5460361.4199999999</v>
      </c>
      <c r="K32" s="46">
        <f>IS!K32</f>
        <v>-241856186.78999999</v>
      </c>
      <c r="L32" s="48">
        <f>IS!L32</f>
        <v>-173101069.37</v>
      </c>
      <c r="M32" s="48">
        <f>IS!M32</f>
        <v>-32851516.420000002</v>
      </c>
      <c r="N32" s="48">
        <f>IS!N32</f>
        <v>120412146.78371401</v>
      </c>
      <c r="O32" s="49">
        <f>IS!O32</f>
        <v>103987574.783714</v>
      </c>
    </row>
    <row r="33" spans="1:16" x14ac:dyDescent="0.2">
      <c r="A33" s="55">
        <v>4</v>
      </c>
      <c r="B33" s="12" t="str">
        <f>'BS-E'!B33</f>
        <v>Basis Bank</v>
      </c>
      <c r="C33" s="42">
        <f>IS!C33</f>
        <v>4008833139.3215699</v>
      </c>
      <c r="D33" s="43">
        <f>IS!D33</f>
        <v>353259275.95999998</v>
      </c>
      <c r="E33" s="44">
        <f>IS!E33</f>
        <v>305314038.81999999</v>
      </c>
      <c r="F33" s="44">
        <f>IS!F33</f>
        <v>-197593481.96000001</v>
      </c>
      <c r="G33" s="44">
        <f>IS!G33</f>
        <v>-148307709.28</v>
      </c>
      <c r="H33" s="45">
        <f>IS!H33</f>
        <v>155665793.99999997</v>
      </c>
      <c r="I33" s="44">
        <f>IS!I33</f>
        <v>17453728</v>
      </c>
      <c r="J33" s="44">
        <f>IS!J33</f>
        <v>17063403.809999999</v>
      </c>
      <c r="K33" s="42">
        <f>IS!K33</f>
        <v>-94194516.172475994</v>
      </c>
      <c r="L33" s="44">
        <f>IS!L33</f>
        <v>-58492155.032476</v>
      </c>
      <c r="M33" s="44">
        <f>IS!M33</f>
        <v>-7361567.8899999997</v>
      </c>
      <c r="N33" s="44">
        <f>IS!N33</f>
        <v>89812071.077523962</v>
      </c>
      <c r="O33" s="45">
        <f>IS!O33</f>
        <v>78492394.307523996</v>
      </c>
    </row>
    <row r="34" spans="1:16" x14ac:dyDescent="0.2">
      <c r="A34" s="56">
        <v>5</v>
      </c>
      <c r="B34" s="15" t="str">
        <f>'BS-E'!B34</f>
        <v>Credo Bank</v>
      </c>
      <c r="C34" s="46">
        <f>IS!C34</f>
        <v>3069116805.66401</v>
      </c>
      <c r="D34" s="47">
        <f>IS!D34</f>
        <v>526745355.97004402</v>
      </c>
      <c r="E34" s="48">
        <f>IS!E34</f>
        <v>477799473.64003801</v>
      </c>
      <c r="F34" s="48">
        <f>IS!F34</f>
        <v>-218114724.12</v>
      </c>
      <c r="G34" s="48">
        <f>IS!G34</f>
        <v>-72801682.269999996</v>
      </c>
      <c r="H34" s="49">
        <f>IS!H34</f>
        <v>308630631.85004401</v>
      </c>
      <c r="I34" s="48">
        <f>IS!I34</f>
        <v>35928809.829999998</v>
      </c>
      <c r="J34" s="48">
        <f>IS!J34</f>
        <v>7632812.3600000003</v>
      </c>
      <c r="K34" s="46">
        <f>IS!K34</f>
        <v>-188762198.78</v>
      </c>
      <c r="L34" s="48">
        <f>IS!L34</f>
        <v>-153972040.91999999</v>
      </c>
      <c r="M34" s="48">
        <f>IS!M34</f>
        <v>-69849342.173593998</v>
      </c>
      <c r="N34" s="48">
        <f>IS!N34</f>
        <v>84809248.756450027</v>
      </c>
      <c r="O34" s="49">
        <f>IS!O34</f>
        <v>68862373.886449993</v>
      </c>
    </row>
    <row r="35" spans="1:16" x14ac:dyDescent="0.2">
      <c r="A35" s="55">
        <v>6</v>
      </c>
      <c r="B35" s="12" t="str">
        <f>'BS-E'!B35</f>
        <v>Cartu Bank</v>
      </c>
      <c r="C35" s="42">
        <f>IS!C35</f>
        <v>2024920013.4068699</v>
      </c>
      <c r="D35" s="43">
        <f>IS!D35</f>
        <v>108622185.600638</v>
      </c>
      <c r="E35" s="44">
        <f>IS!E35</f>
        <v>79756874.035010993</v>
      </c>
      <c r="F35" s="44">
        <f>IS!F35</f>
        <v>-35547127.005313002</v>
      </c>
      <c r="G35" s="44">
        <f>IS!G35</f>
        <v>-29133618.0526</v>
      </c>
      <c r="H35" s="45">
        <f>IS!H35</f>
        <v>73075058.595324993</v>
      </c>
      <c r="I35" s="44">
        <f>IS!I35</f>
        <v>5308091.6884479998</v>
      </c>
      <c r="J35" s="44">
        <f>IS!J35</f>
        <v>10736347.59</v>
      </c>
      <c r="K35" s="42">
        <f>IS!K35</f>
        <v>-50272810.419428997</v>
      </c>
      <c r="L35" s="44">
        <f>IS!L35</f>
        <v>-19486439.945976</v>
      </c>
      <c r="M35" s="44">
        <f>IS!M35</f>
        <v>-8700806.0296589993</v>
      </c>
      <c r="N35" s="44">
        <f>IS!N35</f>
        <v>44887812.619689986</v>
      </c>
      <c r="O35" s="45">
        <f>IS!O35</f>
        <v>36179674.112962</v>
      </c>
    </row>
    <row r="36" spans="1:16" x14ac:dyDescent="0.2">
      <c r="A36" s="56">
        <v>7</v>
      </c>
      <c r="B36" s="15" t="str">
        <f>'BS-E'!B36</f>
        <v>ProCredit Bank</v>
      </c>
      <c r="C36" s="46">
        <f>IS!C36</f>
        <v>1972820938.3571401</v>
      </c>
      <c r="D36" s="47">
        <f>IS!D36</f>
        <v>131070455.428239</v>
      </c>
      <c r="E36" s="48">
        <f>IS!E36</f>
        <v>109714246.1978</v>
      </c>
      <c r="F36" s="48">
        <f>IS!F36</f>
        <v>-57138696.122400001</v>
      </c>
      <c r="G36" s="48">
        <f>IS!G36</f>
        <v>-37013128.574699998</v>
      </c>
      <c r="H36" s="49">
        <f>IS!H36</f>
        <v>73931759.305839002</v>
      </c>
      <c r="I36" s="48">
        <f>IS!I36</f>
        <v>2887267.9290880002</v>
      </c>
      <c r="J36" s="48">
        <f>IS!J36</f>
        <v>17486678.190000001</v>
      </c>
      <c r="K36" s="46">
        <f>IS!K36</f>
        <v>-62843223.9375</v>
      </c>
      <c r="L36" s="48">
        <f>IS!L36</f>
        <v>-40066881.883373998</v>
      </c>
      <c r="M36" s="48">
        <f>IS!M36</f>
        <v>3352717.2483000001</v>
      </c>
      <c r="N36" s="48">
        <f>IS!N36</f>
        <v>37217594.670765005</v>
      </c>
      <c r="O36" s="49">
        <f>IS!O36</f>
        <v>32353525.220764998</v>
      </c>
    </row>
    <row r="37" spans="1:16" x14ac:dyDescent="0.2">
      <c r="A37" s="55">
        <v>8</v>
      </c>
      <c r="B37" s="12" t="str">
        <f>'BS-E'!B37</f>
        <v>Tera bank</v>
      </c>
      <c r="C37" s="42">
        <f>IS!C37</f>
        <v>1963835145.9045999</v>
      </c>
      <c r="D37" s="43">
        <f>IS!D37</f>
        <v>189176051</v>
      </c>
      <c r="E37" s="44">
        <f>IS!E37</f>
        <v>162843720.174045</v>
      </c>
      <c r="F37" s="44">
        <f>IS!F37</f>
        <v>-112558102.64123499</v>
      </c>
      <c r="G37" s="44">
        <f>IS!G37</f>
        <v>-79154981.140000001</v>
      </c>
      <c r="H37" s="45">
        <f>IS!H37</f>
        <v>76617948.358765006</v>
      </c>
      <c r="I37" s="44">
        <f>IS!I37</f>
        <v>5216561</v>
      </c>
      <c r="J37" s="44">
        <f>IS!J37</f>
        <v>7368768</v>
      </c>
      <c r="K37" s="42">
        <f>IS!K37</f>
        <v>-49415041.840102002</v>
      </c>
      <c r="L37" s="44">
        <f>IS!L37</f>
        <v>-35091595.345302001</v>
      </c>
      <c r="M37" s="44">
        <f>IS!M37</f>
        <v>-4231572.6423849994</v>
      </c>
      <c r="N37" s="44">
        <f>IS!N37</f>
        <v>37294780.371078007</v>
      </c>
      <c r="O37" s="45">
        <f>IS!O37</f>
        <v>31622417.371079002</v>
      </c>
    </row>
    <row r="38" spans="1:16" x14ac:dyDescent="0.2">
      <c r="A38" s="56">
        <v>9</v>
      </c>
      <c r="B38" s="15" t="str">
        <f>'BS-E'!B38</f>
        <v>HALYK Bank</v>
      </c>
      <c r="C38" s="46">
        <f>IS!C38</f>
        <v>917083357.05999994</v>
      </c>
      <c r="D38" s="47">
        <f>IS!D38</f>
        <v>74376306.003939003</v>
      </c>
      <c r="E38" s="48">
        <f>IS!E38</f>
        <v>66788714.969999999</v>
      </c>
      <c r="F38" s="48">
        <f>IS!F38</f>
        <v>-33788533.549999997</v>
      </c>
      <c r="G38" s="48">
        <f>IS!G38</f>
        <v>-15073172.370000001</v>
      </c>
      <c r="H38" s="49">
        <f>IS!H38</f>
        <v>40587772.453939006</v>
      </c>
      <c r="I38" s="48">
        <f>IS!I38</f>
        <v>1143179.92</v>
      </c>
      <c r="J38" s="48">
        <f>IS!J38</f>
        <v>4416272.9400000004</v>
      </c>
      <c r="K38" s="46">
        <f>IS!K38</f>
        <v>-25104607.73</v>
      </c>
      <c r="L38" s="48">
        <f>IS!L38</f>
        <v>-17902811.530000001</v>
      </c>
      <c r="M38" s="48">
        <f>IS!M38</f>
        <v>2456771.996305</v>
      </c>
      <c r="N38" s="48">
        <f>IS!N38</f>
        <v>25141732.920244005</v>
      </c>
      <c r="O38" s="49">
        <f>IS!O38</f>
        <v>20501055.980244</v>
      </c>
    </row>
    <row r="39" spans="1:16" x14ac:dyDescent="0.2">
      <c r="A39" s="55">
        <v>10</v>
      </c>
      <c r="B39" s="12" t="str">
        <f>'BS-E'!B39</f>
        <v>Pasha Bank</v>
      </c>
      <c r="C39" s="42">
        <f>IS!C39</f>
        <v>705937898.34089994</v>
      </c>
      <c r="D39" s="43">
        <f>IS!D39</f>
        <v>49586095.150399998</v>
      </c>
      <c r="E39" s="44">
        <f>IS!E39</f>
        <v>36564938.661799997</v>
      </c>
      <c r="F39" s="44">
        <f>IS!F39</f>
        <v>-22977428.4199</v>
      </c>
      <c r="G39" s="44">
        <f>IS!G39</f>
        <v>-20440150.329599999</v>
      </c>
      <c r="H39" s="45">
        <f>IS!H39</f>
        <v>26608666.730499998</v>
      </c>
      <c r="I39" s="44">
        <f>IS!I39</f>
        <v>1297461.8369080001</v>
      </c>
      <c r="J39" s="44">
        <f>IS!J39</f>
        <v>15391812.859999999</v>
      </c>
      <c r="K39" s="42">
        <f>IS!K39</f>
        <v>-33115636.379999999</v>
      </c>
      <c r="L39" s="44">
        <f>IS!L39</f>
        <v>-19663506.823091999</v>
      </c>
      <c r="M39" s="44">
        <f>IS!M39</f>
        <v>345658.94582699996</v>
      </c>
      <c r="N39" s="44">
        <f>IS!N39</f>
        <v>7290818.8532349989</v>
      </c>
      <c r="O39" s="45">
        <f>IS!O39</f>
        <v>7290818.8532349998</v>
      </c>
    </row>
    <row r="40" spans="1:16" x14ac:dyDescent="0.2">
      <c r="A40" s="56">
        <v>11</v>
      </c>
      <c r="B40" s="15" t="str">
        <f>'BS-E'!B40</f>
        <v>IS Bank</v>
      </c>
      <c r="C40" s="46">
        <f>IS!C40</f>
        <v>489946874.57204598</v>
      </c>
      <c r="D40" s="47">
        <f>IS!D40</f>
        <v>38265454.534240998</v>
      </c>
      <c r="E40" s="48">
        <f>IS!E40</f>
        <v>29292484.473494999</v>
      </c>
      <c r="F40" s="48">
        <f>IS!F40</f>
        <v>-16330431.586686</v>
      </c>
      <c r="G40" s="48">
        <f>IS!G40</f>
        <v>-10207622.810769001</v>
      </c>
      <c r="H40" s="49">
        <f>IS!H40</f>
        <v>21935022.947554998</v>
      </c>
      <c r="I40" s="48">
        <f>IS!I40</f>
        <v>2121871.5128930002</v>
      </c>
      <c r="J40" s="48">
        <f>IS!J40</f>
        <v>1001337.58</v>
      </c>
      <c r="K40" s="46">
        <f>IS!K40</f>
        <v>-11268223.554499</v>
      </c>
      <c r="L40" s="48">
        <f>IS!L40</f>
        <v>-7664057.8116060002</v>
      </c>
      <c r="M40" s="48">
        <f>IS!M40</f>
        <v>502237.19713800005</v>
      </c>
      <c r="N40" s="48">
        <f>IS!N40</f>
        <v>14773202.333086997</v>
      </c>
      <c r="O40" s="49">
        <f>IS!O40</f>
        <v>11978725.282036001</v>
      </c>
    </row>
    <row r="41" spans="1:16" x14ac:dyDescent="0.2">
      <c r="A41" s="55">
        <v>12</v>
      </c>
      <c r="B41" s="12" t="str">
        <f>'BS-E'!B41</f>
        <v>VTB Bank Georgia</v>
      </c>
      <c r="C41" s="42">
        <f>IS!C41</f>
        <v>450554427.912498</v>
      </c>
      <c r="D41" s="43">
        <f>IS!D41</f>
        <v>16582679.799089</v>
      </c>
      <c r="E41" s="44">
        <f>IS!E41</f>
        <v>16802234.119008999</v>
      </c>
      <c r="F41" s="44">
        <f>IS!F41</f>
        <v>-9252127.2899999991</v>
      </c>
      <c r="G41" s="44">
        <f>IS!G41</f>
        <v>-1085899.29</v>
      </c>
      <c r="H41" s="45">
        <f>IS!H41</f>
        <v>7330552.5090890005</v>
      </c>
      <c r="I41" s="44">
        <f>IS!I41</f>
        <v>18812.23</v>
      </c>
      <c r="J41" s="44">
        <f>IS!J41</f>
        <v>5</v>
      </c>
      <c r="K41" s="42">
        <f>IS!K41</f>
        <v>-14437864</v>
      </c>
      <c r="L41" s="44">
        <f>IS!L41</f>
        <v>9142181.6718949992</v>
      </c>
      <c r="M41" s="44">
        <f>IS!M41</f>
        <v>-8021511.8730650004</v>
      </c>
      <c r="N41" s="44">
        <f>IS!N41</f>
        <v>8451222.3079189993</v>
      </c>
      <c r="O41" s="45">
        <f>IS!O41</f>
        <v>8412722.3079179991</v>
      </c>
    </row>
    <row r="42" spans="1:16" x14ac:dyDescent="0.2">
      <c r="A42" s="56">
        <v>13</v>
      </c>
      <c r="B42" s="15" t="str">
        <f>'BS-E'!B42</f>
        <v>Ziraat Bank</v>
      </c>
      <c r="C42" s="46">
        <f>IS!C42</f>
        <v>256698857.75979999</v>
      </c>
      <c r="D42" s="47">
        <f>IS!D42</f>
        <v>19114499.2535</v>
      </c>
      <c r="E42" s="48">
        <f>IS!E42</f>
        <v>17062215.153499998</v>
      </c>
      <c r="F42" s="48">
        <f>IS!F42</f>
        <v>-4928868.34</v>
      </c>
      <c r="G42" s="48">
        <f>IS!G42</f>
        <v>-4049345.85</v>
      </c>
      <c r="H42" s="49">
        <f>IS!H42</f>
        <v>14185630.9135</v>
      </c>
      <c r="I42" s="48">
        <f>IS!I42</f>
        <v>330198.65999999997</v>
      </c>
      <c r="J42" s="48">
        <f>IS!J42</f>
        <v>1765738.41</v>
      </c>
      <c r="K42" s="46">
        <f>IS!K42</f>
        <v>-7856395.4199999999</v>
      </c>
      <c r="L42" s="48">
        <f>IS!L42</f>
        <v>-5668651.2599999998</v>
      </c>
      <c r="M42" s="48">
        <f>IS!M42</f>
        <v>-2552012.3862999999</v>
      </c>
      <c r="N42" s="48">
        <f>IS!N42</f>
        <v>5964967.2672000006</v>
      </c>
      <c r="O42" s="49">
        <f>IS!O42</f>
        <v>4919292.2671999997</v>
      </c>
    </row>
    <row r="43" spans="1:16" x14ac:dyDescent="0.2">
      <c r="A43" s="55">
        <v>14</v>
      </c>
      <c r="B43" s="12" t="str">
        <f>'BS-E'!B43</f>
        <v>Silk Bank</v>
      </c>
      <c r="C43" s="42">
        <f>IS!C43</f>
        <v>223042039.29399499</v>
      </c>
      <c r="D43" s="43">
        <f>IS!D43</f>
        <v>18601565.657364</v>
      </c>
      <c r="E43" s="44">
        <f>IS!E43</f>
        <v>12209891.807364</v>
      </c>
      <c r="F43" s="44">
        <f>IS!F43</f>
        <v>-12085161.807685001</v>
      </c>
      <c r="G43" s="44">
        <f>IS!G43</f>
        <v>-11673898.95858</v>
      </c>
      <c r="H43" s="45">
        <f>IS!H43</f>
        <v>6516403.8496789988</v>
      </c>
      <c r="I43" s="44">
        <f>IS!I43</f>
        <v>48576.54</v>
      </c>
      <c r="J43" s="44">
        <f>IS!J43</f>
        <v>920454.58</v>
      </c>
      <c r="K43" s="42">
        <f>IS!K43</f>
        <v>-21795826.402897</v>
      </c>
      <c r="L43" s="44">
        <f>IS!L43</f>
        <v>-19454321.877195001</v>
      </c>
      <c r="M43" s="44">
        <f>IS!M43</f>
        <v>-1206844.56733</v>
      </c>
      <c r="N43" s="44">
        <f>IS!N43</f>
        <v>-14144762.594846003</v>
      </c>
      <c r="O43" s="45">
        <f>IS!O43</f>
        <v>-11191903.72914</v>
      </c>
      <c r="P43" s="75"/>
    </row>
    <row r="44" spans="1:16" x14ac:dyDescent="0.2">
      <c r="A44" s="56">
        <v>15</v>
      </c>
      <c r="B44" s="15" t="str">
        <f>'BS-E'!B44</f>
        <v>HashBank</v>
      </c>
      <c r="C44" s="46">
        <f>IS!C44</f>
        <v>30192372.850000001</v>
      </c>
      <c r="D44" s="47">
        <f>IS!D44</f>
        <v>989727</v>
      </c>
      <c r="E44" s="48">
        <f>IS!E44</f>
        <v>0</v>
      </c>
      <c r="F44" s="48">
        <f>IS!F44</f>
        <v>-66</v>
      </c>
      <c r="G44" s="48">
        <f>IS!G44</f>
        <v>0</v>
      </c>
      <c r="H44" s="49">
        <f>IS!H44</f>
        <v>989661</v>
      </c>
      <c r="I44" s="48">
        <f>IS!I44</f>
        <v>-261592</v>
      </c>
      <c r="J44" s="48">
        <f>IS!J44</f>
        <v>-11699</v>
      </c>
      <c r="K44" s="46">
        <f>IS!K44</f>
        <v>-6426231</v>
      </c>
      <c r="L44" s="48">
        <f>IS!L44</f>
        <v>-6693501</v>
      </c>
      <c r="M44" s="48">
        <f>IS!M44</f>
        <v>-45660</v>
      </c>
      <c r="N44" s="48">
        <f>IS!N44</f>
        <v>-5749500</v>
      </c>
      <c r="O44" s="49">
        <f>IS!O44</f>
        <v>-5335417</v>
      </c>
      <c r="P44" s="76"/>
    </row>
    <row r="45" spans="1:16" x14ac:dyDescent="0.2">
      <c r="A45" s="55">
        <v>16</v>
      </c>
      <c r="B45" s="12" t="str">
        <f>'BS-E'!B45</f>
        <v>Paysera</v>
      </c>
      <c r="C45" s="42">
        <f>IS!C45</f>
        <v>21501374.338399999</v>
      </c>
      <c r="D45" s="43">
        <f>IS!D45</f>
        <v>592370.35</v>
      </c>
      <c r="E45" s="44">
        <f>IS!E45</f>
        <v>0</v>
      </c>
      <c r="F45" s="44">
        <f>IS!F45</f>
        <v>-8358.86</v>
      </c>
      <c r="G45" s="44">
        <f>IS!G45</f>
        <v>-3262.5</v>
      </c>
      <c r="H45" s="45">
        <f>IS!H45</f>
        <v>584011.49</v>
      </c>
      <c r="I45" s="44">
        <f>IS!I45</f>
        <v>74454.14</v>
      </c>
      <c r="J45" s="44">
        <f>IS!J45</f>
        <v>572396.99</v>
      </c>
      <c r="K45" s="42">
        <f>IS!K45</f>
        <v>-2481869.46</v>
      </c>
      <c r="L45" s="44">
        <f>IS!L45</f>
        <v>-1365603.74</v>
      </c>
      <c r="M45" s="44">
        <f>IS!M45</f>
        <v>-10869.689999999999</v>
      </c>
      <c r="N45" s="44">
        <f>IS!N45</f>
        <v>-792461.94</v>
      </c>
      <c r="O45" s="45">
        <f>IS!O45</f>
        <v>-792150.94</v>
      </c>
    </row>
    <row r="46" spans="1:16" x14ac:dyDescent="0.2">
      <c r="A46" s="56">
        <v>17</v>
      </c>
      <c r="B46" s="15" t="str">
        <f>'BS-E'!B46</f>
        <v>PaveBank</v>
      </c>
      <c r="C46" s="46">
        <f>IS!C46</f>
        <v>8813468.9199999999</v>
      </c>
      <c r="D46" s="47">
        <f>IS!D46</f>
        <v>489402.44</v>
      </c>
      <c r="E46" s="48">
        <f>IS!E46</f>
        <v>0</v>
      </c>
      <c r="F46" s="48">
        <f>IS!F46</f>
        <v>0</v>
      </c>
      <c r="G46" s="48">
        <f>IS!G46</f>
        <v>0</v>
      </c>
      <c r="H46" s="49">
        <f>IS!H46</f>
        <v>489402.44</v>
      </c>
      <c r="I46" s="48">
        <f>IS!I46</f>
        <v>52788.24</v>
      </c>
      <c r="J46" s="48">
        <f>IS!J46</f>
        <v>-35822.75</v>
      </c>
      <c r="K46" s="46">
        <f>IS!K46</f>
        <v>-2022448</v>
      </c>
      <c r="L46" s="48">
        <f>IS!L46</f>
        <v>-1498076.57</v>
      </c>
      <c r="M46" s="48">
        <f>IS!M46</f>
        <v>0</v>
      </c>
      <c r="N46" s="48">
        <f>IS!N46</f>
        <v>-1008674.1300000001</v>
      </c>
      <c r="O46" s="49">
        <f>IS!O46</f>
        <v>-1008674.13</v>
      </c>
      <c r="P46" s="76"/>
    </row>
    <row r="47" spans="1:16" x14ac:dyDescent="0.2">
      <c r="N47" s="30"/>
    </row>
  </sheetData>
  <mergeCells count="11">
    <mergeCell ref="O27:O28"/>
    <mergeCell ref="A5:A6"/>
    <mergeCell ref="B5:B6"/>
    <mergeCell ref="A27:A28"/>
    <mergeCell ref="B27:B28"/>
    <mergeCell ref="C27:C28"/>
    <mergeCell ref="D27:H27"/>
    <mergeCell ref="M27:M28"/>
    <mergeCell ref="N27:N28"/>
    <mergeCell ref="C5:F5"/>
    <mergeCell ref="I27:L27"/>
  </mergeCells>
  <pageMargins left="0.7" right="0.7" top="0.25" bottom="0.25" header="0.3" footer="0.3"/>
  <pageSetup scale="68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rgb="FF00B050"/>
    <pageSetUpPr fitToPage="1"/>
  </sheetPr>
  <dimension ref="A1:Q24"/>
  <sheetViews>
    <sheetView view="pageBreakPreview" zoomScaleNormal="76" zoomScaleSheetLayoutView="100" workbookViewId="0">
      <selection activeCell="B2" sqref="B2"/>
    </sheetView>
  </sheetViews>
  <sheetFormatPr defaultColWidth="9.140625" defaultRowHeight="12.75" x14ac:dyDescent="0.2"/>
  <cols>
    <col min="1" max="1" width="6.85546875" style="2" customWidth="1"/>
    <col min="2" max="2" width="49" style="2" customWidth="1"/>
    <col min="3" max="3" width="10.42578125" style="2" bestFit="1" customWidth="1"/>
    <col min="4" max="4" width="14.7109375" style="2" customWidth="1"/>
    <col min="5" max="6" width="10.42578125" style="2" bestFit="1" customWidth="1"/>
    <col min="7" max="7" width="13.28515625" style="2" customWidth="1"/>
    <col min="8" max="9" width="11.5703125" style="2" customWidth="1"/>
    <col min="10" max="10" width="14" style="2" customWidth="1"/>
    <col min="11" max="11" width="11.7109375" style="2" bestFit="1" customWidth="1"/>
    <col min="12" max="12" width="9.28515625" style="2" bestFit="1" customWidth="1"/>
    <col min="13" max="13" width="13.85546875" style="2" customWidth="1"/>
    <col min="14" max="14" width="11" style="2" customWidth="1"/>
    <col min="15" max="15" width="9.85546875" style="2" bestFit="1" customWidth="1"/>
    <col min="16" max="16" width="14.28515625" style="2" customWidth="1"/>
    <col min="17" max="17" width="15.85546875" style="2" bestFit="1" customWidth="1"/>
    <col min="18" max="16384" width="9.140625" style="2"/>
  </cols>
  <sheetData>
    <row r="1" spans="1:17" x14ac:dyDescent="0.2">
      <c r="B1" s="90" t="s">
        <v>187</v>
      </c>
    </row>
    <row r="2" spans="1:17" x14ac:dyDescent="0.2">
      <c r="A2" s="5"/>
      <c r="B2" s="65">
        <f>BS!B3</f>
        <v>45657</v>
      </c>
      <c r="C2" s="4"/>
      <c r="D2" s="4"/>
      <c r="E2" s="4"/>
      <c r="F2" s="4"/>
      <c r="G2" s="1"/>
      <c r="H2" s="1"/>
      <c r="I2" s="1"/>
      <c r="J2" s="1"/>
    </row>
    <row r="3" spans="1:17" x14ac:dyDescent="0.2">
      <c r="A3" s="1"/>
      <c r="B3" s="3" t="s">
        <v>37</v>
      </c>
      <c r="C3" s="1"/>
      <c r="D3" s="1"/>
      <c r="E3" s="1"/>
      <c r="F3" s="1"/>
      <c r="G3" s="1"/>
      <c r="H3" s="1"/>
      <c r="I3" s="1"/>
      <c r="J3" s="1"/>
      <c r="K3" s="1"/>
    </row>
    <row r="4" spans="1:17" ht="12.75" customHeight="1" x14ac:dyDescent="0.2">
      <c r="A4" s="89"/>
      <c r="B4" s="204"/>
      <c r="C4" s="203" t="s">
        <v>174</v>
      </c>
      <c r="D4" s="203"/>
      <c r="E4" s="203"/>
      <c r="F4" s="203" t="s">
        <v>173</v>
      </c>
      <c r="G4" s="203"/>
      <c r="H4" s="203"/>
      <c r="I4" s="203" t="s">
        <v>81</v>
      </c>
      <c r="J4" s="203"/>
      <c r="K4" s="203"/>
      <c r="L4" s="206" t="s">
        <v>175</v>
      </c>
      <c r="M4" s="206"/>
      <c r="N4" s="206"/>
      <c r="O4" s="203" t="s">
        <v>176</v>
      </c>
      <c r="P4" s="203"/>
      <c r="Q4" s="203"/>
    </row>
    <row r="5" spans="1:17" x14ac:dyDescent="0.2">
      <c r="A5" s="89"/>
      <c r="B5" s="205"/>
      <c r="C5" s="141" t="s">
        <v>69</v>
      </c>
      <c r="D5" s="142" t="s">
        <v>247</v>
      </c>
      <c r="E5" s="141" t="s">
        <v>68</v>
      </c>
      <c r="F5" s="141" t="s">
        <v>69</v>
      </c>
      <c r="G5" s="142" t="s">
        <v>247</v>
      </c>
      <c r="H5" s="141" t="s">
        <v>68</v>
      </c>
      <c r="I5" s="141" t="s">
        <v>69</v>
      </c>
      <c r="J5" s="142" t="s">
        <v>247</v>
      </c>
      <c r="K5" s="141" t="s">
        <v>68</v>
      </c>
      <c r="L5" s="143" t="s">
        <v>69</v>
      </c>
      <c r="M5" s="142" t="s">
        <v>247</v>
      </c>
      <c r="N5" s="143" t="s">
        <v>68</v>
      </c>
      <c r="O5" s="141" t="s">
        <v>69</v>
      </c>
      <c r="P5" s="142" t="s">
        <v>247</v>
      </c>
      <c r="Q5" s="141" t="s">
        <v>68</v>
      </c>
    </row>
    <row r="6" spans="1:17" x14ac:dyDescent="0.2">
      <c r="A6" s="89"/>
      <c r="B6" s="144" t="s">
        <v>177</v>
      </c>
      <c r="C6" s="145"/>
      <c r="D6" s="145"/>
      <c r="E6" s="144"/>
      <c r="F6" s="145"/>
      <c r="G6" s="145"/>
      <c r="H6" s="145"/>
      <c r="I6" s="145"/>
      <c r="J6" s="145"/>
      <c r="K6" s="145"/>
      <c r="L6" s="144"/>
      <c r="M6" s="145"/>
      <c r="N6" s="145"/>
      <c r="O6" s="145"/>
      <c r="P6" s="145"/>
      <c r="Q6" s="145"/>
    </row>
    <row r="7" spans="1:17" x14ac:dyDescent="0.2">
      <c r="A7" s="89"/>
      <c r="B7" s="91" t="s">
        <v>70</v>
      </c>
      <c r="C7" s="146">
        <v>0</v>
      </c>
      <c r="D7" s="146">
        <v>0</v>
      </c>
      <c r="E7" s="147">
        <v>0</v>
      </c>
      <c r="F7" s="146">
        <v>0</v>
      </c>
      <c r="G7" s="146">
        <v>0</v>
      </c>
      <c r="H7" s="147">
        <v>0</v>
      </c>
      <c r="I7" s="146">
        <v>0</v>
      </c>
      <c r="J7" s="146">
        <v>0</v>
      </c>
      <c r="K7" s="147">
        <v>0</v>
      </c>
      <c r="L7" s="146">
        <v>0</v>
      </c>
      <c r="M7" s="146">
        <v>0</v>
      </c>
      <c r="N7" s="147">
        <v>0</v>
      </c>
      <c r="O7" s="147">
        <v>0</v>
      </c>
      <c r="P7" s="147">
        <v>0</v>
      </c>
      <c r="Q7" s="147">
        <v>0</v>
      </c>
    </row>
    <row r="8" spans="1:17" x14ac:dyDescent="0.2">
      <c r="A8" s="89"/>
      <c r="B8" s="92" t="s">
        <v>71</v>
      </c>
      <c r="C8" s="148">
        <v>35627029.689999998</v>
      </c>
      <c r="D8" s="148">
        <v>885316882.81462193</v>
      </c>
      <c r="E8" s="147">
        <v>920943912.50462186</v>
      </c>
      <c r="F8" s="148">
        <v>20434.25</v>
      </c>
      <c r="G8" s="148">
        <v>11346343.52</v>
      </c>
      <c r="H8" s="147">
        <v>11366777.77</v>
      </c>
      <c r="I8" s="148">
        <v>468985332.82380408</v>
      </c>
      <c r="J8" s="148">
        <v>839908591.04103899</v>
      </c>
      <c r="K8" s="147">
        <v>1308893923.8648431</v>
      </c>
      <c r="L8" s="148">
        <v>6086748.3399999999</v>
      </c>
      <c r="M8" s="148">
        <v>0</v>
      </c>
      <c r="N8" s="147">
        <v>6086748.3399999999</v>
      </c>
      <c r="O8" s="147">
        <v>510719545.10380411</v>
      </c>
      <c r="P8" s="147">
        <v>1736579777.9756622</v>
      </c>
      <c r="Q8" s="147">
        <v>2247299323.0794663</v>
      </c>
    </row>
    <row r="9" spans="1:17" x14ac:dyDescent="0.2">
      <c r="A9" s="89"/>
      <c r="B9" s="93" t="s">
        <v>178</v>
      </c>
      <c r="C9" s="146">
        <v>12576521.610000003</v>
      </c>
      <c r="D9" s="146">
        <v>572503713.86315</v>
      </c>
      <c r="E9" s="147">
        <v>585080235.47315001</v>
      </c>
      <c r="F9" s="146">
        <v>20434.25</v>
      </c>
      <c r="G9" s="146">
        <v>0</v>
      </c>
      <c r="H9" s="147">
        <v>20434.25</v>
      </c>
      <c r="I9" s="146">
        <v>167025479.46660414</v>
      </c>
      <c r="J9" s="146">
        <v>49622007.508464485</v>
      </c>
      <c r="K9" s="147">
        <v>216647486.97506863</v>
      </c>
      <c r="L9" s="146">
        <v>6086748.3399999999</v>
      </c>
      <c r="M9" s="146">
        <v>0</v>
      </c>
      <c r="N9" s="147">
        <v>6086748.3399999999</v>
      </c>
      <c r="O9" s="147">
        <v>185709183.66660413</v>
      </c>
      <c r="P9" s="147">
        <v>622125721.37161493</v>
      </c>
      <c r="Q9" s="147">
        <v>807834905.03821909</v>
      </c>
    </row>
    <row r="10" spans="1:17" x14ac:dyDescent="0.2">
      <c r="A10" s="89"/>
      <c r="B10" s="94" t="s">
        <v>179</v>
      </c>
      <c r="C10" s="146">
        <v>23050508.080000002</v>
      </c>
      <c r="D10" s="146">
        <v>312813168.95147204</v>
      </c>
      <c r="E10" s="147">
        <v>335863677.03147203</v>
      </c>
      <c r="F10" s="146">
        <v>0</v>
      </c>
      <c r="G10" s="146">
        <v>11346343.52</v>
      </c>
      <c r="H10" s="147">
        <v>11346343.52</v>
      </c>
      <c r="I10" s="146">
        <v>301959853.35720003</v>
      </c>
      <c r="J10" s="146">
        <v>790286583.53257501</v>
      </c>
      <c r="K10" s="147">
        <v>1092246436.889775</v>
      </c>
      <c r="L10" s="146">
        <v>0</v>
      </c>
      <c r="M10" s="146">
        <v>0</v>
      </c>
      <c r="N10" s="147">
        <v>0</v>
      </c>
      <c r="O10" s="147">
        <v>325010361.43720001</v>
      </c>
      <c r="P10" s="147">
        <v>1114454056.6040471</v>
      </c>
      <c r="Q10" s="147">
        <v>1439464418.0412471</v>
      </c>
    </row>
    <row r="11" spans="1:17" x14ac:dyDescent="0.2">
      <c r="A11" s="89"/>
      <c r="B11" s="92" t="s">
        <v>180</v>
      </c>
      <c r="C11" s="148">
        <v>451218772.42759991</v>
      </c>
      <c r="D11" s="148">
        <v>715838068.69510412</v>
      </c>
      <c r="E11" s="147">
        <v>1167056841.122704</v>
      </c>
      <c r="F11" s="148">
        <v>108966280.57000001</v>
      </c>
      <c r="G11" s="148">
        <v>85918093.988644019</v>
      </c>
      <c r="H11" s="147">
        <v>194884374.55864403</v>
      </c>
      <c r="I11" s="148">
        <v>129024668.1684</v>
      </c>
      <c r="J11" s="148">
        <v>46144579.618636593</v>
      </c>
      <c r="K11" s="147">
        <v>175169247.7870366</v>
      </c>
      <c r="L11" s="148">
        <v>3627264199.7371645</v>
      </c>
      <c r="M11" s="148">
        <v>209986972.38807821</v>
      </c>
      <c r="N11" s="147">
        <v>3837251172.1252427</v>
      </c>
      <c r="O11" s="147">
        <v>4316473920.9031649</v>
      </c>
      <c r="P11" s="147">
        <v>1057887714.6904631</v>
      </c>
      <c r="Q11" s="147">
        <v>5374361635.5936279</v>
      </c>
    </row>
    <row r="12" spans="1:17" ht="25.5" x14ac:dyDescent="0.2">
      <c r="A12" s="89"/>
      <c r="B12" s="95" t="s">
        <v>181</v>
      </c>
      <c r="C12" s="146">
        <v>441166177.37759995</v>
      </c>
      <c r="D12" s="146">
        <v>393547253.42689288</v>
      </c>
      <c r="E12" s="147">
        <v>834713430.80449283</v>
      </c>
      <c r="F12" s="146">
        <v>108165043.48</v>
      </c>
      <c r="G12" s="146">
        <v>85772868.570582017</v>
      </c>
      <c r="H12" s="147">
        <v>193937912.05058202</v>
      </c>
      <c r="I12" s="146">
        <v>129024668.1684</v>
      </c>
      <c r="J12" s="146">
        <v>46144579.618636593</v>
      </c>
      <c r="K12" s="147">
        <v>175169247.7870366</v>
      </c>
      <c r="L12" s="146">
        <v>3607186710.2371655</v>
      </c>
      <c r="M12" s="146">
        <v>167638003.45927715</v>
      </c>
      <c r="N12" s="147">
        <v>3774824713.6964426</v>
      </c>
      <c r="O12" s="147">
        <v>4285542599.263164</v>
      </c>
      <c r="P12" s="147">
        <v>693102705.07539892</v>
      </c>
      <c r="Q12" s="147">
        <v>4978645304.338563</v>
      </c>
    </row>
    <row r="13" spans="1:17" ht="25.5" x14ac:dyDescent="0.2">
      <c r="A13" s="89"/>
      <c r="B13" s="95" t="s">
        <v>182</v>
      </c>
      <c r="C13" s="146">
        <v>10052595.050000001</v>
      </c>
      <c r="D13" s="146">
        <v>322290815.26821101</v>
      </c>
      <c r="E13" s="147">
        <v>332343410.31821102</v>
      </c>
      <c r="F13" s="146">
        <v>801237.09</v>
      </c>
      <c r="G13" s="146">
        <v>145225.41806200007</v>
      </c>
      <c r="H13" s="147">
        <v>946462.50806200004</v>
      </c>
      <c r="I13" s="146">
        <v>0</v>
      </c>
      <c r="J13" s="146">
        <v>0</v>
      </c>
      <c r="K13" s="147">
        <v>0</v>
      </c>
      <c r="L13" s="146">
        <v>20077489.5</v>
      </c>
      <c r="M13" s="146">
        <v>42348968.928799994</v>
      </c>
      <c r="N13" s="147">
        <v>62426458.428799994</v>
      </c>
      <c r="O13" s="147">
        <v>30931321.639999997</v>
      </c>
      <c r="P13" s="147">
        <v>364785009.61507303</v>
      </c>
      <c r="Q13" s="147">
        <v>395716331.25507301</v>
      </c>
    </row>
    <row r="14" spans="1:17" x14ac:dyDescent="0.2">
      <c r="A14" s="89"/>
      <c r="B14" s="96" t="s">
        <v>183</v>
      </c>
      <c r="C14" s="148">
        <v>486845802.1175999</v>
      </c>
      <c r="D14" s="148">
        <v>1601154951.5097287</v>
      </c>
      <c r="E14" s="147">
        <v>2088000753.6273286</v>
      </c>
      <c r="F14" s="148">
        <v>108986714.82000001</v>
      </c>
      <c r="G14" s="148">
        <v>97264437.508644</v>
      </c>
      <c r="H14" s="147">
        <v>206251152.32864401</v>
      </c>
      <c r="I14" s="148">
        <v>598010000.99220431</v>
      </c>
      <c r="J14" s="148">
        <v>886053170.65967572</v>
      </c>
      <c r="K14" s="147">
        <v>1484063171.65188</v>
      </c>
      <c r="L14" s="148">
        <v>3633350948.0771642</v>
      </c>
      <c r="M14" s="148">
        <v>209986972.38807869</v>
      </c>
      <c r="N14" s="147">
        <v>3843337920.4652429</v>
      </c>
      <c r="O14" s="147">
        <v>4827193466.0069675</v>
      </c>
      <c r="P14" s="147">
        <v>2794467492.6661253</v>
      </c>
      <c r="Q14" s="147">
        <v>7621660958.6730928</v>
      </c>
    </row>
    <row r="15" spans="1:17" x14ac:dyDescent="0.2">
      <c r="A15" s="89"/>
      <c r="B15" s="144" t="s">
        <v>184</v>
      </c>
      <c r="C15" s="149"/>
      <c r="D15" s="149"/>
      <c r="E15" s="150"/>
      <c r="F15" s="149"/>
      <c r="G15" s="149"/>
      <c r="H15" s="149"/>
      <c r="I15" s="149"/>
      <c r="J15" s="149"/>
      <c r="K15" s="149"/>
      <c r="L15" s="150"/>
      <c r="M15" s="149"/>
      <c r="N15" s="149"/>
      <c r="O15" s="149"/>
      <c r="P15" s="149"/>
      <c r="Q15" s="149"/>
    </row>
    <row r="16" spans="1:17" x14ac:dyDescent="0.2">
      <c r="A16" s="89"/>
      <c r="B16" s="91" t="s">
        <v>72</v>
      </c>
      <c r="C16" s="148">
        <v>5788396159.1943989</v>
      </c>
      <c r="D16" s="148">
        <v>4948644559.0575199</v>
      </c>
      <c r="E16" s="147">
        <v>10737040718.251919</v>
      </c>
      <c r="F16" s="148">
        <v>2594049170.4799995</v>
      </c>
      <c r="G16" s="148">
        <v>1912396517.1261072</v>
      </c>
      <c r="H16" s="147">
        <v>4506445687.6061068</v>
      </c>
      <c r="I16" s="148">
        <v>1898841341.3954</v>
      </c>
      <c r="J16" s="148">
        <v>1369764066.1661539</v>
      </c>
      <c r="K16" s="147">
        <v>3268605407.561554</v>
      </c>
      <c r="L16" s="148">
        <v>1966388990.2615998</v>
      </c>
      <c r="M16" s="148">
        <v>362881909.29986501</v>
      </c>
      <c r="N16" s="147">
        <v>2329270899.5614648</v>
      </c>
      <c r="O16" s="147">
        <v>12247675661.331402</v>
      </c>
      <c r="P16" s="147">
        <v>8593687051.6496353</v>
      </c>
      <c r="Q16" s="147">
        <v>20841362712.981037</v>
      </c>
    </row>
    <row r="17" spans="1:17" x14ac:dyDescent="0.2">
      <c r="A17" s="89"/>
      <c r="B17" s="97" t="s">
        <v>73</v>
      </c>
      <c r="C17" s="151">
        <v>5704400062.5979023</v>
      </c>
      <c r="D17" s="151">
        <v>4275970771.8666687</v>
      </c>
      <c r="E17" s="147">
        <v>9980370834.464571</v>
      </c>
      <c r="F17" s="151">
        <v>2589567326.8299994</v>
      </c>
      <c r="G17" s="151">
        <v>1793815668.4486928</v>
      </c>
      <c r="H17" s="147">
        <v>4383382995.2786922</v>
      </c>
      <c r="I17" s="151">
        <v>1895854950.1654003</v>
      </c>
      <c r="J17" s="151">
        <v>1145056752.0923607</v>
      </c>
      <c r="K17" s="147">
        <v>3040911702.257761</v>
      </c>
      <c r="L17" s="151">
        <v>1964161453.6315997</v>
      </c>
      <c r="M17" s="151">
        <v>253172020.41962647</v>
      </c>
      <c r="N17" s="147">
        <v>2217333474.0512261</v>
      </c>
      <c r="O17" s="147">
        <v>12153983793.224897</v>
      </c>
      <c r="P17" s="147">
        <v>7468015212.8273563</v>
      </c>
      <c r="Q17" s="147">
        <v>19621999006.052254</v>
      </c>
    </row>
    <row r="18" spans="1:17" x14ac:dyDescent="0.2">
      <c r="A18" s="89"/>
      <c r="B18" s="97" t="s">
        <v>74</v>
      </c>
      <c r="C18" s="151">
        <v>83996096.596499979</v>
      </c>
      <c r="D18" s="151">
        <v>672673787.19085336</v>
      </c>
      <c r="E18" s="147">
        <v>756669883.7873534</v>
      </c>
      <c r="F18" s="151">
        <v>4481843.6499999994</v>
      </c>
      <c r="G18" s="151">
        <v>118580848.67741199</v>
      </c>
      <c r="H18" s="147">
        <v>123062692.32741199</v>
      </c>
      <c r="I18" s="151">
        <v>2986391.23</v>
      </c>
      <c r="J18" s="151">
        <v>224707314.0737938</v>
      </c>
      <c r="K18" s="147">
        <v>227693705.30379379</v>
      </c>
      <c r="L18" s="151">
        <v>2227536.63</v>
      </c>
      <c r="M18" s="151">
        <v>109709888.88023843</v>
      </c>
      <c r="N18" s="147">
        <v>111937425.51023842</v>
      </c>
      <c r="O18" s="147">
        <v>93691868.106499985</v>
      </c>
      <c r="P18" s="147">
        <v>1125671838.8222969</v>
      </c>
      <c r="Q18" s="147">
        <v>1219363706.9287968</v>
      </c>
    </row>
    <row r="19" spans="1:17" x14ac:dyDescent="0.2">
      <c r="A19" s="89"/>
      <c r="B19" s="91" t="s">
        <v>75</v>
      </c>
      <c r="C19" s="148">
        <v>3428773104.4630265</v>
      </c>
      <c r="D19" s="148">
        <v>6471302247.3382263</v>
      </c>
      <c r="E19" s="147">
        <v>9900075351.8012524</v>
      </c>
      <c r="F19" s="148">
        <v>775037331.7098999</v>
      </c>
      <c r="G19" s="148">
        <v>3592857025.8395567</v>
      </c>
      <c r="H19" s="147">
        <v>4367894357.5494566</v>
      </c>
      <c r="I19" s="148">
        <v>4785902308.1696033</v>
      </c>
      <c r="J19" s="148">
        <v>8887982811.0206146</v>
      </c>
      <c r="K19" s="147">
        <v>13673885119.190218</v>
      </c>
      <c r="L19" s="148">
        <v>1969797501.8068001</v>
      </c>
      <c r="M19" s="148">
        <v>2189810125.6862144</v>
      </c>
      <c r="N19" s="147">
        <v>4159607627.4930143</v>
      </c>
      <c r="O19" s="147">
        <v>10959510246.149328</v>
      </c>
      <c r="P19" s="147">
        <v>21141964348.095741</v>
      </c>
      <c r="Q19" s="147">
        <v>32101474594.245068</v>
      </c>
    </row>
    <row r="20" spans="1:17" x14ac:dyDescent="0.2">
      <c r="A20" s="89"/>
      <c r="B20" s="97" t="s">
        <v>76</v>
      </c>
      <c r="C20" s="151">
        <v>3074676415.0768266</v>
      </c>
      <c r="D20" s="151">
        <v>3061365882.1284299</v>
      </c>
      <c r="E20" s="147">
        <v>6136042297.2052565</v>
      </c>
      <c r="F20" s="151">
        <v>689449240.96989965</v>
      </c>
      <c r="G20" s="151">
        <v>2486365265.1019115</v>
      </c>
      <c r="H20" s="147">
        <v>3175814506.0718112</v>
      </c>
      <c r="I20" s="151">
        <v>4070796559.2072024</v>
      </c>
      <c r="J20" s="151">
        <v>6611576913.3956394</v>
      </c>
      <c r="K20" s="147">
        <v>10682373472.602842</v>
      </c>
      <c r="L20" s="151">
        <v>1594891919.5151997</v>
      </c>
      <c r="M20" s="151">
        <v>1443563050.0244946</v>
      </c>
      <c r="N20" s="147">
        <v>3038454969.5396943</v>
      </c>
      <c r="O20" s="147">
        <v>9429814134.7691288</v>
      </c>
      <c r="P20" s="147">
        <v>13602871110.650488</v>
      </c>
      <c r="Q20" s="147">
        <v>23032685245.419617</v>
      </c>
    </row>
    <row r="21" spans="1:17" x14ac:dyDescent="0.2">
      <c r="A21" s="89"/>
      <c r="B21" s="97" t="s">
        <v>77</v>
      </c>
      <c r="C21" s="151">
        <v>354096689.38620013</v>
      </c>
      <c r="D21" s="151">
        <v>3409936365.2097964</v>
      </c>
      <c r="E21" s="147">
        <v>3764033054.5959964</v>
      </c>
      <c r="F21" s="151">
        <v>85588090.739999995</v>
      </c>
      <c r="G21" s="151">
        <v>1106491760.7376471</v>
      </c>
      <c r="H21" s="147">
        <v>1192079851.4776471</v>
      </c>
      <c r="I21" s="151">
        <v>715105748.96239865</v>
      </c>
      <c r="J21" s="151">
        <v>2276405897.6249757</v>
      </c>
      <c r="K21" s="147">
        <v>2991511646.5873742</v>
      </c>
      <c r="L21" s="151">
        <v>374905582.29159999</v>
      </c>
      <c r="M21" s="151">
        <v>746247075.66172171</v>
      </c>
      <c r="N21" s="147">
        <v>1121152657.9533217</v>
      </c>
      <c r="O21" s="147">
        <v>1529696111.3801985</v>
      </c>
      <c r="P21" s="147">
        <v>7539093237.4452333</v>
      </c>
      <c r="Q21" s="147">
        <v>9068789348.8254318</v>
      </c>
    </row>
    <row r="22" spans="1:17" ht="25.5" x14ac:dyDescent="0.2">
      <c r="A22" s="89"/>
      <c r="B22" s="98" t="s">
        <v>185</v>
      </c>
      <c r="C22" s="152">
        <v>9217169263.6574287</v>
      </c>
      <c r="D22" s="152">
        <v>11419946806.395748</v>
      </c>
      <c r="E22" s="147">
        <v>20637116070.053177</v>
      </c>
      <c r="F22" s="152">
        <v>3369086502.1898999</v>
      </c>
      <c r="G22" s="152">
        <v>5505253542.9656639</v>
      </c>
      <c r="H22" s="147">
        <v>8874340045.1555634</v>
      </c>
      <c r="I22" s="152">
        <v>6684743649.5650034</v>
      </c>
      <c r="J22" s="152">
        <v>10257746877.186768</v>
      </c>
      <c r="K22" s="147">
        <v>16942490526.751772</v>
      </c>
      <c r="L22" s="152">
        <v>3936186492.0683994</v>
      </c>
      <c r="M22" s="152">
        <v>2552692034.9860764</v>
      </c>
      <c r="N22" s="147">
        <v>6488878527.0544758</v>
      </c>
      <c r="O22" s="147">
        <v>23207185907.480732</v>
      </c>
      <c r="P22" s="147">
        <v>29735651399.74538</v>
      </c>
      <c r="Q22" s="147">
        <v>52942837307.226112</v>
      </c>
    </row>
    <row r="23" spans="1:17" x14ac:dyDescent="0.2">
      <c r="A23" s="89"/>
      <c r="B23" s="99" t="s">
        <v>44</v>
      </c>
      <c r="C23" s="148">
        <v>9704015065.7750301</v>
      </c>
      <c r="D23" s="148">
        <v>13021101757.905466</v>
      </c>
      <c r="E23" s="147">
        <v>22725116823.680496</v>
      </c>
      <c r="F23" s="148">
        <v>3478073217.0098996</v>
      </c>
      <c r="G23" s="148">
        <v>5602517980.4743137</v>
      </c>
      <c r="H23" s="147">
        <v>9080591197.4842129</v>
      </c>
      <c r="I23" s="148">
        <v>7282753650.5572071</v>
      </c>
      <c r="J23" s="148">
        <v>11143800047.846449</v>
      </c>
      <c r="K23" s="147">
        <v>18426553698.403656</v>
      </c>
      <c r="L23" s="148">
        <v>7569537440.145566</v>
      </c>
      <c r="M23" s="148">
        <v>2762679007.3741598</v>
      </c>
      <c r="N23" s="147">
        <v>10332216447.519726</v>
      </c>
      <c r="O23" s="147">
        <v>28034379373.487701</v>
      </c>
      <c r="P23" s="147">
        <v>32530118892.411491</v>
      </c>
      <c r="Q23" s="147">
        <v>60564498265.899193</v>
      </c>
    </row>
    <row r="24" spans="1:17" x14ac:dyDescent="0.2">
      <c r="Q24" s="164">
        <f>Q23-BS!H29</f>
        <v>-2.2930831909179688</v>
      </c>
    </row>
  </sheetData>
  <mergeCells count="6">
    <mergeCell ref="O4:Q4"/>
    <mergeCell ref="B4:B5"/>
    <mergeCell ref="C4:E4"/>
    <mergeCell ref="F4:H4"/>
    <mergeCell ref="I4:K4"/>
    <mergeCell ref="L4:N4"/>
  </mergeCells>
  <pageMargins left="0.7" right="0.7" top="0.75" bottom="0.75" header="0.3" footer="0.3"/>
  <pageSetup scale="52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rgb="FF00B050"/>
    <pageSetUpPr fitToPage="1"/>
  </sheetPr>
  <dimension ref="A1:Q23"/>
  <sheetViews>
    <sheetView view="pageBreakPreview" zoomScale="115" zoomScaleNormal="100" zoomScaleSheetLayoutView="115" workbookViewId="0">
      <selection activeCell="B2" sqref="B2"/>
    </sheetView>
  </sheetViews>
  <sheetFormatPr defaultColWidth="9.140625" defaultRowHeight="12.75" x14ac:dyDescent="0.2"/>
  <cols>
    <col min="1" max="1" width="6.140625" style="51" bestFit="1" customWidth="1"/>
    <col min="2" max="2" width="47.85546875" style="51" bestFit="1" customWidth="1"/>
    <col min="3" max="7" width="10.140625" style="51" bestFit="1" customWidth="1"/>
    <col min="8" max="11" width="11.42578125" style="51" customWidth="1"/>
    <col min="12" max="13" width="9.140625" style="51"/>
    <col min="14" max="14" width="11.5703125" style="51" customWidth="1"/>
    <col min="15" max="17" width="9.85546875" style="51" bestFit="1" customWidth="1"/>
    <col min="18" max="16384" width="9.140625" style="51"/>
  </cols>
  <sheetData>
    <row r="1" spans="1:17" x14ac:dyDescent="0.2">
      <c r="B1" s="100" t="s">
        <v>24</v>
      </c>
    </row>
    <row r="2" spans="1:17" x14ac:dyDescent="0.2">
      <c r="A2" s="54"/>
      <c r="B2" s="66">
        <f>BS!B3</f>
        <v>45657</v>
      </c>
      <c r="C2" s="53"/>
      <c r="D2" s="53"/>
      <c r="E2" s="53"/>
      <c r="F2" s="53"/>
      <c r="G2" s="52"/>
      <c r="H2" s="52"/>
      <c r="I2" s="52"/>
      <c r="J2" s="52"/>
    </row>
    <row r="3" spans="1:17" x14ac:dyDescent="0.2">
      <c r="A3" s="52"/>
      <c r="B3" s="3" t="s">
        <v>54</v>
      </c>
      <c r="C3" s="52"/>
      <c r="D3" s="52"/>
      <c r="E3" s="52"/>
      <c r="F3" s="52"/>
      <c r="G3" s="52"/>
      <c r="H3" s="52"/>
      <c r="I3" s="52"/>
      <c r="J3" s="52"/>
      <c r="K3" s="52"/>
    </row>
    <row r="4" spans="1:17" ht="12.75" customHeight="1" x14ac:dyDescent="0.2">
      <c r="A4" s="207"/>
      <c r="B4" s="204"/>
      <c r="C4" s="203" t="s">
        <v>248</v>
      </c>
      <c r="D4" s="203"/>
      <c r="E4" s="203"/>
      <c r="F4" s="203" t="s">
        <v>249</v>
      </c>
      <c r="G4" s="203"/>
      <c r="H4" s="203"/>
      <c r="I4" s="203" t="s">
        <v>250</v>
      </c>
      <c r="J4" s="203"/>
      <c r="K4" s="203"/>
      <c r="L4" s="206" t="s">
        <v>251</v>
      </c>
      <c r="M4" s="206"/>
      <c r="N4" s="206"/>
      <c r="O4" s="203" t="s">
        <v>252</v>
      </c>
      <c r="P4" s="203"/>
      <c r="Q4" s="203"/>
    </row>
    <row r="5" spans="1:17" x14ac:dyDescent="0.2">
      <c r="A5" s="208"/>
      <c r="B5" s="205"/>
      <c r="C5" s="141" t="s">
        <v>22</v>
      </c>
      <c r="D5" s="142" t="s">
        <v>23</v>
      </c>
      <c r="E5" s="141" t="s">
        <v>13</v>
      </c>
      <c r="F5" s="141" t="s">
        <v>22</v>
      </c>
      <c r="G5" s="142" t="s">
        <v>23</v>
      </c>
      <c r="H5" s="141" t="s">
        <v>13</v>
      </c>
      <c r="I5" s="141" t="s">
        <v>22</v>
      </c>
      <c r="J5" s="142" t="s">
        <v>23</v>
      </c>
      <c r="K5" s="141" t="s">
        <v>13</v>
      </c>
      <c r="L5" s="141" t="s">
        <v>22</v>
      </c>
      <c r="M5" s="142" t="s">
        <v>23</v>
      </c>
      <c r="N5" s="141" t="s">
        <v>13</v>
      </c>
      <c r="O5" s="141" t="s">
        <v>22</v>
      </c>
      <c r="P5" s="142" t="s">
        <v>23</v>
      </c>
      <c r="Q5" s="141" t="s">
        <v>13</v>
      </c>
    </row>
    <row r="6" spans="1:17" x14ac:dyDescent="0.2">
      <c r="A6" s="153"/>
      <c r="B6" s="144" t="s">
        <v>253</v>
      </c>
      <c r="C6" s="145"/>
      <c r="D6" s="145"/>
      <c r="E6" s="144"/>
      <c r="F6" s="145"/>
      <c r="G6" s="145"/>
      <c r="H6" s="145"/>
      <c r="I6" s="145"/>
      <c r="J6" s="145"/>
      <c r="K6" s="145"/>
      <c r="L6" s="144"/>
      <c r="M6" s="145"/>
      <c r="N6" s="145"/>
      <c r="O6" s="145"/>
      <c r="P6" s="145"/>
      <c r="Q6" s="145"/>
    </row>
    <row r="7" spans="1:17" x14ac:dyDescent="0.2">
      <c r="A7" s="153"/>
      <c r="B7" s="91" t="s">
        <v>254</v>
      </c>
      <c r="C7" s="146">
        <f>'RC-D'!C7</f>
        <v>0</v>
      </c>
      <c r="D7" s="146">
        <f>'RC-D'!D7</f>
        <v>0</v>
      </c>
      <c r="E7" s="147">
        <f>'RC-D'!E7</f>
        <v>0</v>
      </c>
      <c r="F7" s="146">
        <f>'RC-D'!F7</f>
        <v>0</v>
      </c>
      <c r="G7" s="146">
        <f>'RC-D'!G7</f>
        <v>0</v>
      </c>
      <c r="H7" s="147">
        <f>'RC-D'!H7</f>
        <v>0</v>
      </c>
      <c r="I7" s="146">
        <f>'RC-D'!I7</f>
        <v>0</v>
      </c>
      <c r="J7" s="146">
        <f>'RC-D'!J7</f>
        <v>0</v>
      </c>
      <c r="K7" s="147">
        <f>'RC-D'!K7</f>
        <v>0</v>
      </c>
      <c r="L7" s="146">
        <f>'RC-D'!L7</f>
        <v>0</v>
      </c>
      <c r="M7" s="146">
        <f>'RC-D'!M7</f>
        <v>0</v>
      </c>
      <c r="N7" s="147">
        <f>'RC-D'!N7</f>
        <v>0</v>
      </c>
      <c r="O7" s="147">
        <f>'RC-D'!O7</f>
        <v>0</v>
      </c>
      <c r="P7" s="147">
        <f>'RC-D'!P7</f>
        <v>0</v>
      </c>
      <c r="Q7" s="147">
        <f>'RC-D'!Q7</f>
        <v>0</v>
      </c>
    </row>
    <row r="8" spans="1:17" x14ac:dyDescent="0.2">
      <c r="A8" s="153"/>
      <c r="B8" s="92" t="s">
        <v>255</v>
      </c>
      <c r="C8" s="148">
        <f>'RC-D'!C8</f>
        <v>35627029.689999998</v>
      </c>
      <c r="D8" s="148">
        <f>'RC-D'!D8</f>
        <v>885316882.81462193</v>
      </c>
      <c r="E8" s="147">
        <f>'RC-D'!E8</f>
        <v>920943912.50462186</v>
      </c>
      <c r="F8" s="148">
        <f>'RC-D'!F8</f>
        <v>20434.25</v>
      </c>
      <c r="G8" s="148">
        <f>'RC-D'!G8</f>
        <v>11346343.52</v>
      </c>
      <c r="H8" s="147">
        <f>'RC-D'!H8</f>
        <v>11366777.77</v>
      </c>
      <c r="I8" s="148">
        <f>'RC-D'!I8</f>
        <v>468985332.82380408</v>
      </c>
      <c r="J8" s="148">
        <f>'RC-D'!J8</f>
        <v>839908591.04103899</v>
      </c>
      <c r="K8" s="147">
        <f>'RC-D'!K8</f>
        <v>1308893923.8648431</v>
      </c>
      <c r="L8" s="148">
        <f>'RC-D'!L8</f>
        <v>6086748.3399999999</v>
      </c>
      <c r="M8" s="148">
        <f>'RC-D'!M8</f>
        <v>0</v>
      </c>
      <c r="N8" s="147">
        <f>'RC-D'!N8</f>
        <v>6086748.3399999999</v>
      </c>
      <c r="O8" s="147">
        <f>'RC-D'!O8</f>
        <v>510719545.10380411</v>
      </c>
      <c r="P8" s="147">
        <f>'RC-D'!P8</f>
        <v>1736579777.9756622</v>
      </c>
      <c r="Q8" s="147">
        <f>'RC-D'!Q8</f>
        <v>2247299323.0794663</v>
      </c>
    </row>
    <row r="9" spans="1:17" x14ac:dyDescent="0.2">
      <c r="A9" s="153"/>
      <c r="B9" s="93" t="s">
        <v>256</v>
      </c>
      <c r="C9" s="146">
        <f>'RC-D'!C9</f>
        <v>12576521.610000003</v>
      </c>
      <c r="D9" s="146">
        <f>'RC-D'!D9</f>
        <v>572503713.86315</v>
      </c>
      <c r="E9" s="147">
        <f>'RC-D'!E9</f>
        <v>585080235.47315001</v>
      </c>
      <c r="F9" s="146">
        <f>'RC-D'!F9</f>
        <v>20434.25</v>
      </c>
      <c r="G9" s="146">
        <f>'RC-D'!G9</f>
        <v>0</v>
      </c>
      <c r="H9" s="147">
        <f>'RC-D'!H9</f>
        <v>20434.25</v>
      </c>
      <c r="I9" s="146">
        <f>'RC-D'!I9</f>
        <v>167025479.46660414</v>
      </c>
      <c r="J9" s="146">
        <f>'RC-D'!J9</f>
        <v>49622007.508464485</v>
      </c>
      <c r="K9" s="147">
        <f>'RC-D'!K9</f>
        <v>216647486.97506863</v>
      </c>
      <c r="L9" s="146">
        <f>'RC-D'!L9</f>
        <v>6086748.3399999999</v>
      </c>
      <c r="M9" s="146">
        <f>'RC-D'!M9</f>
        <v>0</v>
      </c>
      <c r="N9" s="147">
        <f>'RC-D'!N9</f>
        <v>6086748.3399999999</v>
      </c>
      <c r="O9" s="147">
        <f>'RC-D'!O9</f>
        <v>185709183.66660413</v>
      </c>
      <c r="P9" s="147">
        <f>'RC-D'!P9</f>
        <v>622125721.37161493</v>
      </c>
      <c r="Q9" s="147">
        <f>'RC-D'!Q9</f>
        <v>807834905.03821909</v>
      </c>
    </row>
    <row r="10" spans="1:17" x14ac:dyDescent="0.2">
      <c r="A10" s="153"/>
      <c r="B10" s="94" t="s">
        <v>257</v>
      </c>
      <c r="C10" s="146">
        <f>'RC-D'!C10</f>
        <v>23050508.080000002</v>
      </c>
      <c r="D10" s="146">
        <f>'RC-D'!D10</f>
        <v>312813168.95147204</v>
      </c>
      <c r="E10" s="147">
        <f>'RC-D'!E10</f>
        <v>335863677.03147203</v>
      </c>
      <c r="F10" s="146">
        <f>'RC-D'!F10</f>
        <v>0</v>
      </c>
      <c r="G10" s="146">
        <f>'RC-D'!G10</f>
        <v>11346343.52</v>
      </c>
      <c r="H10" s="147">
        <f>'RC-D'!H10</f>
        <v>11346343.52</v>
      </c>
      <c r="I10" s="146">
        <f>'RC-D'!I10</f>
        <v>301959853.35720003</v>
      </c>
      <c r="J10" s="146">
        <f>'RC-D'!J10</f>
        <v>790286583.53257501</v>
      </c>
      <c r="K10" s="147">
        <f>'RC-D'!K10</f>
        <v>1092246436.889775</v>
      </c>
      <c r="L10" s="146">
        <f>'RC-D'!L10</f>
        <v>0</v>
      </c>
      <c r="M10" s="146">
        <f>'RC-D'!M10</f>
        <v>0</v>
      </c>
      <c r="N10" s="147">
        <f>'RC-D'!N10</f>
        <v>0</v>
      </c>
      <c r="O10" s="147">
        <f>'RC-D'!O10</f>
        <v>325010361.43720001</v>
      </c>
      <c r="P10" s="147">
        <f>'RC-D'!P10</f>
        <v>1114454056.6040471</v>
      </c>
      <c r="Q10" s="147">
        <f>'RC-D'!Q10</f>
        <v>1439464418.0412471</v>
      </c>
    </row>
    <row r="11" spans="1:17" x14ac:dyDescent="0.2">
      <c r="A11" s="153"/>
      <c r="B11" s="92" t="s">
        <v>258</v>
      </c>
      <c r="C11" s="148">
        <f>'RC-D'!C11</f>
        <v>451218772.42759991</v>
      </c>
      <c r="D11" s="148">
        <f>'RC-D'!D11</f>
        <v>715838068.69510412</v>
      </c>
      <c r="E11" s="147">
        <f>'RC-D'!E11</f>
        <v>1167056841.122704</v>
      </c>
      <c r="F11" s="148">
        <f>'RC-D'!F11</f>
        <v>108966280.57000001</v>
      </c>
      <c r="G11" s="148">
        <f>'RC-D'!G11</f>
        <v>85918093.988644019</v>
      </c>
      <c r="H11" s="147">
        <f>'RC-D'!H11</f>
        <v>194884374.55864403</v>
      </c>
      <c r="I11" s="148">
        <f>'RC-D'!I11</f>
        <v>129024668.1684</v>
      </c>
      <c r="J11" s="148">
        <f>'RC-D'!J11</f>
        <v>46144579.618636593</v>
      </c>
      <c r="K11" s="147">
        <f>'RC-D'!K11</f>
        <v>175169247.7870366</v>
      </c>
      <c r="L11" s="148">
        <f>'RC-D'!L11</f>
        <v>3627264199.7371645</v>
      </c>
      <c r="M11" s="148">
        <f>'RC-D'!M11</f>
        <v>209986972.38807821</v>
      </c>
      <c r="N11" s="147">
        <f>'RC-D'!N11</f>
        <v>3837251172.1252427</v>
      </c>
      <c r="O11" s="147">
        <f>'RC-D'!O11</f>
        <v>4316473920.9031649</v>
      </c>
      <c r="P11" s="147">
        <f>'RC-D'!P11</f>
        <v>1057887714.6904631</v>
      </c>
      <c r="Q11" s="147">
        <f>'RC-D'!Q11</f>
        <v>5374361635.5936279</v>
      </c>
    </row>
    <row r="12" spans="1:17" x14ac:dyDescent="0.2">
      <c r="A12" s="153"/>
      <c r="B12" s="95" t="s">
        <v>259</v>
      </c>
      <c r="C12" s="146">
        <f>'RC-D'!C12</f>
        <v>441166177.37759995</v>
      </c>
      <c r="D12" s="146">
        <f>'RC-D'!D12</f>
        <v>393547253.42689288</v>
      </c>
      <c r="E12" s="147">
        <f>'RC-D'!E12</f>
        <v>834713430.80449283</v>
      </c>
      <c r="F12" s="146">
        <f>'RC-D'!F12</f>
        <v>108165043.48</v>
      </c>
      <c r="G12" s="146">
        <f>'RC-D'!G12</f>
        <v>85772868.570582017</v>
      </c>
      <c r="H12" s="147">
        <f>'RC-D'!H12</f>
        <v>193937912.05058202</v>
      </c>
      <c r="I12" s="146">
        <f>'RC-D'!I12</f>
        <v>129024668.1684</v>
      </c>
      <c r="J12" s="146">
        <f>'RC-D'!J12</f>
        <v>46144579.618636593</v>
      </c>
      <c r="K12" s="147">
        <f>'RC-D'!K12</f>
        <v>175169247.7870366</v>
      </c>
      <c r="L12" s="146">
        <f>'RC-D'!L12</f>
        <v>3607186710.2371655</v>
      </c>
      <c r="M12" s="146">
        <f>'RC-D'!M12</f>
        <v>167638003.45927715</v>
      </c>
      <c r="N12" s="147">
        <f>'RC-D'!N12</f>
        <v>3774824713.6964426</v>
      </c>
      <c r="O12" s="147">
        <f>'RC-D'!O12</f>
        <v>4285542599.263164</v>
      </c>
      <c r="P12" s="147">
        <f>'RC-D'!P12</f>
        <v>693102705.07539892</v>
      </c>
      <c r="Q12" s="147">
        <f>'RC-D'!Q12</f>
        <v>4978645304.338563</v>
      </c>
    </row>
    <row r="13" spans="1:17" x14ac:dyDescent="0.2">
      <c r="A13" s="153"/>
      <c r="B13" s="95" t="s">
        <v>260</v>
      </c>
      <c r="C13" s="146">
        <f>'RC-D'!C13</f>
        <v>10052595.050000001</v>
      </c>
      <c r="D13" s="146">
        <f>'RC-D'!D13</f>
        <v>322290815.26821101</v>
      </c>
      <c r="E13" s="147">
        <f>'RC-D'!E13</f>
        <v>332343410.31821102</v>
      </c>
      <c r="F13" s="146">
        <f>'RC-D'!F13</f>
        <v>801237.09</v>
      </c>
      <c r="G13" s="146">
        <f>'RC-D'!G13</f>
        <v>145225.41806200007</v>
      </c>
      <c r="H13" s="147">
        <f>'RC-D'!H13</f>
        <v>946462.50806200004</v>
      </c>
      <c r="I13" s="146">
        <f>'RC-D'!I13</f>
        <v>0</v>
      </c>
      <c r="J13" s="146">
        <f>'RC-D'!J13</f>
        <v>0</v>
      </c>
      <c r="K13" s="147">
        <f>'RC-D'!K13</f>
        <v>0</v>
      </c>
      <c r="L13" s="146">
        <f>'RC-D'!L13</f>
        <v>20077489.5</v>
      </c>
      <c r="M13" s="146">
        <f>'RC-D'!M13</f>
        <v>42348968.928799994</v>
      </c>
      <c r="N13" s="147">
        <f>'RC-D'!N13</f>
        <v>62426458.428799994</v>
      </c>
      <c r="O13" s="147">
        <f>'RC-D'!O13</f>
        <v>30931321.639999997</v>
      </c>
      <c r="P13" s="147">
        <f>'RC-D'!P13</f>
        <v>364785009.61507303</v>
      </c>
      <c r="Q13" s="147">
        <f>'RC-D'!Q13</f>
        <v>395716331.25507301</v>
      </c>
    </row>
    <row r="14" spans="1:17" x14ac:dyDescent="0.2">
      <c r="A14" s="153"/>
      <c r="B14" s="96" t="s">
        <v>261</v>
      </c>
      <c r="C14" s="148">
        <f>'RC-D'!C14</f>
        <v>486845802.1175999</v>
      </c>
      <c r="D14" s="148">
        <f>'RC-D'!D14</f>
        <v>1601154951.5097287</v>
      </c>
      <c r="E14" s="147">
        <f>'RC-D'!E14</f>
        <v>2088000753.6273286</v>
      </c>
      <c r="F14" s="148">
        <f>'RC-D'!F14</f>
        <v>108986714.82000001</v>
      </c>
      <c r="G14" s="148">
        <f>'RC-D'!G14</f>
        <v>97264437.508644</v>
      </c>
      <c r="H14" s="147">
        <f>'RC-D'!H14</f>
        <v>206251152.32864401</v>
      </c>
      <c r="I14" s="148">
        <f>'RC-D'!I14</f>
        <v>598010000.99220431</v>
      </c>
      <c r="J14" s="148">
        <f>'RC-D'!J14</f>
        <v>886053170.65967572</v>
      </c>
      <c r="K14" s="147">
        <f>'RC-D'!K14</f>
        <v>1484063171.65188</v>
      </c>
      <c r="L14" s="148">
        <f>'RC-D'!L14</f>
        <v>3633350948.0771642</v>
      </c>
      <c r="M14" s="148">
        <f>'RC-D'!M14</f>
        <v>209986972.38807869</v>
      </c>
      <c r="N14" s="147">
        <f>'RC-D'!N14</f>
        <v>3843337920.4652429</v>
      </c>
      <c r="O14" s="147">
        <f>'RC-D'!O14</f>
        <v>4827193466.0069675</v>
      </c>
      <c r="P14" s="147">
        <f>'RC-D'!P14</f>
        <v>2794467492.6661253</v>
      </c>
      <c r="Q14" s="147">
        <f>'RC-D'!Q14</f>
        <v>7621660958.6730928</v>
      </c>
    </row>
    <row r="15" spans="1:17" x14ac:dyDescent="0.2">
      <c r="A15" s="153"/>
      <c r="B15" s="144" t="s">
        <v>262</v>
      </c>
      <c r="C15" s="149"/>
      <c r="D15" s="149"/>
      <c r="E15" s="150"/>
      <c r="F15" s="149"/>
      <c r="G15" s="149"/>
      <c r="H15" s="149"/>
      <c r="I15" s="149"/>
      <c r="J15" s="149"/>
      <c r="K15" s="149"/>
      <c r="L15" s="150"/>
      <c r="M15" s="149"/>
      <c r="N15" s="149"/>
      <c r="O15" s="149"/>
      <c r="P15" s="149"/>
      <c r="Q15" s="149"/>
    </row>
    <row r="16" spans="1:17" x14ac:dyDescent="0.2">
      <c r="A16" s="153"/>
      <c r="B16" s="91" t="s">
        <v>25</v>
      </c>
      <c r="C16" s="148">
        <f>'RC-D'!C16</f>
        <v>5788396159.1943989</v>
      </c>
      <c r="D16" s="148">
        <f>'RC-D'!D16</f>
        <v>4948644559.0575199</v>
      </c>
      <c r="E16" s="147">
        <f>'RC-D'!E16</f>
        <v>10737040718.251919</v>
      </c>
      <c r="F16" s="148">
        <f>'RC-D'!F16</f>
        <v>2594049170.4799995</v>
      </c>
      <c r="G16" s="148">
        <f>'RC-D'!G16</f>
        <v>1912396517.1261072</v>
      </c>
      <c r="H16" s="147">
        <f>'RC-D'!H16</f>
        <v>4506445687.6061068</v>
      </c>
      <c r="I16" s="148">
        <f>'RC-D'!I16</f>
        <v>1898841341.3954</v>
      </c>
      <c r="J16" s="148">
        <f>'RC-D'!J16</f>
        <v>1369764066.1661539</v>
      </c>
      <c r="K16" s="147">
        <f>'RC-D'!K16</f>
        <v>3268605407.561554</v>
      </c>
      <c r="L16" s="148">
        <f>'RC-D'!L16</f>
        <v>1966388990.2615998</v>
      </c>
      <c r="M16" s="148">
        <f>'RC-D'!M16</f>
        <v>362881909.29986501</v>
      </c>
      <c r="N16" s="147">
        <f>'RC-D'!N16</f>
        <v>2329270899.5614648</v>
      </c>
      <c r="O16" s="147">
        <f>'RC-D'!O16</f>
        <v>12247675661.331402</v>
      </c>
      <c r="P16" s="147">
        <f>'RC-D'!P16</f>
        <v>8593687051.6496353</v>
      </c>
      <c r="Q16" s="147">
        <f>'RC-D'!Q16</f>
        <v>20841362712.981037</v>
      </c>
    </row>
    <row r="17" spans="1:17" x14ac:dyDescent="0.2">
      <c r="A17" s="153"/>
      <c r="B17" s="97" t="s">
        <v>263</v>
      </c>
      <c r="C17" s="151">
        <f>'RC-D'!C17</f>
        <v>5704400062.5979023</v>
      </c>
      <c r="D17" s="151">
        <f>'RC-D'!D17</f>
        <v>4275970771.8666687</v>
      </c>
      <c r="E17" s="147">
        <f>'RC-D'!E17</f>
        <v>9980370834.464571</v>
      </c>
      <c r="F17" s="151">
        <f>'RC-D'!F17</f>
        <v>2589567326.8299994</v>
      </c>
      <c r="G17" s="151">
        <f>'RC-D'!G17</f>
        <v>1793815668.4486928</v>
      </c>
      <c r="H17" s="147">
        <f>'RC-D'!H17</f>
        <v>4383382995.2786922</v>
      </c>
      <c r="I17" s="151">
        <f>'RC-D'!I17</f>
        <v>1895854950.1654003</v>
      </c>
      <c r="J17" s="151">
        <f>'RC-D'!J17</f>
        <v>1145056752.0923607</v>
      </c>
      <c r="K17" s="147">
        <f>'RC-D'!K17</f>
        <v>3040911702.257761</v>
      </c>
      <c r="L17" s="151">
        <f>'RC-D'!L17</f>
        <v>1964161453.6315997</v>
      </c>
      <c r="M17" s="151">
        <f>'RC-D'!M17</f>
        <v>253172020.41962647</v>
      </c>
      <c r="N17" s="147">
        <f>'RC-D'!N17</f>
        <v>2217333474.0512261</v>
      </c>
      <c r="O17" s="147">
        <f>'RC-D'!O17</f>
        <v>12153983793.224897</v>
      </c>
      <c r="P17" s="147">
        <f>'RC-D'!P17</f>
        <v>7468015212.8273563</v>
      </c>
      <c r="Q17" s="147">
        <f>'RC-D'!Q17</f>
        <v>19621999006.052254</v>
      </c>
    </row>
    <row r="18" spans="1:17" x14ac:dyDescent="0.2">
      <c r="A18" s="153"/>
      <c r="B18" s="97" t="s">
        <v>264</v>
      </c>
      <c r="C18" s="151">
        <f>'RC-D'!C18</f>
        <v>83996096.596499979</v>
      </c>
      <c r="D18" s="151">
        <f>'RC-D'!D18</f>
        <v>672673787.19085336</v>
      </c>
      <c r="E18" s="147">
        <f>'RC-D'!E18</f>
        <v>756669883.7873534</v>
      </c>
      <c r="F18" s="151">
        <f>'RC-D'!F18</f>
        <v>4481843.6499999994</v>
      </c>
      <c r="G18" s="151">
        <f>'RC-D'!G18</f>
        <v>118580848.67741199</v>
      </c>
      <c r="H18" s="147">
        <f>'RC-D'!H18</f>
        <v>123062692.32741199</v>
      </c>
      <c r="I18" s="151">
        <f>'RC-D'!I18</f>
        <v>2986391.23</v>
      </c>
      <c r="J18" s="151">
        <f>'RC-D'!J18</f>
        <v>224707314.0737938</v>
      </c>
      <c r="K18" s="147">
        <f>'RC-D'!K18</f>
        <v>227693705.30379379</v>
      </c>
      <c r="L18" s="151">
        <f>'RC-D'!L18</f>
        <v>2227536.63</v>
      </c>
      <c r="M18" s="151">
        <f>'RC-D'!M18</f>
        <v>109709888.88023843</v>
      </c>
      <c r="N18" s="147">
        <f>'RC-D'!N18</f>
        <v>111937425.51023842</v>
      </c>
      <c r="O18" s="147">
        <f>'RC-D'!O18</f>
        <v>93691868.106499985</v>
      </c>
      <c r="P18" s="147">
        <f>'RC-D'!P18</f>
        <v>1125671838.8222969</v>
      </c>
      <c r="Q18" s="147">
        <f>'RC-D'!Q18</f>
        <v>1219363706.9287968</v>
      </c>
    </row>
    <row r="19" spans="1:17" x14ac:dyDescent="0.2">
      <c r="A19" s="154"/>
      <c r="B19" s="91" t="s">
        <v>8</v>
      </c>
      <c r="C19" s="148">
        <f>'RC-D'!C19</f>
        <v>3428773104.4630265</v>
      </c>
      <c r="D19" s="148">
        <f>'RC-D'!D19</f>
        <v>6471302247.3382263</v>
      </c>
      <c r="E19" s="147">
        <f>'RC-D'!E19</f>
        <v>9900075351.8012524</v>
      </c>
      <c r="F19" s="148">
        <f>'RC-D'!F19</f>
        <v>775037331.7098999</v>
      </c>
      <c r="G19" s="148">
        <f>'RC-D'!G19</f>
        <v>3592857025.8395567</v>
      </c>
      <c r="H19" s="147">
        <f>'RC-D'!H19</f>
        <v>4367894357.5494566</v>
      </c>
      <c r="I19" s="148">
        <f>'RC-D'!I19</f>
        <v>4785902308.1696033</v>
      </c>
      <c r="J19" s="148">
        <f>'RC-D'!J19</f>
        <v>8887982811.0206146</v>
      </c>
      <c r="K19" s="147">
        <f>'RC-D'!K19</f>
        <v>13673885119.190218</v>
      </c>
      <c r="L19" s="148">
        <f>'RC-D'!L19</f>
        <v>1969797501.8068001</v>
      </c>
      <c r="M19" s="148">
        <f>'RC-D'!M19</f>
        <v>2189810125.6862144</v>
      </c>
      <c r="N19" s="147">
        <f>'RC-D'!N19</f>
        <v>4159607627.4930143</v>
      </c>
      <c r="O19" s="147">
        <f>'RC-D'!O19</f>
        <v>10959510246.149328</v>
      </c>
      <c r="P19" s="147">
        <f>'RC-D'!P19</f>
        <v>21141964348.095741</v>
      </c>
      <c r="Q19" s="147">
        <f>'RC-D'!Q19</f>
        <v>32101474594.245068</v>
      </c>
    </row>
    <row r="20" spans="1:17" x14ac:dyDescent="0.2">
      <c r="B20" s="97" t="s">
        <v>265</v>
      </c>
      <c r="C20" s="151">
        <f>'RC-D'!C20</f>
        <v>3074676415.0768266</v>
      </c>
      <c r="D20" s="151">
        <f>'RC-D'!D20</f>
        <v>3061365882.1284299</v>
      </c>
      <c r="E20" s="147">
        <f>'RC-D'!E20</f>
        <v>6136042297.2052565</v>
      </c>
      <c r="F20" s="151">
        <f>'RC-D'!F20</f>
        <v>689449240.96989965</v>
      </c>
      <c r="G20" s="151">
        <f>'RC-D'!G20</f>
        <v>2486365265.1019115</v>
      </c>
      <c r="H20" s="147">
        <f>'RC-D'!H20</f>
        <v>3175814506.0718112</v>
      </c>
      <c r="I20" s="151">
        <f>'RC-D'!I20</f>
        <v>4070796559.2072024</v>
      </c>
      <c r="J20" s="151">
        <f>'RC-D'!J20</f>
        <v>6611576913.3956394</v>
      </c>
      <c r="K20" s="147">
        <f>'RC-D'!K20</f>
        <v>10682373472.602842</v>
      </c>
      <c r="L20" s="151">
        <f>'RC-D'!L20</f>
        <v>1594891919.5151997</v>
      </c>
      <c r="M20" s="151">
        <f>'RC-D'!M20</f>
        <v>1443563050.0244946</v>
      </c>
      <c r="N20" s="147">
        <f>'RC-D'!N20</f>
        <v>3038454969.5396943</v>
      </c>
      <c r="O20" s="147">
        <f>'RC-D'!O20</f>
        <v>9429814134.7691288</v>
      </c>
      <c r="P20" s="147">
        <f>'RC-D'!P20</f>
        <v>13602871110.650488</v>
      </c>
      <c r="Q20" s="147">
        <f>'RC-D'!Q20</f>
        <v>23032685245.419617</v>
      </c>
    </row>
    <row r="21" spans="1:17" x14ac:dyDescent="0.2">
      <c r="B21" s="97" t="s">
        <v>266</v>
      </c>
      <c r="C21" s="151">
        <f>'RC-D'!C21</f>
        <v>354096689.38620013</v>
      </c>
      <c r="D21" s="151">
        <f>'RC-D'!D21</f>
        <v>3409936365.2097964</v>
      </c>
      <c r="E21" s="147">
        <f>'RC-D'!E21</f>
        <v>3764033054.5959964</v>
      </c>
      <c r="F21" s="151">
        <f>'RC-D'!F21</f>
        <v>85588090.739999995</v>
      </c>
      <c r="G21" s="151">
        <f>'RC-D'!G21</f>
        <v>1106491760.7376471</v>
      </c>
      <c r="H21" s="147">
        <f>'RC-D'!H21</f>
        <v>1192079851.4776471</v>
      </c>
      <c r="I21" s="151">
        <f>'RC-D'!I21</f>
        <v>715105748.96239865</v>
      </c>
      <c r="J21" s="151">
        <f>'RC-D'!J21</f>
        <v>2276405897.6249757</v>
      </c>
      <c r="K21" s="147">
        <f>'RC-D'!K21</f>
        <v>2991511646.5873742</v>
      </c>
      <c r="L21" s="151">
        <f>'RC-D'!L21</f>
        <v>374905582.29159999</v>
      </c>
      <c r="M21" s="151">
        <f>'RC-D'!M21</f>
        <v>746247075.66172171</v>
      </c>
      <c r="N21" s="147">
        <f>'RC-D'!N21</f>
        <v>1121152657.9533217</v>
      </c>
      <c r="O21" s="147">
        <f>'RC-D'!O21</f>
        <v>1529696111.3801985</v>
      </c>
      <c r="P21" s="147">
        <f>'RC-D'!P21</f>
        <v>7539093237.4452333</v>
      </c>
      <c r="Q21" s="147">
        <f>'RC-D'!Q21</f>
        <v>9068789348.8254318</v>
      </c>
    </row>
    <row r="22" spans="1:17" x14ac:dyDescent="0.2">
      <c r="B22" s="98" t="s">
        <v>267</v>
      </c>
      <c r="C22" s="152">
        <f>'RC-D'!C22</f>
        <v>9217169263.6574287</v>
      </c>
      <c r="D22" s="152">
        <f>'RC-D'!D22</f>
        <v>11419946806.395748</v>
      </c>
      <c r="E22" s="147">
        <f>'RC-D'!E22</f>
        <v>20637116070.053177</v>
      </c>
      <c r="F22" s="152">
        <f>'RC-D'!F22</f>
        <v>3369086502.1898999</v>
      </c>
      <c r="G22" s="152">
        <f>'RC-D'!G22</f>
        <v>5505253542.9656639</v>
      </c>
      <c r="H22" s="147">
        <f>'RC-D'!H22</f>
        <v>8874340045.1555634</v>
      </c>
      <c r="I22" s="152">
        <f>'RC-D'!I22</f>
        <v>6684743649.5650034</v>
      </c>
      <c r="J22" s="152">
        <f>'RC-D'!J22</f>
        <v>10257746877.186768</v>
      </c>
      <c r="K22" s="147">
        <f>'RC-D'!K22</f>
        <v>16942490526.751772</v>
      </c>
      <c r="L22" s="152">
        <f>'RC-D'!L22</f>
        <v>3936186492.0683994</v>
      </c>
      <c r="M22" s="152">
        <f>'RC-D'!M22</f>
        <v>2552692034.9860764</v>
      </c>
      <c r="N22" s="147">
        <f>'RC-D'!N22</f>
        <v>6488878527.0544758</v>
      </c>
      <c r="O22" s="147">
        <f>'RC-D'!O22</f>
        <v>23207185907.480732</v>
      </c>
      <c r="P22" s="147">
        <f>'RC-D'!P22</f>
        <v>29735651399.74538</v>
      </c>
      <c r="Q22" s="147">
        <f>'RC-D'!Q22</f>
        <v>52942837307.226112</v>
      </c>
    </row>
    <row r="23" spans="1:17" x14ac:dyDescent="0.2">
      <c r="B23" s="155" t="s">
        <v>26</v>
      </c>
      <c r="C23" s="156">
        <f>'RC-D'!C23</f>
        <v>9704015065.7750301</v>
      </c>
      <c r="D23" s="156">
        <f>'RC-D'!D23</f>
        <v>13021101757.905466</v>
      </c>
      <c r="E23" s="156">
        <f>'RC-D'!E23</f>
        <v>22725116823.680496</v>
      </c>
      <c r="F23" s="156">
        <f>'RC-D'!F23</f>
        <v>3478073217.0098996</v>
      </c>
      <c r="G23" s="156">
        <f>'RC-D'!G23</f>
        <v>5602517980.4743137</v>
      </c>
      <c r="H23" s="156">
        <f>'RC-D'!H23</f>
        <v>9080591197.4842129</v>
      </c>
      <c r="I23" s="156">
        <f>'RC-D'!I23</f>
        <v>7282753650.5572071</v>
      </c>
      <c r="J23" s="156">
        <f>'RC-D'!J23</f>
        <v>11143800047.846449</v>
      </c>
      <c r="K23" s="156">
        <f>'RC-D'!K23</f>
        <v>18426553698.403656</v>
      </c>
      <c r="L23" s="156">
        <f>'RC-D'!L23</f>
        <v>7569537440.145566</v>
      </c>
      <c r="M23" s="156">
        <f>'RC-D'!M23</f>
        <v>2762679007.3741598</v>
      </c>
      <c r="N23" s="156">
        <f>'RC-D'!N23</f>
        <v>10332216447.519726</v>
      </c>
      <c r="O23" s="156">
        <f>'RC-D'!O23</f>
        <v>28034379373.487701</v>
      </c>
      <c r="P23" s="156">
        <f>'RC-D'!P23</f>
        <v>32530118892.411491</v>
      </c>
      <c r="Q23" s="156">
        <f>'RC-D'!Q23</f>
        <v>60564498265.899193</v>
      </c>
    </row>
  </sheetData>
  <mergeCells count="7">
    <mergeCell ref="O4:Q4"/>
    <mergeCell ref="A4:A5"/>
    <mergeCell ref="B4:B5"/>
    <mergeCell ref="C4:E4"/>
    <mergeCell ref="F4:H4"/>
    <mergeCell ref="I4:K4"/>
    <mergeCell ref="L4:N4"/>
  </mergeCells>
  <pageMargins left="0.25" right="0.25" top="0.75" bottom="0.75" header="0.3" footer="0.3"/>
  <pageSetup scale="6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rgb="FF00B050"/>
  </sheetPr>
  <dimension ref="A1:AB53"/>
  <sheetViews>
    <sheetView view="pageBreakPreview" zoomScale="93" zoomScaleNormal="115" zoomScaleSheetLayoutView="130" workbookViewId="0">
      <selection activeCell="A3" sqref="A3"/>
    </sheetView>
  </sheetViews>
  <sheetFormatPr defaultColWidth="8.7109375" defaultRowHeight="12.75" x14ac:dyDescent="0.2"/>
  <cols>
    <col min="1" max="1" width="59.7109375" style="106" customWidth="1"/>
    <col min="2" max="2" width="18.140625" style="106" bestFit="1" customWidth="1"/>
    <col min="3" max="4" width="9.85546875" style="106" bestFit="1" customWidth="1"/>
    <col min="5" max="7" width="8.85546875" style="106" bestFit="1" customWidth="1"/>
    <col min="8" max="13" width="8.7109375" style="106"/>
    <col min="14" max="16" width="8.85546875" style="106" bestFit="1" customWidth="1"/>
    <col min="17" max="19" width="9.85546875" style="106" bestFit="1" customWidth="1"/>
    <col min="20" max="28" width="8.85546875" style="106" bestFit="1" customWidth="1"/>
    <col min="29" max="16384" width="8.7109375" style="106"/>
  </cols>
  <sheetData>
    <row r="1" spans="1:28" x14ac:dyDescent="0.2">
      <c r="A1" s="109" t="s">
        <v>217</v>
      </c>
    </row>
    <row r="2" spans="1:28" x14ac:dyDescent="0.2">
      <c r="A2" s="68"/>
    </row>
    <row r="3" spans="1:28" x14ac:dyDescent="0.2">
      <c r="A3" s="68">
        <f>BS!B3</f>
        <v>45657</v>
      </c>
    </row>
    <row r="4" spans="1:28" x14ac:dyDescent="0.2">
      <c r="A4" s="165" t="s">
        <v>268</v>
      </c>
    </row>
    <row r="5" spans="1:28" ht="87" customHeight="1" x14ac:dyDescent="0.2">
      <c r="A5" s="210" t="s">
        <v>216</v>
      </c>
      <c r="B5" s="211" t="s">
        <v>189</v>
      </c>
      <c r="C5" s="211"/>
      <c r="D5" s="211"/>
      <c r="E5" s="211" t="s">
        <v>190</v>
      </c>
      <c r="F5" s="211"/>
      <c r="G5" s="211"/>
      <c r="H5" s="211" t="s">
        <v>191</v>
      </c>
      <c r="I5" s="211"/>
      <c r="J5" s="211"/>
      <c r="K5" s="211" t="s">
        <v>192</v>
      </c>
      <c r="L5" s="211"/>
      <c r="M5" s="211"/>
      <c r="N5" s="211" t="s">
        <v>193</v>
      </c>
      <c r="O5" s="211"/>
      <c r="P5" s="211"/>
      <c r="Q5" s="209" t="s">
        <v>194</v>
      </c>
      <c r="R5" s="209"/>
      <c r="S5" s="209"/>
      <c r="T5" s="209" t="s">
        <v>195</v>
      </c>
      <c r="U5" s="209"/>
      <c r="V5" s="209"/>
      <c r="W5" s="209" t="s">
        <v>196</v>
      </c>
      <c r="X5" s="209"/>
      <c r="Y5" s="209"/>
      <c r="Z5" s="209" t="s">
        <v>197</v>
      </c>
      <c r="AA5" s="209"/>
      <c r="AB5" s="209"/>
    </row>
    <row r="6" spans="1:28" x14ac:dyDescent="0.2">
      <c r="A6" s="210"/>
      <c r="B6" s="107" t="s">
        <v>22</v>
      </c>
      <c r="C6" s="107" t="s">
        <v>23</v>
      </c>
      <c r="D6" s="107" t="s">
        <v>68</v>
      </c>
      <c r="E6" s="107" t="s">
        <v>22</v>
      </c>
      <c r="F6" s="107" t="s">
        <v>23</v>
      </c>
      <c r="G6" s="107" t="s">
        <v>68</v>
      </c>
      <c r="H6" s="107" t="s">
        <v>22</v>
      </c>
      <c r="I6" s="107" t="s">
        <v>23</v>
      </c>
      <c r="J6" s="107" t="s">
        <v>68</v>
      </c>
      <c r="K6" s="107" t="s">
        <v>22</v>
      </c>
      <c r="L6" s="107" t="s">
        <v>23</v>
      </c>
      <c r="M6" s="107" t="s">
        <v>68</v>
      </c>
      <c r="N6" s="107" t="s">
        <v>22</v>
      </c>
      <c r="O6" s="107" t="s">
        <v>23</v>
      </c>
      <c r="P6" s="107" t="s">
        <v>68</v>
      </c>
      <c r="Q6" s="107" t="s">
        <v>22</v>
      </c>
      <c r="R6" s="107" t="s">
        <v>23</v>
      </c>
      <c r="S6" s="107" t="s">
        <v>68</v>
      </c>
      <c r="T6" s="107" t="s">
        <v>22</v>
      </c>
      <c r="U6" s="107" t="s">
        <v>23</v>
      </c>
      <c r="V6" s="107" t="s">
        <v>68</v>
      </c>
      <c r="W6" s="107" t="s">
        <v>22</v>
      </c>
      <c r="X6" s="107" t="s">
        <v>23</v>
      </c>
      <c r="Y6" s="107" t="s">
        <v>68</v>
      </c>
      <c r="Z6" s="107" t="s">
        <v>22</v>
      </c>
      <c r="AA6" s="107" t="s">
        <v>23</v>
      </c>
      <c r="AB6" s="107" t="s">
        <v>68</v>
      </c>
    </row>
    <row r="7" spans="1:28" x14ac:dyDescent="0.2">
      <c r="A7" s="102" t="s">
        <v>271</v>
      </c>
      <c r="B7" s="157">
        <v>45677534.579999998</v>
      </c>
      <c r="C7" s="157">
        <v>686849.39300000004</v>
      </c>
      <c r="D7" s="157">
        <v>46364383.972999997</v>
      </c>
      <c r="E7" s="158">
        <v>146597.88233419001</v>
      </c>
      <c r="F7" s="158">
        <v>1264.6502</v>
      </c>
      <c r="G7" s="158">
        <v>147862.53253419002</v>
      </c>
      <c r="H7" s="108">
        <v>9.2499999999999999E-2</v>
      </c>
      <c r="I7" s="104">
        <v>7.4999999999999997E-2</v>
      </c>
      <c r="J7" s="108">
        <v>9.22259E-2</v>
      </c>
      <c r="K7" s="105">
        <v>4.8</v>
      </c>
      <c r="L7" s="105">
        <v>13.283300000000001</v>
      </c>
      <c r="M7" s="105">
        <v>4.9328799999999999</v>
      </c>
      <c r="N7" s="161">
        <v>0</v>
      </c>
      <c r="O7" s="161">
        <v>0</v>
      </c>
      <c r="P7" s="161">
        <v>0</v>
      </c>
      <c r="Q7" s="161">
        <v>45677534.579999998</v>
      </c>
      <c r="R7" s="161">
        <v>686849.39300000004</v>
      </c>
      <c r="S7" s="161">
        <v>46364383.972999997</v>
      </c>
      <c r="T7" s="161">
        <v>0</v>
      </c>
      <c r="U7" s="161">
        <v>0</v>
      </c>
      <c r="V7" s="161">
        <v>0</v>
      </c>
      <c r="W7" s="161">
        <v>0</v>
      </c>
      <c r="X7" s="161">
        <v>0</v>
      </c>
      <c r="Y7" s="161">
        <v>0</v>
      </c>
      <c r="Z7" s="161">
        <v>0</v>
      </c>
      <c r="AA7" s="161">
        <v>0</v>
      </c>
      <c r="AB7" s="161">
        <v>0</v>
      </c>
    </row>
    <row r="8" spans="1:28" x14ac:dyDescent="0.2">
      <c r="A8" s="101" t="s">
        <v>88</v>
      </c>
      <c r="B8" s="157">
        <v>25694396.9329</v>
      </c>
      <c r="C8" s="157">
        <v>32219729.53111428</v>
      </c>
      <c r="D8" s="157">
        <v>57914126.464114279</v>
      </c>
      <c r="E8" s="158">
        <v>213328.56514895</v>
      </c>
      <c r="F8" s="158">
        <v>265211.52028</v>
      </c>
      <c r="G8" s="158">
        <v>478540.08542895003</v>
      </c>
      <c r="H8" s="108">
        <v>0.120953</v>
      </c>
      <c r="I8" s="104">
        <v>9.5648717503561048E-2</v>
      </c>
      <c r="J8" s="108">
        <v>0.106817</v>
      </c>
      <c r="K8" s="105">
        <v>54.075200000000002</v>
      </c>
      <c r="L8" s="105">
        <v>47.879784323145451</v>
      </c>
      <c r="M8" s="105">
        <v>50.615200000000002</v>
      </c>
      <c r="N8" s="161">
        <v>89.46</v>
      </c>
      <c r="O8" s="161">
        <v>0</v>
      </c>
      <c r="P8" s="161">
        <v>89.46</v>
      </c>
      <c r="Q8" s="161">
        <v>25065670.762899999</v>
      </c>
      <c r="R8" s="161">
        <v>32219682.260514282</v>
      </c>
      <c r="S8" s="161">
        <v>57285353.023514278</v>
      </c>
      <c r="T8" s="161">
        <v>618147.05000000005</v>
      </c>
      <c r="U8" s="161">
        <v>0</v>
      </c>
      <c r="V8" s="161">
        <v>618147.05000000005</v>
      </c>
      <c r="W8" s="161">
        <v>10579.119999999999</v>
      </c>
      <c r="X8" s="161">
        <v>47.270600000000002</v>
      </c>
      <c r="Y8" s="161">
        <v>10626.390599999999</v>
      </c>
      <c r="Z8" s="161">
        <v>0</v>
      </c>
      <c r="AA8" s="161">
        <v>0</v>
      </c>
      <c r="AB8" s="161">
        <v>0</v>
      </c>
    </row>
    <row r="9" spans="1:28" x14ac:dyDescent="0.2">
      <c r="A9" s="101" t="s">
        <v>89</v>
      </c>
      <c r="B9" s="157">
        <v>778736801.66840005</v>
      </c>
      <c r="C9" s="157">
        <v>77562152.880027995</v>
      </c>
      <c r="D9" s="157">
        <v>856298954.54832816</v>
      </c>
      <c r="E9" s="158">
        <v>2319848.0048754998</v>
      </c>
      <c r="F9" s="158">
        <v>465193.5173048001</v>
      </c>
      <c r="G9" s="158">
        <v>2785041.5221802997</v>
      </c>
      <c r="H9" s="108">
        <v>0.12839900000000001</v>
      </c>
      <c r="I9" s="104">
        <v>8.3158596181328565E-2</v>
      </c>
      <c r="J9" s="108">
        <v>0.124307</v>
      </c>
      <c r="K9" s="105">
        <v>29.048300000000001</v>
      </c>
      <c r="L9" s="105">
        <v>25.219533409199379</v>
      </c>
      <c r="M9" s="105">
        <v>28.7014</v>
      </c>
      <c r="N9" s="161">
        <v>1455270.6</v>
      </c>
      <c r="O9" s="161">
        <v>401058.05</v>
      </c>
      <c r="P9" s="161">
        <v>1856328.65</v>
      </c>
      <c r="Q9" s="161">
        <v>776679644.72739995</v>
      </c>
      <c r="R9" s="161">
        <v>76923105.580727994</v>
      </c>
      <c r="S9" s="161">
        <v>853602750.3079282</v>
      </c>
      <c r="T9" s="161">
        <v>273310.66700000002</v>
      </c>
      <c r="U9" s="161">
        <v>150945.6341</v>
      </c>
      <c r="V9" s="161">
        <v>424256.30110000004</v>
      </c>
      <c r="W9" s="161">
        <v>1458692.5</v>
      </c>
      <c r="X9" s="161">
        <v>426197.85519999999</v>
      </c>
      <c r="Y9" s="161">
        <v>1884890.3552999999</v>
      </c>
      <c r="Z9" s="161">
        <v>325153.77399999998</v>
      </c>
      <c r="AA9" s="161">
        <v>61903.81</v>
      </c>
      <c r="AB9" s="161">
        <v>387057.58399999997</v>
      </c>
    </row>
    <row r="10" spans="1:28" x14ac:dyDescent="0.2">
      <c r="A10" s="101" t="s">
        <v>198</v>
      </c>
      <c r="B10" s="157">
        <v>216756966.16750002</v>
      </c>
      <c r="C10" s="157">
        <v>962579.6540000001</v>
      </c>
      <c r="D10" s="157">
        <v>217719545.82139999</v>
      </c>
      <c r="E10" s="158">
        <v>995390.3086624</v>
      </c>
      <c r="F10" s="158">
        <v>4299.3796000000002</v>
      </c>
      <c r="G10" s="158">
        <v>999689.68826239998</v>
      </c>
      <c r="H10" s="108">
        <v>0.141899</v>
      </c>
      <c r="I10" s="104">
        <v>0.11309</v>
      </c>
      <c r="J10" s="108">
        <v>0.14181299999999999</v>
      </c>
      <c r="K10" s="105">
        <v>23.271599999999999</v>
      </c>
      <c r="L10" s="105">
        <v>63.352200000000003</v>
      </c>
      <c r="M10" s="105">
        <v>23.449300000000001</v>
      </c>
      <c r="N10" s="161">
        <v>0</v>
      </c>
      <c r="O10" s="161">
        <v>0</v>
      </c>
      <c r="P10" s="161">
        <v>0</v>
      </c>
      <c r="Q10" s="161">
        <v>216719714.36750001</v>
      </c>
      <c r="R10" s="161">
        <v>962579.6540000001</v>
      </c>
      <c r="S10" s="161">
        <v>217682294.02139997</v>
      </c>
      <c r="T10" s="161">
        <v>0</v>
      </c>
      <c r="U10" s="161">
        <v>0</v>
      </c>
      <c r="V10" s="161">
        <v>0</v>
      </c>
      <c r="W10" s="161">
        <v>37251.800000000003</v>
      </c>
      <c r="X10" s="161">
        <v>0</v>
      </c>
      <c r="Y10" s="161">
        <v>37251.800000000003</v>
      </c>
      <c r="Z10" s="161">
        <v>0</v>
      </c>
      <c r="AA10" s="161">
        <v>0</v>
      </c>
      <c r="AB10" s="161">
        <v>0</v>
      </c>
    </row>
    <row r="11" spans="1:28" x14ac:dyDescent="0.2">
      <c r="A11" s="101" t="s">
        <v>90</v>
      </c>
      <c r="B11" s="157">
        <v>342954699.1642369</v>
      </c>
      <c r="C11" s="157">
        <v>3703760511.9818501</v>
      </c>
      <c r="D11" s="157">
        <v>4046715211.1461868</v>
      </c>
      <c r="E11" s="158">
        <v>14971736.397492098</v>
      </c>
      <c r="F11" s="158">
        <v>28724546.308622874</v>
      </c>
      <c r="G11" s="158">
        <v>43696282.70611497</v>
      </c>
      <c r="H11" s="108">
        <v>0.124875</v>
      </c>
      <c r="I11" s="104">
        <v>0.10486831771582605</v>
      </c>
      <c r="J11" s="108">
        <v>0.106504</v>
      </c>
      <c r="K11" s="105">
        <v>42.035400000000003</v>
      </c>
      <c r="L11" s="105">
        <v>37.922186495251012</v>
      </c>
      <c r="M11" s="105">
        <v>38.263599999999997</v>
      </c>
      <c r="N11" s="161">
        <v>15736427.860000001</v>
      </c>
      <c r="O11" s="161">
        <v>70625455.953407705</v>
      </c>
      <c r="P11" s="161">
        <v>86361883.813507706</v>
      </c>
      <c r="Q11" s="161">
        <v>296358568.92665941</v>
      </c>
      <c r="R11" s="161">
        <v>3462614800.4039125</v>
      </c>
      <c r="S11" s="161">
        <v>3758973369.3306713</v>
      </c>
      <c r="T11" s="161">
        <v>15700651.56927857</v>
      </c>
      <c r="U11" s="161">
        <v>156719974.762124</v>
      </c>
      <c r="V11" s="161">
        <v>172420626.33140257</v>
      </c>
      <c r="W11" s="161">
        <v>30895478.6682989</v>
      </c>
      <c r="X11" s="161">
        <v>77920406.267213389</v>
      </c>
      <c r="Y11" s="161">
        <v>108815884.9355123</v>
      </c>
      <c r="Z11" s="161">
        <v>0</v>
      </c>
      <c r="AA11" s="161">
        <v>6505330.5486000003</v>
      </c>
      <c r="AB11" s="161">
        <v>6505330.5486000003</v>
      </c>
    </row>
    <row r="12" spans="1:28" x14ac:dyDescent="0.2">
      <c r="A12" s="101" t="s">
        <v>91</v>
      </c>
      <c r="B12" s="157">
        <v>687079427.03035426</v>
      </c>
      <c r="C12" s="157">
        <v>2683657936.9435349</v>
      </c>
      <c r="D12" s="157">
        <v>3370737363.9739885</v>
      </c>
      <c r="E12" s="158">
        <v>5979130.2888074303</v>
      </c>
      <c r="F12" s="158">
        <v>24904498.013187028</v>
      </c>
      <c r="G12" s="158">
        <v>30883628.301994462</v>
      </c>
      <c r="H12" s="108">
        <v>0.12429900000000001</v>
      </c>
      <c r="I12" s="104">
        <v>8.7090124099720501E-2</v>
      </c>
      <c r="J12" s="108">
        <v>9.4671699999999998E-2</v>
      </c>
      <c r="K12" s="105">
        <v>96.2881</v>
      </c>
      <c r="L12" s="105">
        <v>116.22980023091927</v>
      </c>
      <c r="M12" s="105">
        <v>112.19499999999999</v>
      </c>
      <c r="N12" s="161">
        <v>3899554.6744999997</v>
      </c>
      <c r="O12" s="161">
        <v>37165776.825038001</v>
      </c>
      <c r="P12" s="161">
        <v>41065331.499537997</v>
      </c>
      <c r="Q12" s="161">
        <v>644058287.37033021</v>
      </c>
      <c r="R12" s="161">
        <v>2479382974.9599895</v>
      </c>
      <c r="S12" s="161">
        <v>3123441262.3305187</v>
      </c>
      <c r="T12" s="161">
        <v>25705698.156324059</v>
      </c>
      <c r="U12" s="161">
        <v>129412613.52317157</v>
      </c>
      <c r="V12" s="161">
        <v>155118311.67949563</v>
      </c>
      <c r="W12" s="161">
        <v>17315441.503699999</v>
      </c>
      <c r="X12" s="161">
        <v>73547351.842673987</v>
      </c>
      <c r="Y12" s="161">
        <v>90862793.346274003</v>
      </c>
      <c r="Z12" s="161">
        <v>0</v>
      </c>
      <c r="AA12" s="161">
        <v>1314996.6177000001</v>
      </c>
      <c r="AB12" s="161">
        <v>1314996.6177000001</v>
      </c>
    </row>
    <row r="13" spans="1:28" x14ac:dyDescent="0.2">
      <c r="A13" s="101" t="s">
        <v>92</v>
      </c>
      <c r="B13" s="157">
        <v>544674056.72737277</v>
      </c>
      <c r="C13" s="157">
        <v>473712933.72025049</v>
      </c>
      <c r="D13" s="157">
        <v>1018386990.4476233</v>
      </c>
      <c r="E13" s="158">
        <v>14924979.34384145</v>
      </c>
      <c r="F13" s="158">
        <v>5788586.9227000494</v>
      </c>
      <c r="G13" s="158">
        <v>20713566.266541488</v>
      </c>
      <c r="H13" s="108">
        <v>0.136575</v>
      </c>
      <c r="I13" s="104">
        <v>9.3574921070516404E-2</v>
      </c>
      <c r="J13" s="108">
        <v>0.116343</v>
      </c>
      <c r="K13" s="105">
        <v>38.702199999999998</v>
      </c>
      <c r="L13" s="105">
        <v>54.476525313537898</v>
      </c>
      <c r="M13" s="105">
        <v>46.119599999999998</v>
      </c>
      <c r="N13" s="161">
        <v>26165787.290600002</v>
      </c>
      <c r="O13" s="161">
        <v>12584160.106999999</v>
      </c>
      <c r="P13" s="161">
        <v>38749947.397599995</v>
      </c>
      <c r="Q13" s="161">
        <v>461600175.15937275</v>
      </c>
      <c r="R13" s="161">
        <v>427386174.85423589</v>
      </c>
      <c r="S13" s="161">
        <v>888986350.01350868</v>
      </c>
      <c r="T13" s="161">
        <v>50545644.138800003</v>
      </c>
      <c r="U13" s="161">
        <v>28267559.402990583</v>
      </c>
      <c r="V13" s="161">
        <v>78813203.541890576</v>
      </c>
      <c r="W13" s="161">
        <v>32502058.390700005</v>
      </c>
      <c r="X13" s="161">
        <v>18059199.463023998</v>
      </c>
      <c r="Y13" s="161">
        <v>50561257.853724003</v>
      </c>
      <c r="Z13" s="161">
        <v>26179.038499999999</v>
      </c>
      <c r="AA13" s="161">
        <v>0</v>
      </c>
      <c r="AB13" s="161">
        <v>26179.038499999999</v>
      </c>
    </row>
    <row r="14" spans="1:28" x14ac:dyDescent="0.2">
      <c r="A14" s="101" t="s">
        <v>93</v>
      </c>
      <c r="B14" s="157">
        <v>717663879.15980005</v>
      </c>
      <c r="C14" s="157">
        <v>1402811988.491519</v>
      </c>
      <c r="D14" s="157">
        <v>2120475867.651319</v>
      </c>
      <c r="E14" s="158">
        <v>11669502.080020159</v>
      </c>
      <c r="F14" s="158">
        <v>12672877.833341159</v>
      </c>
      <c r="G14" s="158">
        <v>24342379.913361326</v>
      </c>
      <c r="H14" s="108">
        <v>0.12828700000000001</v>
      </c>
      <c r="I14" s="104">
        <v>0.10403420044492279</v>
      </c>
      <c r="J14" s="108">
        <v>0.11228100000000001</v>
      </c>
      <c r="K14" s="105">
        <v>59.956899999999997</v>
      </c>
      <c r="L14" s="105">
        <v>73.032713133487192</v>
      </c>
      <c r="M14" s="105">
        <v>68.594200000000001</v>
      </c>
      <c r="N14" s="161">
        <v>7762623.1357999993</v>
      </c>
      <c r="O14" s="161">
        <v>29598159.399411999</v>
      </c>
      <c r="P14" s="161">
        <v>37360782.535212003</v>
      </c>
      <c r="Q14" s="161">
        <v>598427470.67920005</v>
      </c>
      <c r="R14" s="161">
        <v>1341710456.6070967</v>
      </c>
      <c r="S14" s="161">
        <v>1940137927.2861969</v>
      </c>
      <c r="T14" s="161">
        <v>104243533.31659999</v>
      </c>
      <c r="U14" s="161">
        <v>26279493.881110191</v>
      </c>
      <c r="V14" s="161">
        <v>130523027.1978102</v>
      </c>
      <c r="W14" s="161">
        <v>14992875.164000001</v>
      </c>
      <c r="X14" s="161">
        <v>34822038.003311999</v>
      </c>
      <c r="Y14" s="161">
        <v>49814913.167311996</v>
      </c>
      <c r="Z14" s="161">
        <v>0</v>
      </c>
      <c r="AA14" s="161">
        <v>0</v>
      </c>
      <c r="AB14" s="161">
        <v>0</v>
      </c>
    </row>
    <row r="15" spans="1:28" x14ac:dyDescent="0.2">
      <c r="A15" s="101" t="s">
        <v>199</v>
      </c>
      <c r="B15" s="157">
        <v>1498106085.0372491</v>
      </c>
      <c r="C15" s="157">
        <v>1015064854.1359351</v>
      </c>
      <c r="D15" s="157">
        <v>2513170939.1731844</v>
      </c>
      <c r="E15" s="158">
        <v>19137069.191823199</v>
      </c>
      <c r="F15" s="158">
        <v>6880391.06313885</v>
      </c>
      <c r="G15" s="158">
        <v>26017460.25486204</v>
      </c>
      <c r="H15" s="108">
        <v>0.124829</v>
      </c>
      <c r="I15" s="104">
        <v>8.7436929144639866E-2</v>
      </c>
      <c r="J15" s="108">
        <v>0.110161</v>
      </c>
      <c r="K15" s="105">
        <v>54.350499999999997</v>
      </c>
      <c r="L15" s="105">
        <v>71.381773762885103</v>
      </c>
      <c r="M15" s="105">
        <v>61.128599999999999</v>
      </c>
      <c r="N15" s="161">
        <v>26976566.34488</v>
      </c>
      <c r="O15" s="161">
        <v>36296503.139533572</v>
      </c>
      <c r="P15" s="161">
        <v>63273069.484513566</v>
      </c>
      <c r="Q15" s="161">
        <v>1460237209.9305491</v>
      </c>
      <c r="R15" s="161">
        <v>988319641.22840154</v>
      </c>
      <c r="S15" s="161">
        <v>2448556851.1589508</v>
      </c>
      <c r="T15" s="161">
        <v>23666159.582699995</v>
      </c>
      <c r="U15" s="161">
        <v>6986918.9184999997</v>
      </c>
      <c r="V15" s="161">
        <v>30653078.501099996</v>
      </c>
      <c r="W15" s="161">
        <v>13500688.716799989</v>
      </c>
      <c r="X15" s="161">
        <v>19372927.578533571</v>
      </c>
      <c r="Y15" s="161">
        <v>32873616.295433562</v>
      </c>
      <c r="Z15" s="161">
        <v>702026.80720000004</v>
      </c>
      <c r="AA15" s="161">
        <v>385366.4105</v>
      </c>
      <c r="AB15" s="161">
        <v>1087393.2176999999</v>
      </c>
    </row>
    <row r="16" spans="1:28" x14ac:dyDescent="0.2">
      <c r="A16" s="101" t="s">
        <v>94</v>
      </c>
      <c r="B16" s="157">
        <v>1122241694.1475258</v>
      </c>
      <c r="C16" s="157">
        <v>740793303.65769911</v>
      </c>
      <c r="D16" s="157">
        <v>1863034997.8052247</v>
      </c>
      <c r="E16" s="158">
        <v>19772799.346882168</v>
      </c>
      <c r="F16" s="158">
        <v>65262838.269121356</v>
      </c>
      <c r="G16" s="158">
        <v>85035637.616003528</v>
      </c>
      <c r="H16" s="108">
        <v>0.125829</v>
      </c>
      <c r="I16" s="104">
        <v>9.0366920748622667E-2</v>
      </c>
      <c r="J16" s="108">
        <v>0.11185299999999999</v>
      </c>
      <c r="K16" s="105">
        <v>56.046799999999998</v>
      </c>
      <c r="L16" s="105">
        <v>86.137296851119729</v>
      </c>
      <c r="M16" s="105">
        <v>67.956100000000006</v>
      </c>
      <c r="N16" s="161">
        <v>9991403.6523000002</v>
      </c>
      <c r="O16" s="161">
        <v>18961473.778211661</v>
      </c>
      <c r="P16" s="161">
        <v>28952877.430511661</v>
      </c>
      <c r="Q16" s="161">
        <v>1070382118.135626</v>
      </c>
      <c r="R16" s="161">
        <v>596589225.91451359</v>
      </c>
      <c r="S16" s="161">
        <v>1666971344.0501392</v>
      </c>
      <c r="T16" s="161">
        <v>27347068.206399985</v>
      </c>
      <c r="U16" s="161">
        <v>36879925.669173889</v>
      </c>
      <c r="V16" s="161">
        <v>64226993.875573903</v>
      </c>
      <c r="W16" s="161">
        <v>24471768.522899915</v>
      </c>
      <c r="X16" s="161">
        <v>107324152.07401167</v>
      </c>
      <c r="Y16" s="161">
        <v>131795920.59691156</v>
      </c>
      <c r="Z16" s="161">
        <v>40739.282599999999</v>
      </c>
      <c r="AA16" s="161">
        <v>0</v>
      </c>
      <c r="AB16" s="161">
        <v>40739.282599999999</v>
      </c>
    </row>
    <row r="17" spans="1:28" x14ac:dyDescent="0.2">
      <c r="A17" s="101" t="s">
        <v>200</v>
      </c>
      <c r="B17" s="157">
        <v>327878503.61646998</v>
      </c>
      <c r="C17" s="157">
        <v>343082775.30288404</v>
      </c>
      <c r="D17" s="157">
        <v>670961278.91935396</v>
      </c>
      <c r="E17" s="158">
        <v>3456488.6173247299</v>
      </c>
      <c r="F17" s="158">
        <v>2844130.6223873799</v>
      </c>
      <c r="G17" s="158">
        <v>6300619.2396121006</v>
      </c>
      <c r="H17" s="108">
        <v>0.124788</v>
      </c>
      <c r="I17" s="104">
        <v>7.9031933557840564E-2</v>
      </c>
      <c r="J17" s="108">
        <v>0.10140200000000001</v>
      </c>
      <c r="K17" s="105">
        <v>58.152900000000002</v>
      </c>
      <c r="L17" s="105">
        <v>65.226277395265996</v>
      </c>
      <c r="M17" s="105">
        <v>61.770600000000002</v>
      </c>
      <c r="N17" s="161">
        <v>2950684.2579999999</v>
      </c>
      <c r="O17" s="161">
        <v>2517019.9640000002</v>
      </c>
      <c r="P17" s="161">
        <v>5467704.2219000002</v>
      </c>
      <c r="Q17" s="161">
        <v>316670671.80697</v>
      </c>
      <c r="R17" s="161">
        <v>331127353.89968407</v>
      </c>
      <c r="S17" s="161">
        <v>647798025.70675397</v>
      </c>
      <c r="T17" s="161">
        <v>6749208.7799999993</v>
      </c>
      <c r="U17" s="161">
        <v>6424480.9488999993</v>
      </c>
      <c r="V17" s="161">
        <v>13173689.728899999</v>
      </c>
      <c r="W17" s="161">
        <v>4448935.9581000004</v>
      </c>
      <c r="X17" s="161">
        <v>5530940.4543000003</v>
      </c>
      <c r="Y17" s="161">
        <v>9979876.4123000018</v>
      </c>
      <c r="Z17" s="161">
        <v>9687.0714000000007</v>
      </c>
      <c r="AA17" s="161">
        <v>0</v>
      </c>
      <c r="AB17" s="161">
        <v>9687.0714000000007</v>
      </c>
    </row>
    <row r="18" spans="1:28" x14ac:dyDescent="0.2">
      <c r="A18" s="101" t="s">
        <v>201</v>
      </c>
      <c r="B18" s="157">
        <v>258545374.09355</v>
      </c>
      <c r="C18" s="157">
        <v>397650109.95891201</v>
      </c>
      <c r="D18" s="157">
        <v>656195484.05246198</v>
      </c>
      <c r="E18" s="158">
        <v>4343468.5227478696</v>
      </c>
      <c r="F18" s="158">
        <v>1948777.8435561601</v>
      </c>
      <c r="G18" s="158">
        <v>6292246.3663040306</v>
      </c>
      <c r="H18" s="108">
        <v>0.13830700000000001</v>
      </c>
      <c r="I18" s="104">
        <v>8.2592254241602159E-2</v>
      </c>
      <c r="J18" s="108">
        <v>0.104645</v>
      </c>
      <c r="K18" s="105">
        <v>52.271999999999998</v>
      </c>
      <c r="L18" s="105">
        <v>55.608556759985063</v>
      </c>
      <c r="M18" s="105">
        <v>54.287599999999998</v>
      </c>
      <c r="N18" s="161">
        <v>1905849.3762000001</v>
      </c>
      <c r="O18" s="161">
        <v>1410619.3972</v>
      </c>
      <c r="P18" s="161">
        <v>3316468.7734000003</v>
      </c>
      <c r="Q18" s="161">
        <v>228856426.35574999</v>
      </c>
      <c r="R18" s="161">
        <v>351263721.34011197</v>
      </c>
      <c r="S18" s="161">
        <v>580120147.69596195</v>
      </c>
      <c r="T18" s="161">
        <v>27048808.177699998</v>
      </c>
      <c r="U18" s="161">
        <v>44618242.929300003</v>
      </c>
      <c r="V18" s="161">
        <v>71667051.107000008</v>
      </c>
      <c r="W18" s="161">
        <v>2622327.3945999998</v>
      </c>
      <c r="X18" s="161">
        <v>1556681.5813000002</v>
      </c>
      <c r="Y18" s="161">
        <v>4179008.9758000001</v>
      </c>
      <c r="Z18" s="161">
        <v>17812.165499999999</v>
      </c>
      <c r="AA18" s="161">
        <v>211464.10819999999</v>
      </c>
      <c r="AB18" s="161">
        <v>229276.27370000002</v>
      </c>
    </row>
    <row r="19" spans="1:28" x14ac:dyDescent="0.2">
      <c r="A19" s="101" t="s">
        <v>95</v>
      </c>
      <c r="B19" s="157">
        <v>995634255.6767385</v>
      </c>
      <c r="C19" s="157">
        <v>1158507455.6647651</v>
      </c>
      <c r="D19" s="157">
        <v>2154141711.3414035</v>
      </c>
      <c r="E19" s="158">
        <v>21780433.41584022</v>
      </c>
      <c r="F19" s="158">
        <v>22832622.400045514</v>
      </c>
      <c r="G19" s="158">
        <v>44613055.815885782</v>
      </c>
      <c r="H19" s="108">
        <v>0.13237499999999999</v>
      </c>
      <c r="I19" s="104">
        <v>8.0710744325571029E-2</v>
      </c>
      <c r="J19" s="108">
        <v>0.104576</v>
      </c>
      <c r="K19" s="105">
        <v>58.338799999999999</v>
      </c>
      <c r="L19" s="105">
        <v>70.440139647087932</v>
      </c>
      <c r="M19" s="105">
        <v>64.837800000000001</v>
      </c>
      <c r="N19" s="161">
        <v>23282313.055799995</v>
      </c>
      <c r="O19" s="161">
        <v>50512338.053991303</v>
      </c>
      <c r="P19" s="161">
        <v>73794651.109791309</v>
      </c>
      <c r="Q19" s="161">
        <v>928928557.61703849</v>
      </c>
      <c r="R19" s="161">
        <v>1042360531.7164899</v>
      </c>
      <c r="S19" s="161">
        <v>1971289089.3335283</v>
      </c>
      <c r="T19" s="161">
        <v>37771716.676300004</v>
      </c>
      <c r="U19" s="161">
        <v>58178825.154959992</v>
      </c>
      <c r="V19" s="161">
        <v>95950541.831259996</v>
      </c>
      <c r="W19" s="161">
        <v>28801290.294500001</v>
      </c>
      <c r="X19" s="161">
        <v>56961229.513315305</v>
      </c>
      <c r="Y19" s="161">
        <v>85762519.807715297</v>
      </c>
      <c r="Z19" s="161">
        <v>132691.0889</v>
      </c>
      <c r="AA19" s="161">
        <v>1006869.28</v>
      </c>
      <c r="AB19" s="161">
        <v>1139560.3689000001</v>
      </c>
    </row>
    <row r="20" spans="1:28" x14ac:dyDescent="0.2">
      <c r="A20" s="101" t="s">
        <v>96</v>
      </c>
      <c r="B20" s="157">
        <v>438629903.41824484</v>
      </c>
      <c r="C20" s="157">
        <v>493241412.97735959</v>
      </c>
      <c r="D20" s="157">
        <v>931871316.39550459</v>
      </c>
      <c r="E20" s="158">
        <v>10227648.797998099</v>
      </c>
      <c r="F20" s="158">
        <v>6700363.9265749604</v>
      </c>
      <c r="G20" s="158">
        <v>16928012.724573068</v>
      </c>
      <c r="H20" s="108">
        <v>0.126472</v>
      </c>
      <c r="I20" s="104">
        <v>8.4675178546156804E-2</v>
      </c>
      <c r="J20" s="108">
        <v>0.104407</v>
      </c>
      <c r="K20" s="105">
        <v>73.070700000000002</v>
      </c>
      <c r="L20" s="105">
        <v>58.929156279985932</v>
      </c>
      <c r="M20" s="105">
        <v>65.603399999999993</v>
      </c>
      <c r="N20" s="161">
        <v>5977986.8142876402</v>
      </c>
      <c r="O20" s="161">
        <v>5786495.6205227003</v>
      </c>
      <c r="P20" s="161">
        <v>11764482.43481034</v>
      </c>
      <c r="Q20" s="161">
        <v>400222258.50935078</v>
      </c>
      <c r="R20" s="161">
        <v>458235682.22377688</v>
      </c>
      <c r="S20" s="161">
        <v>858457940.73322785</v>
      </c>
      <c r="T20" s="161">
        <v>13932554.575100001</v>
      </c>
      <c r="U20" s="161">
        <v>16903180.01946</v>
      </c>
      <c r="V20" s="161">
        <v>30835734.594460003</v>
      </c>
      <c r="W20" s="161">
        <v>24473488.646694042</v>
      </c>
      <c r="X20" s="161">
        <v>18102550.734122697</v>
      </c>
      <c r="Y20" s="161">
        <v>42576039.380716741</v>
      </c>
      <c r="Z20" s="161">
        <v>1601.6871000000001</v>
      </c>
      <c r="AA20" s="161">
        <v>0</v>
      </c>
      <c r="AB20" s="161">
        <v>1601.6871000000001</v>
      </c>
    </row>
    <row r="21" spans="1:28" x14ac:dyDescent="0.2">
      <c r="A21" s="101" t="s">
        <v>97</v>
      </c>
      <c r="B21" s="157">
        <v>801531345.59144664</v>
      </c>
      <c r="C21" s="157">
        <v>2183238308.1512275</v>
      </c>
      <c r="D21" s="157">
        <v>2984769653.7426748</v>
      </c>
      <c r="E21" s="158">
        <v>12632969.904322531</v>
      </c>
      <c r="F21" s="158">
        <v>19536501.596964929</v>
      </c>
      <c r="G21" s="158">
        <v>32169471.501287445</v>
      </c>
      <c r="H21" s="108">
        <v>0.13129099999999999</v>
      </c>
      <c r="I21" s="104">
        <v>8.719375998844936E-2</v>
      </c>
      <c r="J21" s="108">
        <v>9.87484E-2</v>
      </c>
      <c r="K21" s="105">
        <v>111.699</v>
      </c>
      <c r="L21" s="105">
        <v>124.7389514632027</v>
      </c>
      <c r="M21" s="105">
        <v>121.354</v>
      </c>
      <c r="N21" s="161">
        <v>18258599.917599998</v>
      </c>
      <c r="O21" s="161">
        <v>60976851.697296612</v>
      </c>
      <c r="P21" s="161">
        <v>79235451.614796624</v>
      </c>
      <c r="Q21" s="161">
        <v>719858545.99164653</v>
      </c>
      <c r="R21" s="161">
        <v>1894455483.2262371</v>
      </c>
      <c r="S21" s="161">
        <v>2614314029.2178845</v>
      </c>
      <c r="T21" s="161">
        <v>52896571.972999997</v>
      </c>
      <c r="U21" s="161">
        <v>173802335.75285253</v>
      </c>
      <c r="V21" s="161">
        <v>226698907.72575253</v>
      </c>
      <c r="W21" s="161">
        <v>28241770.816299997</v>
      </c>
      <c r="X21" s="161">
        <v>114125881.074294</v>
      </c>
      <c r="Y21" s="161">
        <v>142367651.89069399</v>
      </c>
      <c r="Z21" s="161">
        <v>534456.81050000002</v>
      </c>
      <c r="AA21" s="161">
        <v>854608.09784399997</v>
      </c>
      <c r="AB21" s="161">
        <v>1389064.9083440001</v>
      </c>
    </row>
    <row r="22" spans="1:28" x14ac:dyDescent="0.2">
      <c r="A22" s="101" t="s">
        <v>98</v>
      </c>
      <c r="B22" s="157">
        <v>358478251.86849004</v>
      </c>
      <c r="C22" s="157">
        <v>504966484.29566801</v>
      </c>
      <c r="D22" s="157">
        <v>863444736.16425788</v>
      </c>
      <c r="E22" s="158">
        <v>4737383.6412969399</v>
      </c>
      <c r="F22" s="158">
        <v>6228864.7594263796</v>
      </c>
      <c r="G22" s="158">
        <v>10966248.400723323</v>
      </c>
      <c r="H22" s="108">
        <v>0.12612000000000001</v>
      </c>
      <c r="I22" s="104">
        <v>8.0707000022160844E-2</v>
      </c>
      <c r="J22" s="108">
        <v>9.9535499999999999E-2</v>
      </c>
      <c r="K22" s="105">
        <v>87.1066</v>
      </c>
      <c r="L22" s="105">
        <v>110.31446832482507</v>
      </c>
      <c r="M22" s="105">
        <v>100.66200000000001</v>
      </c>
      <c r="N22" s="161">
        <v>10626773.956</v>
      </c>
      <c r="O22" s="161">
        <v>27216123.326267995</v>
      </c>
      <c r="P22" s="161">
        <v>37842897.282367997</v>
      </c>
      <c r="Q22" s="161">
        <v>320598476.86279005</v>
      </c>
      <c r="R22" s="161">
        <v>450781118.41196001</v>
      </c>
      <c r="S22" s="161">
        <v>771379595.27484989</v>
      </c>
      <c r="T22" s="161">
        <v>22575449.374400001</v>
      </c>
      <c r="U22" s="161">
        <v>16002606.386940001</v>
      </c>
      <c r="V22" s="161">
        <v>38578055.76134</v>
      </c>
      <c r="W22" s="161">
        <v>15304325.631299999</v>
      </c>
      <c r="X22" s="161">
        <v>36764724.106767997</v>
      </c>
      <c r="Y22" s="161">
        <v>52069049.738067999</v>
      </c>
      <c r="Z22" s="161">
        <v>0</v>
      </c>
      <c r="AA22" s="161">
        <v>1418035.3900000001</v>
      </c>
      <c r="AB22" s="161">
        <v>1418035.3900000001</v>
      </c>
    </row>
    <row r="23" spans="1:28" x14ac:dyDescent="0.2">
      <c r="A23" s="101" t="s">
        <v>99</v>
      </c>
      <c r="B23" s="157">
        <v>135011262.95294741</v>
      </c>
      <c r="C23" s="157">
        <v>830455598.41537845</v>
      </c>
      <c r="D23" s="157">
        <v>965466861.36822581</v>
      </c>
      <c r="E23" s="158">
        <v>7757878.9065634999</v>
      </c>
      <c r="F23" s="158">
        <v>14943970.907929998</v>
      </c>
      <c r="G23" s="158">
        <v>22701849.8144935</v>
      </c>
      <c r="H23" s="108">
        <v>0.12726899999999999</v>
      </c>
      <c r="I23" s="104">
        <v>9.4308447254137479E-2</v>
      </c>
      <c r="J23" s="108">
        <v>9.8796800000000004E-2</v>
      </c>
      <c r="K23" s="105">
        <v>54.171900000000001</v>
      </c>
      <c r="L23" s="105">
        <v>64.762477680555435</v>
      </c>
      <c r="M23" s="105">
        <v>63.314300000000003</v>
      </c>
      <c r="N23" s="161">
        <v>8091830.4225000003</v>
      </c>
      <c r="O23" s="161">
        <v>14100477.9659</v>
      </c>
      <c r="P23" s="161">
        <v>22192308.388400003</v>
      </c>
      <c r="Q23" s="161">
        <v>63962973.335800022</v>
      </c>
      <c r="R23" s="161">
        <v>518532794.79706991</v>
      </c>
      <c r="S23" s="161">
        <v>582495768.13276994</v>
      </c>
      <c r="T23" s="161">
        <v>62888186.417247392</v>
      </c>
      <c r="U23" s="161">
        <v>297793141.28160852</v>
      </c>
      <c r="V23" s="161">
        <v>360681327.69885582</v>
      </c>
      <c r="W23" s="161">
        <v>8160103.1998999994</v>
      </c>
      <c r="X23" s="161">
        <v>14129662.3367</v>
      </c>
      <c r="Y23" s="161">
        <v>22289765.536600001</v>
      </c>
      <c r="Z23" s="161">
        <v>0</v>
      </c>
      <c r="AA23" s="161">
        <v>0</v>
      </c>
      <c r="AB23" s="161">
        <v>0</v>
      </c>
    </row>
    <row r="24" spans="1:28" x14ac:dyDescent="0.2">
      <c r="A24" s="101" t="s">
        <v>202</v>
      </c>
      <c r="B24" s="157">
        <v>141311922.0162999</v>
      </c>
      <c r="C24" s="157">
        <v>497256100.12450308</v>
      </c>
      <c r="D24" s="157">
        <v>638568022.14080298</v>
      </c>
      <c r="E24" s="158">
        <v>3582107.50027854</v>
      </c>
      <c r="F24" s="158">
        <v>4316913.3688935209</v>
      </c>
      <c r="G24" s="158">
        <v>7899020.8691720683</v>
      </c>
      <c r="H24" s="108">
        <v>0.121685</v>
      </c>
      <c r="I24" s="104">
        <v>9.9989176655624956E-2</v>
      </c>
      <c r="J24" s="108">
        <v>0.104879</v>
      </c>
      <c r="K24" s="105">
        <v>35.394199999999998</v>
      </c>
      <c r="L24" s="105">
        <v>50.015474578269014</v>
      </c>
      <c r="M24" s="105">
        <v>46.695099999999996</v>
      </c>
      <c r="N24" s="161">
        <v>1932035.4003999999</v>
      </c>
      <c r="O24" s="161">
        <v>10457750.023</v>
      </c>
      <c r="P24" s="161">
        <v>12389785.4234</v>
      </c>
      <c r="Q24" s="161">
        <v>137422272.7301999</v>
      </c>
      <c r="R24" s="161">
        <v>474547700.17510307</v>
      </c>
      <c r="S24" s="161">
        <v>611969972.90540302</v>
      </c>
      <c r="T24" s="161">
        <v>1895121.1857</v>
      </c>
      <c r="U24" s="161">
        <v>16133926.998</v>
      </c>
      <c r="V24" s="161">
        <v>18029048.183600001</v>
      </c>
      <c r="W24" s="161">
        <v>1981467.9476999999</v>
      </c>
      <c r="X24" s="161">
        <v>6402263.6458000001</v>
      </c>
      <c r="Y24" s="161">
        <v>8383731.5934999995</v>
      </c>
      <c r="Z24" s="161">
        <v>13060.152700000001</v>
      </c>
      <c r="AA24" s="161">
        <v>172209.30559999999</v>
      </c>
      <c r="AB24" s="161">
        <v>185269.4583</v>
      </c>
    </row>
    <row r="25" spans="1:28" x14ac:dyDescent="0.2">
      <c r="A25" s="101" t="s">
        <v>100</v>
      </c>
      <c r="B25" s="157">
        <v>808534027.55210006</v>
      </c>
      <c r="C25" s="157">
        <v>1778151865.0365243</v>
      </c>
      <c r="D25" s="157">
        <v>2586685892.5885239</v>
      </c>
      <c r="E25" s="158">
        <v>1140429.69525308</v>
      </c>
      <c r="F25" s="158">
        <v>4637114.9919704208</v>
      </c>
      <c r="G25" s="158">
        <v>5777544.6872234894</v>
      </c>
      <c r="H25" s="108">
        <v>0.12282999999999999</v>
      </c>
      <c r="I25" s="104">
        <v>8.6602948314884909E-2</v>
      </c>
      <c r="J25" s="108">
        <v>9.8023399999999997E-2</v>
      </c>
      <c r="K25" s="105">
        <v>28.3094</v>
      </c>
      <c r="L25" s="105">
        <v>126.1163816506639</v>
      </c>
      <c r="M25" s="105">
        <v>95.3108</v>
      </c>
      <c r="N25" s="161">
        <v>33.909999999999997</v>
      </c>
      <c r="O25" s="161">
        <v>1150403.5245000001</v>
      </c>
      <c r="P25" s="161">
        <v>1150437.4345</v>
      </c>
      <c r="Q25" s="161">
        <v>807187759.29950011</v>
      </c>
      <c r="R25" s="161">
        <v>1765399188.8833244</v>
      </c>
      <c r="S25" s="161">
        <v>2572586948.182724</v>
      </c>
      <c r="T25" s="161">
        <v>1344696.1728999999</v>
      </c>
      <c r="U25" s="161">
        <v>11303116.970699999</v>
      </c>
      <c r="V25" s="161">
        <v>12647813.1436</v>
      </c>
      <c r="W25" s="161">
        <v>1572.0797</v>
      </c>
      <c r="X25" s="161">
        <v>1449559.1825000001</v>
      </c>
      <c r="Y25" s="161">
        <v>1451131.2622</v>
      </c>
      <c r="Z25" s="161">
        <v>0</v>
      </c>
      <c r="AA25" s="161">
        <v>0</v>
      </c>
      <c r="AB25" s="161">
        <v>0</v>
      </c>
    </row>
    <row r="26" spans="1:28" x14ac:dyDescent="0.2">
      <c r="A26" s="101" t="s">
        <v>101</v>
      </c>
      <c r="B26" s="157">
        <v>73386021.804999992</v>
      </c>
      <c r="C26" s="157">
        <v>196552451.24257708</v>
      </c>
      <c r="D26" s="157">
        <v>269938473.04757708</v>
      </c>
      <c r="E26" s="158">
        <v>779561.00451505987</v>
      </c>
      <c r="F26" s="158">
        <v>421888.85633893998</v>
      </c>
      <c r="G26" s="158">
        <v>1201449.8609539999</v>
      </c>
      <c r="H26" s="108">
        <v>0.13131000000000001</v>
      </c>
      <c r="I26" s="104">
        <v>0.10060983127660404</v>
      </c>
      <c r="J26" s="108">
        <v>0.10900700000000001</v>
      </c>
      <c r="K26" s="105">
        <v>36.068899999999999</v>
      </c>
      <c r="L26" s="105">
        <v>34.382474758424998</v>
      </c>
      <c r="M26" s="105">
        <v>34.844299999999997</v>
      </c>
      <c r="N26" s="161">
        <v>353203.57890000002</v>
      </c>
      <c r="O26" s="161">
        <v>175914.81466</v>
      </c>
      <c r="P26" s="161">
        <v>529118.39356</v>
      </c>
      <c r="Q26" s="161">
        <v>71357818.355099991</v>
      </c>
      <c r="R26" s="161">
        <v>196023291.49081707</v>
      </c>
      <c r="S26" s="161">
        <v>267381109.84591708</v>
      </c>
      <c r="T26" s="161">
        <v>1231502.6058</v>
      </c>
      <c r="U26" s="161">
        <v>352171.40049999999</v>
      </c>
      <c r="V26" s="161">
        <v>1583674.0063</v>
      </c>
      <c r="W26" s="161">
        <v>796700.84409999999</v>
      </c>
      <c r="X26" s="161">
        <v>176988.35126</v>
      </c>
      <c r="Y26" s="161">
        <v>973689.1953599999</v>
      </c>
      <c r="Z26" s="161">
        <v>0</v>
      </c>
      <c r="AA26" s="161">
        <v>0</v>
      </c>
      <c r="AB26" s="161">
        <v>0</v>
      </c>
    </row>
    <row r="27" spans="1:28" x14ac:dyDescent="0.2">
      <c r="A27" s="101" t="s">
        <v>102</v>
      </c>
      <c r="B27" s="157">
        <v>808470334.17400002</v>
      </c>
      <c r="C27" s="157">
        <v>531999943.49998713</v>
      </c>
      <c r="D27" s="157">
        <v>1340470277.6738873</v>
      </c>
      <c r="E27" s="158">
        <v>8488733.6942149308</v>
      </c>
      <c r="F27" s="158">
        <v>18319040.306453507</v>
      </c>
      <c r="G27" s="158">
        <v>26807774.000568427</v>
      </c>
      <c r="H27" s="108">
        <v>0.120744</v>
      </c>
      <c r="I27" s="104">
        <v>8.2414900985990205E-2</v>
      </c>
      <c r="J27" s="108">
        <v>0.105528</v>
      </c>
      <c r="K27" s="105">
        <v>78.823700000000002</v>
      </c>
      <c r="L27" s="105">
        <v>102.07966807804219</v>
      </c>
      <c r="M27" s="105">
        <v>88.083100000000002</v>
      </c>
      <c r="N27" s="161">
        <v>3328064.6109999996</v>
      </c>
      <c r="O27" s="161">
        <v>8807832.1469999999</v>
      </c>
      <c r="P27" s="161">
        <v>12135896.757999999</v>
      </c>
      <c r="Q27" s="161">
        <v>762988709.36650002</v>
      </c>
      <c r="R27" s="161">
        <v>453931179.89458108</v>
      </c>
      <c r="S27" s="161">
        <v>1216919889.2610812</v>
      </c>
      <c r="T27" s="161">
        <v>14608758.9442</v>
      </c>
      <c r="U27" s="161">
        <v>43975820.073906004</v>
      </c>
      <c r="V27" s="161">
        <v>58584579.018105999</v>
      </c>
      <c r="W27" s="161">
        <v>30034201.497899998</v>
      </c>
      <c r="X27" s="161">
        <v>23948847.721799999</v>
      </c>
      <c r="Y27" s="161">
        <v>53983049.219600007</v>
      </c>
      <c r="Z27" s="161">
        <v>838664.36540000001</v>
      </c>
      <c r="AA27" s="161">
        <v>10144095.809699999</v>
      </c>
      <c r="AB27" s="161">
        <v>10982760.175100001</v>
      </c>
    </row>
    <row r="28" spans="1:28" x14ac:dyDescent="0.2">
      <c r="A28" s="101" t="s">
        <v>103</v>
      </c>
      <c r="B28" s="157">
        <v>101599847.73459999</v>
      </c>
      <c r="C28" s="157">
        <v>76735215.721469998</v>
      </c>
      <c r="D28" s="157">
        <v>178335063.45607001</v>
      </c>
      <c r="E28" s="158">
        <v>587424.51507758</v>
      </c>
      <c r="F28" s="158">
        <v>230727.17070139002</v>
      </c>
      <c r="G28" s="158">
        <v>818151.68587897008</v>
      </c>
      <c r="H28" s="108">
        <v>0.12390900000000001</v>
      </c>
      <c r="I28" s="104">
        <v>8.0262876150927809E-2</v>
      </c>
      <c r="J28" s="108">
        <v>0.105114</v>
      </c>
      <c r="K28" s="105">
        <v>57.385800000000003</v>
      </c>
      <c r="L28" s="105">
        <v>77.117578688106178</v>
      </c>
      <c r="M28" s="105">
        <v>65.905199999999994</v>
      </c>
      <c r="N28" s="161">
        <v>240011.55</v>
      </c>
      <c r="O28" s="161">
        <v>0</v>
      </c>
      <c r="P28" s="161">
        <v>240011.55</v>
      </c>
      <c r="Q28" s="161">
        <v>99702698.095899999</v>
      </c>
      <c r="R28" s="161">
        <v>74263895.955070004</v>
      </c>
      <c r="S28" s="161">
        <v>173966594.05087</v>
      </c>
      <c r="T28" s="161">
        <v>1210159.5526999999</v>
      </c>
      <c r="U28" s="161">
        <v>1314238.1391</v>
      </c>
      <c r="V28" s="161">
        <v>2524397.6917999997</v>
      </c>
      <c r="W28" s="161">
        <v>686990.08600000001</v>
      </c>
      <c r="X28" s="161">
        <v>1157081.6272999998</v>
      </c>
      <c r="Y28" s="161">
        <v>1844071.7134</v>
      </c>
      <c r="Z28" s="161">
        <v>0</v>
      </c>
      <c r="AA28" s="161">
        <v>0</v>
      </c>
      <c r="AB28" s="161">
        <v>0</v>
      </c>
    </row>
    <row r="29" spans="1:28" x14ac:dyDescent="0.2">
      <c r="A29" s="101" t="s">
        <v>104</v>
      </c>
      <c r="B29" s="157">
        <v>99130677.185811698</v>
      </c>
      <c r="C29" s="157">
        <v>228423685.8132478</v>
      </c>
      <c r="D29" s="157">
        <v>327554362.99895948</v>
      </c>
      <c r="E29" s="158">
        <v>18042112.108826321</v>
      </c>
      <c r="F29" s="158">
        <v>514923.96881209</v>
      </c>
      <c r="G29" s="158">
        <v>18557036.077638421</v>
      </c>
      <c r="H29" s="108">
        <v>0.12311900000000001</v>
      </c>
      <c r="I29" s="104">
        <v>0.11180571462208413</v>
      </c>
      <c r="J29" s="108">
        <v>0.114828</v>
      </c>
      <c r="K29" s="105">
        <v>63.167400000000001</v>
      </c>
      <c r="L29" s="105">
        <v>62.27214056140452</v>
      </c>
      <c r="M29" s="105">
        <v>62.511400000000002</v>
      </c>
      <c r="N29" s="161">
        <v>86292.06</v>
      </c>
      <c r="O29" s="161">
        <v>0.32240000000000002</v>
      </c>
      <c r="P29" s="161">
        <v>86292.382400000002</v>
      </c>
      <c r="Q29" s="161">
        <v>78223154.527295992</v>
      </c>
      <c r="R29" s="161">
        <v>226786585.99262276</v>
      </c>
      <c r="S29" s="161">
        <v>305009740.51981878</v>
      </c>
      <c r="T29" s="161">
        <v>10734.9704</v>
      </c>
      <c r="U29" s="161">
        <v>687906.18729999999</v>
      </c>
      <c r="V29" s="161">
        <v>698641.15769999998</v>
      </c>
      <c r="W29" s="161">
        <v>20896787.688115697</v>
      </c>
      <c r="X29" s="161">
        <v>949193.63332505</v>
      </c>
      <c r="Y29" s="161">
        <v>21845981.3214407</v>
      </c>
      <c r="Z29" s="161">
        <v>0</v>
      </c>
      <c r="AA29" s="161">
        <v>0</v>
      </c>
      <c r="AB29" s="161">
        <v>0</v>
      </c>
    </row>
    <row r="30" spans="1:28" x14ac:dyDescent="0.2">
      <c r="A30" s="101" t="s">
        <v>105</v>
      </c>
      <c r="B30" s="157">
        <v>1530167901.340945</v>
      </c>
      <c r="C30" s="157">
        <v>2055802208.0392985</v>
      </c>
      <c r="D30" s="157">
        <v>3585970109.3802433</v>
      </c>
      <c r="E30" s="158">
        <v>32996085.557095565</v>
      </c>
      <c r="F30" s="158">
        <v>21187255.959964164</v>
      </c>
      <c r="G30" s="158">
        <v>54183341.517059714</v>
      </c>
      <c r="H30" s="108">
        <v>0.14102999999999999</v>
      </c>
      <c r="I30" s="104">
        <v>8.6036907228037474E-2</v>
      </c>
      <c r="J30" s="108">
        <v>0.109525</v>
      </c>
      <c r="K30" s="105">
        <v>70.582099999999997</v>
      </c>
      <c r="L30" s="105">
        <v>91.665485585509842</v>
      </c>
      <c r="M30" s="105">
        <v>82.671499999999995</v>
      </c>
      <c r="N30" s="161">
        <v>23629632.767300002</v>
      </c>
      <c r="O30" s="161">
        <v>34827282.022305995</v>
      </c>
      <c r="P30" s="161">
        <v>58456914.78960599</v>
      </c>
      <c r="Q30" s="161">
        <v>1420981281.795845</v>
      </c>
      <c r="R30" s="161">
        <v>1904451782.9058971</v>
      </c>
      <c r="S30" s="161">
        <v>3325433064.701642</v>
      </c>
      <c r="T30" s="161">
        <v>73850399.221799999</v>
      </c>
      <c r="U30" s="161">
        <v>95356184.363814414</v>
      </c>
      <c r="V30" s="161">
        <v>169206583.58561444</v>
      </c>
      <c r="W30" s="161">
        <v>34846697.202600002</v>
      </c>
      <c r="X30" s="161">
        <v>51086132.925827041</v>
      </c>
      <c r="Y30" s="161">
        <v>85932830.12852706</v>
      </c>
      <c r="Z30" s="161">
        <v>489523.12070000003</v>
      </c>
      <c r="AA30" s="161">
        <v>4908107.8437600005</v>
      </c>
      <c r="AB30" s="161">
        <v>5397630.9644600004</v>
      </c>
    </row>
    <row r="31" spans="1:28" x14ac:dyDescent="0.2">
      <c r="A31" s="101" t="s">
        <v>106</v>
      </c>
      <c r="B31" s="157">
        <v>2811706018.070631</v>
      </c>
      <c r="C31" s="157">
        <v>404588820.88416129</v>
      </c>
      <c r="D31" s="157">
        <v>3216294838.9546924</v>
      </c>
      <c r="E31" s="158">
        <v>81390910.948311701</v>
      </c>
      <c r="F31" s="158">
        <v>10388378.625390202</v>
      </c>
      <c r="G31" s="158">
        <v>91779289.573701903</v>
      </c>
      <c r="H31" s="108">
        <v>0.14841599999999999</v>
      </c>
      <c r="I31" s="104">
        <v>8.6945245970124693E-2</v>
      </c>
      <c r="J31" s="108">
        <v>0.14002100000000001</v>
      </c>
      <c r="K31" s="105">
        <v>61.219299999999997</v>
      </c>
      <c r="L31" s="105">
        <v>81.76749116333383</v>
      </c>
      <c r="M31" s="105">
        <v>63.810699999999997</v>
      </c>
      <c r="N31" s="161">
        <v>74592548.537199989</v>
      </c>
      <c r="O31" s="161">
        <v>17761888.277491998</v>
      </c>
      <c r="P31" s="161">
        <v>92354436.814691976</v>
      </c>
      <c r="Q31" s="161">
        <v>2577006702.9935861</v>
      </c>
      <c r="R31" s="161">
        <v>353673264.11057127</v>
      </c>
      <c r="S31" s="161">
        <v>2930679967.1040573</v>
      </c>
      <c r="T31" s="161">
        <v>132793923.41724518</v>
      </c>
      <c r="U31" s="161">
        <v>26018520.669427998</v>
      </c>
      <c r="V31" s="161">
        <v>158812444.0866732</v>
      </c>
      <c r="W31" s="161">
        <v>98920617.502299994</v>
      </c>
      <c r="X31" s="161">
        <v>22833608.007771999</v>
      </c>
      <c r="Y31" s="161">
        <v>121754225.51007198</v>
      </c>
      <c r="Z31" s="161">
        <v>2984774.1574999997</v>
      </c>
      <c r="AA31" s="161">
        <v>2063428.0963900001</v>
      </c>
      <c r="AB31" s="161">
        <v>5048202.2538899994</v>
      </c>
    </row>
    <row r="32" spans="1:28" x14ac:dyDescent="0.2">
      <c r="A32" s="101" t="s">
        <v>172</v>
      </c>
      <c r="B32" s="157">
        <v>118717690.78656185</v>
      </c>
      <c r="C32" s="157">
        <v>223248555.066778</v>
      </c>
      <c r="D32" s="157">
        <v>341966245.85343981</v>
      </c>
      <c r="E32" s="158">
        <v>3385047.9137402298</v>
      </c>
      <c r="F32" s="158">
        <v>3223060.4035772206</v>
      </c>
      <c r="G32" s="158">
        <v>6608108.3174174409</v>
      </c>
      <c r="H32" s="108">
        <v>0.160966</v>
      </c>
      <c r="I32" s="104">
        <v>8.0932279207849719E-2</v>
      </c>
      <c r="J32" s="108">
        <v>0.10949200000000001</v>
      </c>
      <c r="K32" s="105">
        <v>65.639099999999999</v>
      </c>
      <c r="L32" s="105">
        <v>55.610671897365741</v>
      </c>
      <c r="M32" s="105">
        <v>58.737299999999998</v>
      </c>
      <c r="N32" s="161">
        <v>2984877.8308000001</v>
      </c>
      <c r="O32" s="161">
        <v>4439202.3720200006</v>
      </c>
      <c r="P32" s="161">
        <v>7424080.2028200002</v>
      </c>
      <c r="Q32" s="161">
        <v>108519900.09306185</v>
      </c>
      <c r="R32" s="161">
        <v>207269583.85250202</v>
      </c>
      <c r="S32" s="161">
        <v>315789483.94566381</v>
      </c>
      <c r="T32" s="161">
        <v>3636543.8245000001</v>
      </c>
      <c r="U32" s="161">
        <v>6879355.8740999997</v>
      </c>
      <c r="V32" s="161">
        <v>10515899.6986</v>
      </c>
      <c r="W32" s="161">
        <v>6552845.5090000005</v>
      </c>
      <c r="X32" s="161">
        <v>8373749.4829239985</v>
      </c>
      <c r="Y32" s="161">
        <v>14926594.991923999</v>
      </c>
      <c r="Z32" s="161">
        <v>8401.36</v>
      </c>
      <c r="AA32" s="161">
        <v>725865.85725200002</v>
      </c>
      <c r="AB32" s="161">
        <v>734267.217252</v>
      </c>
    </row>
    <row r="33" spans="1:28" x14ac:dyDescent="0.2">
      <c r="A33" s="101" t="s">
        <v>203</v>
      </c>
      <c r="B33" s="157">
        <v>193706004.4444786</v>
      </c>
      <c r="C33" s="157">
        <v>470025275.67469227</v>
      </c>
      <c r="D33" s="157">
        <v>663731280.1191709</v>
      </c>
      <c r="E33" s="158">
        <v>9322323.0589040499</v>
      </c>
      <c r="F33" s="158">
        <v>39164776.933803789</v>
      </c>
      <c r="G33" s="158">
        <v>48487099.992707834</v>
      </c>
      <c r="H33" s="108">
        <v>0.12562599999999999</v>
      </c>
      <c r="I33" s="104">
        <v>9.157888470776239E-2</v>
      </c>
      <c r="J33" s="108">
        <v>0.101491</v>
      </c>
      <c r="K33" s="105">
        <v>51.656300000000002</v>
      </c>
      <c r="L33" s="105">
        <v>74.875747736141818</v>
      </c>
      <c r="M33" s="105">
        <v>68.092299999999994</v>
      </c>
      <c r="N33" s="161">
        <v>2430205.0699999998</v>
      </c>
      <c r="O33" s="161">
        <v>331215.34180000005</v>
      </c>
      <c r="P33" s="161">
        <v>2761420.4117999999</v>
      </c>
      <c r="Q33" s="161">
        <v>167955293.7612786</v>
      </c>
      <c r="R33" s="161">
        <v>385804926.48169225</v>
      </c>
      <c r="S33" s="161">
        <v>553760220.24297082</v>
      </c>
      <c r="T33" s="161">
        <v>9738379.5</v>
      </c>
      <c r="U33" s="161">
        <v>29532724.041100003</v>
      </c>
      <c r="V33" s="161">
        <v>39271103.541099995</v>
      </c>
      <c r="W33" s="161">
        <v>16012331.1832</v>
      </c>
      <c r="X33" s="161">
        <v>53682079.421899989</v>
      </c>
      <c r="Y33" s="161">
        <v>69694410.605100006</v>
      </c>
      <c r="Z33" s="161">
        <v>0</v>
      </c>
      <c r="AA33" s="161">
        <v>1005545.73</v>
      </c>
      <c r="AB33" s="161">
        <v>1005545.73</v>
      </c>
    </row>
    <row r="34" spans="1:28" x14ac:dyDescent="0.2">
      <c r="A34" s="102" t="s">
        <v>107</v>
      </c>
      <c r="B34" s="157">
        <v>20251838579.507877</v>
      </c>
      <c r="C34" s="157">
        <v>5409049005.2051229</v>
      </c>
      <c r="D34" s="157">
        <v>25660887584.712997</v>
      </c>
      <c r="E34" s="158">
        <v>447345401.56153804</v>
      </c>
      <c r="F34" s="158">
        <v>38092473.222685188</v>
      </c>
      <c r="G34" s="158">
        <v>485437874.78422326</v>
      </c>
      <c r="H34" s="108">
        <v>0.15202599999999999</v>
      </c>
      <c r="I34" s="104">
        <v>7.3409090964752607E-2</v>
      </c>
      <c r="J34" s="108">
        <v>0.13589100000000001</v>
      </c>
      <c r="K34" s="105">
        <v>93.633700000000005</v>
      </c>
      <c r="L34" s="105">
        <v>140.57316856761679</v>
      </c>
      <c r="M34" s="105">
        <v>103.363</v>
      </c>
      <c r="N34" s="161">
        <v>224103954.1051096</v>
      </c>
      <c r="O34" s="161">
        <v>56906896.476526</v>
      </c>
      <c r="P34" s="161">
        <v>281010850.58173555</v>
      </c>
      <c r="Q34" s="161">
        <v>19004861898.396828</v>
      </c>
      <c r="R34" s="161">
        <v>5037956564.3988657</v>
      </c>
      <c r="S34" s="161">
        <v>24042818462.795494</v>
      </c>
      <c r="T34" s="161">
        <v>835652333.7702018</v>
      </c>
      <c r="U34" s="161">
        <v>251509870.53887007</v>
      </c>
      <c r="V34" s="161">
        <v>1087162204.3091719</v>
      </c>
      <c r="W34" s="161">
        <v>352197872.09524381</v>
      </c>
      <c r="X34" s="161">
        <v>99993885.994686797</v>
      </c>
      <c r="Y34" s="161">
        <v>452191758.09003043</v>
      </c>
      <c r="Z34" s="161">
        <v>59126475.2456</v>
      </c>
      <c r="AA34" s="161">
        <v>19588684.272700001</v>
      </c>
      <c r="AB34" s="161">
        <v>78715159.518299997</v>
      </c>
    </row>
    <row r="35" spans="1:28" x14ac:dyDescent="0.2">
      <c r="A35" s="101" t="s">
        <v>204</v>
      </c>
      <c r="B35" s="157">
        <v>149449044.18642107</v>
      </c>
      <c r="C35" s="157">
        <v>60059419.47977677</v>
      </c>
      <c r="D35" s="157">
        <v>209508463.66619787</v>
      </c>
      <c r="E35" s="158">
        <v>2707992.0544483899</v>
      </c>
      <c r="F35" s="158">
        <v>1378915.9040869502</v>
      </c>
      <c r="G35" s="158">
        <v>4086907.9585353401</v>
      </c>
      <c r="H35" s="108">
        <v>0.154894</v>
      </c>
      <c r="I35" s="104">
        <v>8.6156074893738971E-2</v>
      </c>
      <c r="J35" s="108">
        <v>0.135236</v>
      </c>
      <c r="K35" s="105">
        <v>56.278799999999997</v>
      </c>
      <c r="L35" s="105">
        <v>59.181998431940187</v>
      </c>
      <c r="M35" s="105">
        <v>57.110300000000002</v>
      </c>
      <c r="N35" s="161">
        <v>1143019.5186999999</v>
      </c>
      <c r="O35" s="161">
        <v>323628.30460000003</v>
      </c>
      <c r="P35" s="161">
        <v>1466647.8233</v>
      </c>
      <c r="Q35" s="161">
        <v>142259504.8502</v>
      </c>
      <c r="R35" s="161">
        <v>55891821.19927676</v>
      </c>
      <c r="S35" s="161">
        <v>198151326.04937676</v>
      </c>
      <c r="T35" s="161">
        <v>5530843.4687000001</v>
      </c>
      <c r="U35" s="161">
        <v>3056236.1129000001</v>
      </c>
      <c r="V35" s="161">
        <v>8587079.5817000009</v>
      </c>
      <c r="W35" s="161">
        <v>1636180.9775211001</v>
      </c>
      <c r="X35" s="161">
        <v>1009699.9047</v>
      </c>
      <c r="Y35" s="161">
        <v>2645880.8822210999</v>
      </c>
      <c r="Z35" s="161">
        <v>22514.89</v>
      </c>
      <c r="AA35" s="161">
        <v>101662.2629</v>
      </c>
      <c r="AB35" s="161">
        <v>124177.1529</v>
      </c>
    </row>
    <row r="36" spans="1:28" x14ac:dyDescent="0.2">
      <c r="A36" s="101" t="s">
        <v>205</v>
      </c>
      <c r="B36" s="157">
        <v>10713404999.337328</v>
      </c>
      <c r="C36" s="157">
        <v>1153356877.9995239</v>
      </c>
      <c r="D36" s="157">
        <v>11866761877.336754</v>
      </c>
      <c r="E36" s="158">
        <v>354146884.11733967</v>
      </c>
      <c r="F36" s="158">
        <v>7002076.7354251789</v>
      </c>
      <c r="G36" s="158">
        <v>361148960.85276479</v>
      </c>
      <c r="H36" s="108">
        <v>0.169539</v>
      </c>
      <c r="I36" s="104">
        <v>7.1222105338619737E-2</v>
      </c>
      <c r="J36" s="108">
        <v>0.16032199999999999</v>
      </c>
      <c r="K36" s="105">
        <v>62.660800000000002</v>
      </c>
      <c r="L36" s="105">
        <v>85.66422096062503</v>
      </c>
      <c r="M36" s="105">
        <v>64.863600000000005</v>
      </c>
      <c r="N36" s="161">
        <v>148292261.21670961</v>
      </c>
      <c r="O36" s="161">
        <v>6725934.5853599999</v>
      </c>
      <c r="P36" s="161">
        <v>155018195.80196959</v>
      </c>
      <c r="Q36" s="161">
        <v>9989322630.5842991</v>
      </c>
      <c r="R36" s="161">
        <v>1098593883.5348971</v>
      </c>
      <c r="S36" s="161">
        <v>11087916514.119099</v>
      </c>
      <c r="T36" s="161">
        <v>469724392.33880562</v>
      </c>
      <c r="U36" s="161">
        <v>34132772.12235</v>
      </c>
      <c r="V36" s="161">
        <v>503857164.46115559</v>
      </c>
      <c r="W36" s="161">
        <v>231291045.93992257</v>
      </c>
      <c r="X36" s="161">
        <v>15573774.925776798</v>
      </c>
      <c r="Y36" s="161">
        <v>246864820.86569941</v>
      </c>
      <c r="Z36" s="161">
        <v>23066930.474300001</v>
      </c>
      <c r="AA36" s="161">
        <v>5056447.4165000003</v>
      </c>
      <c r="AB36" s="161">
        <v>28123377.890799999</v>
      </c>
    </row>
    <row r="37" spans="1:28" x14ac:dyDescent="0.2">
      <c r="A37" s="101" t="s">
        <v>206</v>
      </c>
      <c r="B37" s="157">
        <v>150267.05110000001</v>
      </c>
      <c r="C37" s="157">
        <v>0</v>
      </c>
      <c r="D37" s="157">
        <v>150267.05110000001</v>
      </c>
      <c r="E37" s="158">
        <v>28160.255070300002</v>
      </c>
      <c r="F37" s="158">
        <v>0</v>
      </c>
      <c r="G37" s="158">
        <v>28160.255070300002</v>
      </c>
      <c r="H37" s="108">
        <v>0.307701</v>
      </c>
      <c r="I37" s="104" t="s">
        <v>275</v>
      </c>
      <c r="J37" s="108">
        <v>0.307701</v>
      </c>
      <c r="K37" s="105">
        <v>41.486600000000003</v>
      </c>
      <c r="L37" s="105" t="s">
        <v>275</v>
      </c>
      <c r="M37" s="105">
        <v>41.486600000000003</v>
      </c>
      <c r="N37" s="161">
        <v>1748.9099999999999</v>
      </c>
      <c r="O37" s="161">
        <v>0</v>
      </c>
      <c r="P37" s="161">
        <v>1748.9099999999999</v>
      </c>
      <c r="Q37" s="161">
        <v>71249.422500000001</v>
      </c>
      <c r="R37" s="161">
        <v>0</v>
      </c>
      <c r="S37" s="161">
        <v>71249.422500000001</v>
      </c>
      <c r="T37" s="161">
        <v>40538.263599999998</v>
      </c>
      <c r="U37" s="161">
        <v>0</v>
      </c>
      <c r="V37" s="161">
        <v>40538.263599999998</v>
      </c>
      <c r="W37" s="161">
        <v>36641.985000000001</v>
      </c>
      <c r="X37" s="161">
        <v>0</v>
      </c>
      <c r="Y37" s="161">
        <v>36641.985000000001</v>
      </c>
      <c r="Z37" s="161">
        <v>1837.38</v>
      </c>
      <c r="AA37" s="161">
        <v>0</v>
      </c>
      <c r="AB37" s="161">
        <v>1837.38</v>
      </c>
    </row>
    <row r="38" spans="1:28" x14ac:dyDescent="0.2">
      <c r="A38" s="101" t="s">
        <v>108</v>
      </c>
      <c r="B38" s="157">
        <v>532874670.90307838</v>
      </c>
      <c r="C38" s="157">
        <v>15.297000000000001</v>
      </c>
      <c r="D38" s="157">
        <v>532874686.20007843</v>
      </c>
      <c r="E38" s="158">
        <v>18115921.923731782</v>
      </c>
      <c r="F38" s="158">
        <v>0</v>
      </c>
      <c r="G38" s="158">
        <v>18115921.923731778</v>
      </c>
      <c r="H38" s="108">
        <v>0.127498</v>
      </c>
      <c r="I38" s="104" t="s">
        <v>275</v>
      </c>
      <c r="J38" s="108">
        <v>0.127498</v>
      </c>
      <c r="K38" s="105">
        <v>17.119399999999999</v>
      </c>
      <c r="L38" s="105" t="s">
        <v>275</v>
      </c>
      <c r="M38" s="105">
        <v>17.119399999999999</v>
      </c>
      <c r="N38" s="161">
        <v>5953109.5043000001</v>
      </c>
      <c r="O38" s="161">
        <v>0</v>
      </c>
      <c r="P38" s="161">
        <v>5953109.5043000001</v>
      </c>
      <c r="Q38" s="161">
        <v>514610473.2573784</v>
      </c>
      <c r="R38" s="161">
        <v>15.297000000000001</v>
      </c>
      <c r="S38" s="161">
        <v>514610488.55437845</v>
      </c>
      <c r="T38" s="161">
        <v>11421951.145299999</v>
      </c>
      <c r="U38" s="161">
        <v>0</v>
      </c>
      <c r="V38" s="161">
        <v>11421951.145299999</v>
      </c>
      <c r="W38" s="161">
        <v>6842246.5004000012</v>
      </c>
      <c r="X38" s="161">
        <v>0</v>
      </c>
      <c r="Y38" s="161">
        <v>6842246.5004000003</v>
      </c>
      <c r="Z38" s="161">
        <v>0</v>
      </c>
      <c r="AA38" s="161">
        <v>0</v>
      </c>
      <c r="AB38" s="161">
        <v>0</v>
      </c>
    </row>
    <row r="39" spans="1:28" x14ac:dyDescent="0.2">
      <c r="A39" s="101" t="s">
        <v>109</v>
      </c>
      <c r="B39" s="157">
        <v>67548990.167599991</v>
      </c>
      <c r="C39" s="157">
        <v>8677950.7055079993</v>
      </c>
      <c r="D39" s="157">
        <v>76226940.873108014</v>
      </c>
      <c r="E39" s="158">
        <v>11549869.077581279</v>
      </c>
      <c r="F39" s="158">
        <v>4597080.9176598294</v>
      </c>
      <c r="G39" s="158">
        <v>16146949.995241109</v>
      </c>
      <c r="H39" s="108">
        <v>0.144178</v>
      </c>
      <c r="I39" s="104">
        <v>0.10202054328002463</v>
      </c>
      <c r="J39" s="108">
        <v>0.14018600000000001</v>
      </c>
      <c r="K39" s="105">
        <v>205.886</v>
      </c>
      <c r="L39" s="105">
        <v>64.665260338595346</v>
      </c>
      <c r="M39" s="105">
        <v>192.37700000000001</v>
      </c>
      <c r="N39" s="161">
        <v>3327235.7047999999</v>
      </c>
      <c r="O39" s="161">
        <v>2579143.6622899999</v>
      </c>
      <c r="P39" s="161">
        <v>5906379.3670899998</v>
      </c>
      <c r="Q39" s="161">
        <v>52014960.564099982</v>
      </c>
      <c r="R39" s="161">
        <v>3647867.8402279988</v>
      </c>
      <c r="S39" s="161">
        <v>55662828.404328011</v>
      </c>
      <c r="T39" s="161">
        <v>6037659.6387999998</v>
      </c>
      <c r="U39" s="161">
        <v>441707.12449999998</v>
      </c>
      <c r="V39" s="161">
        <v>6479366.7632999998</v>
      </c>
      <c r="W39" s="161">
        <v>9496369.9647000022</v>
      </c>
      <c r="X39" s="161">
        <v>4588375.7407800006</v>
      </c>
      <c r="Y39" s="161">
        <v>14084745.705480002</v>
      </c>
      <c r="Z39" s="161">
        <v>0</v>
      </c>
      <c r="AA39" s="161">
        <v>0</v>
      </c>
      <c r="AB39" s="161">
        <v>0</v>
      </c>
    </row>
    <row r="40" spans="1:28" x14ac:dyDescent="0.2">
      <c r="A40" s="101" t="s">
        <v>110</v>
      </c>
      <c r="B40" s="157">
        <v>476113484.87870002</v>
      </c>
      <c r="C40" s="157">
        <v>5105330.3415639997</v>
      </c>
      <c r="D40" s="157">
        <v>481218815.22026408</v>
      </c>
      <c r="E40" s="158">
        <v>22259169.752382152</v>
      </c>
      <c r="F40" s="158">
        <v>1448040.6429290702</v>
      </c>
      <c r="G40" s="158">
        <v>23707210.39521122</v>
      </c>
      <c r="H40" s="108">
        <v>0.33255200000000001</v>
      </c>
      <c r="I40" s="104">
        <v>0.34904293176043549</v>
      </c>
      <c r="J40" s="108">
        <v>0.33272699999999999</v>
      </c>
      <c r="K40" s="105">
        <v>209.33699999999999</v>
      </c>
      <c r="L40" s="105">
        <v>96.925772034015097</v>
      </c>
      <c r="M40" s="105">
        <v>208.15600000000001</v>
      </c>
      <c r="N40" s="161">
        <v>11275628.531900002</v>
      </c>
      <c r="O40" s="161">
        <v>1377380.9389</v>
      </c>
      <c r="P40" s="161">
        <v>12653009.470799999</v>
      </c>
      <c r="Q40" s="161">
        <v>436169352.20520002</v>
      </c>
      <c r="R40" s="161">
        <v>3569951.5594640002</v>
      </c>
      <c r="S40" s="161">
        <v>439739303.76466405</v>
      </c>
      <c r="T40" s="161">
        <v>26649609.292300001</v>
      </c>
      <c r="U40" s="161">
        <v>136993.1537</v>
      </c>
      <c r="V40" s="161">
        <v>26786602.445999999</v>
      </c>
      <c r="W40" s="161">
        <v>11659379.961199999</v>
      </c>
      <c r="X40" s="161">
        <v>1398385.6284</v>
      </c>
      <c r="Y40" s="161">
        <v>13057765.589600001</v>
      </c>
      <c r="Z40" s="161">
        <v>1635143.42</v>
      </c>
      <c r="AA40" s="161">
        <v>0</v>
      </c>
      <c r="AB40" s="161">
        <v>1635143.42</v>
      </c>
    </row>
    <row r="41" spans="1:28" x14ac:dyDescent="0.2">
      <c r="A41" s="101" t="s">
        <v>111</v>
      </c>
      <c r="B41" s="157">
        <v>7953119394.5939445</v>
      </c>
      <c r="C41" s="157">
        <v>4180802673.5678501</v>
      </c>
      <c r="D41" s="157">
        <v>12133922068.161695</v>
      </c>
      <c r="E41" s="158">
        <v>36681681.548065312</v>
      </c>
      <c r="F41" s="158">
        <v>23605330.126084149</v>
      </c>
      <c r="G41" s="158">
        <v>60287011.674049452</v>
      </c>
      <c r="H41" s="108">
        <v>0.117018</v>
      </c>
      <c r="I41" s="104">
        <v>7.3428731808283743E-2</v>
      </c>
      <c r="J41" s="108">
        <v>0.102242</v>
      </c>
      <c r="K41" s="105">
        <v>137.34399999999999</v>
      </c>
      <c r="L41" s="105">
        <v>157.30942508025754</v>
      </c>
      <c r="M41" s="105">
        <v>144.13999999999999</v>
      </c>
      <c r="N41" s="161">
        <v>50913446.1862</v>
      </c>
      <c r="O41" s="161">
        <v>45831485.442586005</v>
      </c>
      <c r="P41" s="161">
        <v>96744931.628785998</v>
      </c>
      <c r="Q41" s="161">
        <v>7523069762.4267483</v>
      </c>
      <c r="R41" s="161">
        <v>3875301090.3420901</v>
      </c>
      <c r="S41" s="161">
        <v>11398370852.768839</v>
      </c>
      <c r="T41" s="161">
        <v>309290222.05519629</v>
      </c>
      <c r="U41" s="161">
        <v>213731720.13992006</v>
      </c>
      <c r="V41" s="161">
        <v>523021942.19501632</v>
      </c>
      <c r="W41" s="161">
        <v>86359361.030699998</v>
      </c>
      <c r="X41" s="161">
        <v>77339288.492540002</v>
      </c>
      <c r="Y41" s="161">
        <v>163698649.52324</v>
      </c>
      <c r="Z41" s="161">
        <v>34400049.081300005</v>
      </c>
      <c r="AA41" s="161">
        <v>14430574.5933</v>
      </c>
      <c r="AB41" s="161">
        <v>48830623.674599998</v>
      </c>
    </row>
    <row r="42" spans="1:28" s="114" customFormat="1" x14ac:dyDescent="0.2">
      <c r="A42" s="110" t="s">
        <v>207</v>
      </c>
      <c r="B42" s="159">
        <v>5873707005.8081551</v>
      </c>
      <c r="C42" s="159">
        <v>3466115094.5333414</v>
      </c>
      <c r="D42" s="159">
        <v>9339822100.3414993</v>
      </c>
      <c r="E42" s="160">
        <v>30053397.943223875</v>
      </c>
      <c r="F42" s="160">
        <v>20410935.168112442</v>
      </c>
      <c r="G42" s="160">
        <v>50464333.111336321</v>
      </c>
      <c r="H42" s="111">
        <v>0.115818</v>
      </c>
      <c r="I42" s="112">
        <v>7.3344473597535612E-2</v>
      </c>
      <c r="J42" s="111">
        <v>0.100281</v>
      </c>
      <c r="K42" s="113">
        <v>140.511</v>
      </c>
      <c r="L42" s="113">
        <v>159.49950635818533</v>
      </c>
      <c r="M42" s="113">
        <v>147.47800000000001</v>
      </c>
      <c r="N42" s="162">
        <v>42729530.635299996</v>
      </c>
      <c r="O42" s="162">
        <v>40918397.400586002</v>
      </c>
      <c r="P42" s="162">
        <v>83647928.035886005</v>
      </c>
      <c r="Q42" s="162">
        <v>5525477785.3434553</v>
      </c>
      <c r="R42" s="162">
        <v>3195944110.1060686</v>
      </c>
      <c r="S42" s="162">
        <v>8721421895.4495258</v>
      </c>
      <c r="T42" s="162">
        <v>240633706.59190002</v>
      </c>
      <c r="U42" s="162">
        <v>186858408.11771891</v>
      </c>
      <c r="V42" s="162">
        <v>427492114.70961887</v>
      </c>
      <c r="W42" s="162">
        <v>73834737.063099995</v>
      </c>
      <c r="X42" s="162">
        <v>69267964.971453995</v>
      </c>
      <c r="Y42" s="162">
        <v>143102702.03455397</v>
      </c>
      <c r="Z42" s="162">
        <v>33760776.809700005</v>
      </c>
      <c r="AA42" s="162">
        <v>14044611.338099999</v>
      </c>
      <c r="AB42" s="162">
        <v>47805388.147799999</v>
      </c>
    </row>
    <row r="43" spans="1:28" s="114" customFormat="1" x14ac:dyDescent="0.2">
      <c r="A43" s="110" t="s">
        <v>208</v>
      </c>
      <c r="B43" s="159">
        <v>1328700110.1212299</v>
      </c>
      <c r="C43" s="159">
        <v>497975928.2734561</v>
      </c>
      <c r="D43" s="159">
        <v>1826676038.3946862</v>
      </c>
      <c r="E43" s="160">
        <v>2620879.8574894601</v>
      </c>
      <c r="F43" s="160">
        <v>1719363.7032677801</v>
      </c>
      <c r="G43" s="160">
        <v>4340243.5607572291</v>
      </c>
      <c r="H43" s="111">
        <v>0.114958</v>
      </c>
      <c r="I43" s="112">
        <v>7.4059202099360219E-2</v>
      </c>
      <c r="J43" s="111">
        <v>0.103966</v>
      </c>
      <c r="K43" s="113">
        <v>138.381</v>
      </c>
      <c r="L43" s="113">
        <v>139.35369357997865</v>
      </c>
      <c r="M43" s="113">
        <v>138.642</v>
      </c>
      <c r="N43" s="162">
        <v>4254590.1702999994</v>
      </c>
      <c r="O43" s="162">
        <v>4368412.4335999992</v>
      </c>
      <c r="P43" s="162">
        <v>8623002.6039000005</v>
      </c>
      <c r="Q43" s="162">
        <v>1281339700.7901299</v>
      </c>
      <c r="R43" s="162">
        <v>478194509.47870892</v>
      </c>
      <c r="S43" s="162">
        <v>1759534210.2688391</v>
      </c>
      <c r="T43" s="162">
        <v>40192785.805500001</v>
      </c>
      <c r="U43" s="162">
        <v>13439035.797331162</v>
      </c>
      <c r="V43" s="162">
        <v>53631821.602831155</v>
      </c>
      <c r="W43" s="162">
        <v>6732464.9194000009</v>
      </c>
      <c r="X43" s="162">
        <v>5956419.7422160003</v>
      </c>
      <c r="Y43" s="162">
        <v>12688884.661616001</v>
      </c>
      <c r="Z43" s="162">
        <v>435158.60619999998</v>
      </c>
      <c r="AA43" s="162">
        <v>385963.25520000001</v>
      </c>
      <c r="AB43" s="162">
        <v>821121.86140000005</v>
      </c>
    </row>
    <row r="44" spans="1:28" s="114" customFormat="1" x14ac:dyDescent="0.2">
      <c r="A44" s="110" t="s">
        <v>209</v>
      </c>
      <c r="B44" s="159">
        <v>750712278.66455948</v>
      </c>
      <c r="C44" s="159">
        <v>216711650.76085204</v>
      </c>
      <c r="D44" s="159">
        <v>967423929.42541146</v>
      </c>
      <c r="E44" s="160">
        <v>4007403.7473519603</v>
      </c>
      <c r="F44" s="160">
        <v>1475031.2547039399</v>
      </c>
      <c r="G44" s="160">
        <v>5482435.0019558994</v>
      </c>
      <c r="H44" s="111">
        <v>0.13022600000000001</v>
      </c>
      <c r="I44" s="112">
        <v>7.3495604872098705E-2</v>
      </c>
      <c r="J44" s="111">
        <v>0.117849</v>
      </c>
      <c r="K44" s="113">
        <v>110.773</v>
      </c>
      <c r="L44" s="113">
        <v>163.54242915749495</v>
      </c>
      <c r="M44" s="113">
        <v>122.405</v>
      </c>
      <c r="N44" s="162">
        <v>3929325.3806000003</v>
      </c>
      <c r="O44" s="162">
        <v>544675.60840000003</v>
      </c>
      <c r="P44" s="162">
        <v>4474000.9890000001</v>
      </c>
      <c r="Q44" s="162">
        <v>716252276.29316318</v>
      </c>
      <c r="R44" s="162">
        <v>201162470.75731206</v>
      </c>
      <c r="S44" s="162">
        <v>917414747.05047512</v>
      </c>
      <c r="T44" s="162">
        <v>28463729.657796271</v>
      </c>
      <c r="U44" s="162">
        <v>13434276.22467</v>
      </c>
      <c r="V44" s="162">
        <v>41898005.882466264</v>
      </c>
      <c r="W44" s="162">
        <v>5792159.0482000001</v>
      </c>
      <c r="X44" s="162">
        <v>2114903.77887</v>
      </c>
      <c r="Y44" s="162">
        <v>7907062.8270700006</v>
      </c>
      <c r="Z44" s="162">
        <v>204113.6654</v>
      </c>
      <c r="AA44" s="162">
        <v>0</v>
      </c>
      <c r="AB44" s="162">
        <v>204113.6654</v>
      </c>
    </row>
    <row r="45" spans="1:28" x14ac:dyDescent="0.2">
      <c r="A45" s="101" t="s">
        <v>210</v>
      </c>
      <c r="B45" s="157">
        <v>350964629.58840001</v>
      </c>
      <c r="C45" s="157">
        <v>1014088.1489</v>
      </c>
      <c r="D45" s="157">
        <v>351978717.73730004</v>
      </c>
      <c r="E45" s="158">
        <v>1713203.5691</v>
      </c>
      <c r="F45" s="158">
        <v>60951.183300000004</v>
      </c>
      <c r="G45" s="158">
        <v>1774154.7524000001</v>
      </c>
      <c r="H45" s="108">
        <v>0.19449</v>
      </c>
      <c r="I45" s="104">
        <v>0.195523</v>
      </c>
      <c r="J45" s="108">
        <v>0.194463</v>
      </c>
      <c r="K45" s="105">
        <v>15.9308</v>
      </c>
      <c r="L45" s="105">
        <v>132.79599999999999</v>
      </c>
      <c r="M45" s="105">
        <v>16.261399999999998</v>
      </c>
      <c r="N45" s="161">
        <v>3183150.0526000001</v>
      </c>
      <c r="O45" s="161">
        <v>69323.542889999997</v>
      </c>
      <c r="P45" s="161">
        <v>3252473.5954900002</v>
      </c>
      <c r="Q45" s="161">
        <v>339234336.4249</v>
      </c>
      <c r="R45" s="161">
        <v>919284.96080999996</v>
      </c>
      <c r="S45" s="161">
        <v>340153621.38571006</v>
      </c>
      <c r="T45" s="161">
        <v>6872519.1975999996</v>
      </c>
      <c r="U45" s="161">
        <v>10441.885600000001</v>
      </c>
      <c r="V45" s="161">
        <v>6882961.0832000002</v>
      </c>
      <c r="W45" s="161">
        <v>4857773.9659000002</v>
      </c>
      <c r="X45" s="161">
        <v>84361.302490000002</v>
      </c>
      <c r="Y45" s="161">
        <v>4942135.2683899999</v>
      </c>
      <c r="Z45" s="161">
        <v>0</v>
      </c>
      <c r="AA45" s="161">
        <v>0</v>
      </c>
      <c r="AB45" s="161">
        <v>0</v>
      </c>
    </row>
    <row r="46" spans="1:28" x14ac:dyDescent="0.2">
      <c r="A46" s="101" t="s">
        <v>211</v>
      </c>
      <c r="B46" s="157">
        <v>8213098.8014000002</v>
      </c>
      <c r="C46" s="157">
        <v>32649.664799999999</v>
      </c>
      <c r="D46" s="157">
        <v>8245748.4661999997</v>
      </c>
      <c r="E46" s="158">
        <v>142519.26421920001</v>
      </c>
      <c r="F46" s="158">
        <v>77.713399999999993</v>
      </c>
      <c r="G46" s="158">
        <v>142596.97761920001</v>
      </c>
      <c r="H46" s="108">
        <v>4.3166499999999997E-2</v>
      </c>
      <c r="I46" s="104">
        <v>7.0000000000000007E-2</v>
      </c>
      <c r="J46" s="108">
        <v>4.3153299999999999E-2</v>
      </c>
      <c r="K46" s="105">
        <v>61.607900000000001</v>
      </c>
      <c r="L46" s="105">
        <v>121.733</v>
      </c>
      <c r="M46" s="105">
        <v>61.858199999999997</v>
      </c>
      <c r="N46" s="161">
        <v>14354.48</v>
      </c>
      <c r="O46" s="161">
        <v>0</v>
      </c>
      <c r="P46" s="161">
        <v>14354.48</v>
      </c>
      <c r="Q46" s="161">
        <v>8109628.641400001</v>
      </c>
      <c r="R46" s="161">
        <v>32649.664799999999</v>
      </c>
      <c r="S46" s="161">
        <v>8142278.3062000005</v>
      </c>
      <c r="T46" s="161">
        <v>84598.39</v>
      </c>
      <c r="U46" s="161">
        <v>0</v>
      </c>
      <c r="V46" s="161">
        <v>84598.39</v>
      </c>
      <c r="W46" s="161">
        <v>18871.77</v>
      </c>
      <c r="X46" s="161">
        <v>0</v>
      </c>
      <c r="Y46" s="161">
        <v>18871.77</v>
      </c>
      <c r="Z46" s="161">
        <v>0</v>
      </c>
      <c r="AA46" s="161">
        <v>0</v>
      </c>
      <c r="AB46" s="161">
        <v>0</v>
      </c>
    </row>
    <row r="47" spans="1:28" x14ac:dyDescent="0.2">
      <c r="A47" s="102" t="s">
        <v>272</v>
      </c>
      <c r="B47" s="157">
        <v>35994479923.427055</v>
      </c>
      <c r="C47" s="157">
        <v>27443495986.395397</v>
      </c>
      <c r="D47" s="157">
        <v>63437975909.822296</v>
      </c>
      <c r="E47" s="158">
        <v>752657869.8322984</v>
      </c>
      <c r="F47" s="158">
        <v>321335451.75876808</v>
      </c>
      <c r="G47" s="158">
        <v>1073993321.5910664</v>
      </c>
      <c r="H47" s="108">
        <v>0.14523900000000001</v>
      </c>
      <c r="I47" s="104">
        <v>9.0056016384299595E-2</v>
      </c>
      <c r="J47" s="108">
        <v>0.11967999999999999</v>
      </c>
      <c r="K47" s="105">
        <v>79.476399999999998</v>
      </c>
      <c r="L47" s="105">
        <v>93.927106739549274</v>
      </c>
      <c r="M47" s="105">
        <v>85.697299999999998</v>
      </c>
      <c r="N47" s="161">
        <v>494332415.16917717</v>
      </c>
      <c r="O47" s="161">
        <v>502679683.25788552</v>
      </c>
      <c r="P47" s="161">
        <v>997012098.42706263</v>
      </c>
      <c r="Q47" s="161">
        <v>33596878966.192707</v>
      </c>
      <c r="R47" s="161">
        <v>25147168364.737675</v>
      </c>
      <c r="S47" s="161">
        <v>58744047330.930229</v>
      </c>
      <c r="T47" s="161">
        <v>1538196882.3262968</v>
      </c>
      <c r="U47" s="161">
        <v>1451951355.4809098</v>
      </c>
      <c r="V47" s="161">
        <v>2990148237.807106</v>
      </c>
      <c r="W47" s="161">
        <v>794152828.78045213</v>
      </c>
      <c r="X47" s="161">
        <v>795015300.72856402</v>
      </c>
      <c r="Y47" s="161">
        <v>1589168129.5091155</v>
      </c>
      <c r="Z47" s="161">
        <v>65251246.127599999</v>
      </c>
      <c r="AA47" s="161">
        <v>49360965.448246002</v>
      </c>
      <c r="AB47" s="161">
        <v>114612211.575846</v>
      </c>
    </row>
    <row r="48" spans="1:28" x14ac:dyDescent="0.2">
      <c r="A48" s="103" t="s">
        <v>212</v>
      </c>
      <c r="B48" s="157">
        <v>7526178327.2770252</v>
      </c>
      <c r="C48" s="157">
        <v>15023674302.838255</v>
      </c>
      <c r="D48" s="157">
        <v>22549852630.115391</v>
      </c>
      <c r="E48" s="158">
        <v>102534270.68150325</v>
      </c>
      <c r="F48" s="158">
        <v>166994181.13781479</v>
      </c>
      <c r="G48" s="158">
        <v>269528451.81931806</v>
      </c>
      <c r="H48" s="108">
        <v>0.124472</v>
      </c>
      <c r="I48" s="104">
        <v>9.640283913818555E-2</v>
      </c>
      <c r="J48" s="108">
        <v>0.105723</v>
      </c>
      <c r="K48" s="105">
        <v>58.125799999999998</v>
      </c>
      <c r="L48" s="105">
        <v>79.58433077167976</v>
      </c>
      <c r="M48" s="105">
        <v>72.444500000000005</v>
      </c>
      <c r="N48" s="161">
        <v>71103322.873980001</v>
      </c>
      <c r="O48" s="161">
        <v>193487910.1700286</v>
      </c>
      <c r="P48" s="161">
        <v>264591233.04410857</v>
      </c>
      <c r="Q48" s="161">
        <v>7058429142.8412848</v>
      </c>
      <c r="R48" s="161">
        <v>13792989342.414314</v>
      </c>
      <c r="S48" s="161">
        <v>20851418485.255714</v>
      </c>
      <c r="T48" s="161">
        <v>322632507.59362578</v>
      </c>
      <c r="U48" s="161">
        <v>921315893.69274485</v>
      </c>
      <c r="V48" s="161">
        <v>1243948401.2862706</v>
      </c>
      <c r="W48" s="161">
        <v>145116676.84211448</v>
      </c>
      <c r="X48" s="161">
        <v>295362080.87789482</v>
      </c>
      <c r="Y48" s="161">
        <v>440478757.7201094</v>
      </c>
      <c r="Z48" s="161">
        <v>0</v>
      </c>
      <c r="AA48" s="161">
        <v>14006985.853300001</v>
      </c>
      <c r="AB48" s="161">
        <v>14006985.8533</v>
      </c>
    </row>
    <row r="49" spans="1:28" x14ac:dyDescent="0.2">
      <c r="A49" s="103" t="s">
        <v>213</v>
      </c>
      <c r="B49" s="157">
        <v>3980502596.5666485</v>
      </c>
      <c r="C49" s="157">
        <v>6118086835.2288399</v>
      </c>
      <c r="D49" s="157">
        <v>10098589431.795588</v>
      </c>
      <c r="E49" s="158">
        <v>83688231.222045705</v>
      </c>
      <c r="F49" s="158">
        <v>102763197.42898655</v>
      </c>
      <c r="G49" s="158">
        <v>186451428.65093222</v>
      </c>
      <c r="H49" s="108">
        <v>0.12781600000000001</v>
      </c>
      <c r="I49" s="104">
        <v>8.0426329864786733E-2</v>
      </c>
      <c r="J49" s="108">
        <v>9.9224999999999994E-2</v>
      </c>
      <c r="K49" s="105">
        <v>73.088700000000003</v>
      </c>
      <c r="L49" s="105">
        <v>89.274435372521921</v>
      </c>
      <c r="M49" s="105">
        <v>82.914299999999997</v>
      </c>
      <c r="N49" s="161">
        <v>102628319.77798766</v>
      </c>
      <c r="O49" s="161">
        <v>230841826.31287089</v>
      </c>
      <c r="P49" s="161">
        <v>333470146.09085852</v>
      </c>
      <c r="Q49" s="161">
        <v>3655862136.3700852</v>
      </c>
      <c r="R49" s="161">
        <v>5497916334.1092768</v>
      </c>
      <c r="S49" s="161">
        <v>9153778470.4793625</v>
      </c>
      <c r="T49" s="161">
        <v>146305264.35696921</v>
      </c>
      <c r="U49" s="161">
        <v>235705325.60040468</v>
      </c>
      <c r="V49" s="161">
        <v>382010589.95747393</v>
      </c>
      <c r="W49" s="161">
        <v>174354053.45679396</v>
      </c>
      <c r="X49" s="161">
        <v>368257528.28911185</v>
      </c>
      <c r="Y49" s="161">
        <v>542611581.74590588</v>
      </c>
      <c r="Z49" s="161">
        <v>3981142.3827999998</v>
      </c>
      <c r="AA49" s="161">
        <v>16207647.230046</v>
      </c>
      <c r="AB49" s="161">
        <v>20188789.612846002</v>
      </c>
    </row>
    <row r="50" spans="1:28" x14ac:dyDescent="0.2">
      <c r="A50" s="103" t="s">
        <v>214</v>
      </c>
      <c r="B50" s="157">
        <v>6688266639.8648262</v>
      </c>
      <c r="C50" s="157">
        <v>1343263497.83761</v>
      </c>
      <c r="D50" s="157">
        <v>8031530137.7024364</v>
      </c>
      <c r="E50" s="158">
        <v>172641193.35991028</v>
      </c>
      <c r="F50" s="158">
        <v>17380596.429488048</v>
      </c>
      <c r="G50" s="158">
        <v>190021789.78939828</v>
      </c>
      <c r="H50" s="108">
        <v>0.16121199999999999</v>
      </c>
      <c r="I50" s="104">
        <v>7.9228714475975986E-2</v>
      </c>
      <c r="J50" s="108">
        <v>0.14771200000000001</v>
      </c>
      <c r="K50" s="105">
        <v>62.048699999999997</v>
      </c>
      <c r="L50" s="105">
        <v>101.15261682817348</v>
      </c>
      <c r="M50" s="105">
        <v>68.578500000000005</v>
      </c>
      <c r="N50" s="161">
        <v>124381373.58310001</v>
      </c>
      <c r="O50" s="161">
        <v>25049370.209799998</v>
      </c>
      <c r="P50" s="161">
        <v>149430743.79290003</v>
      </c>
      <c r="Q50" s="161">
        <v>6208887974.7161779</v>
      </c>
      <c r="R50" s="161">
        <v>1232768356.77561</v>
      </c>
      <c r="S50" s="161">
        <v>7441656331.4916887</v>
      </c>
      <c r="T50" s="161">
        <v>318261534.11444795</v>
      </c>
      <c r="U50" s="161">
        <v>73542647.550499991</v>
      </c>
      <c r="V50" s="161">
        <v>391804181.66494799</v>
      </c>
      <c r="W50" s="161">
        <v>158238857.34780002</v>
      </c>
      <c r="X50" s="161">
        <v>36500262.616799995</v>
      </c>
      <c r="Y50" s="161">
        <v>194739119.96470001</v>
      </c>
      <c r="Z50" s="161">
        <v>2878273.6864</v>
      </c>
      <c r="AA50" s="161">
        <v>452230.8947</v>
      </c>
      <c r="AB50" s="161">
        <v>3330504.5811000001</v>
      </c>
    </row>
    <row r="51" spans="1:28" x14ac:dyDescent="0.2">
      <c r="A51" s="103" t="s">
        <v>215</v>
      </c>
      <c r="B51" s="157">
        <v>17799532359.718452</v>
      </c>
      <c r="C51" s="157">
        <v>4958471350.4899912</v>
      </c>
      <c r="D51" s="157">
        <v>22758003710.208443</v>
      </c>
      <c r="E51" s="158">
        <v>393794174.56903911</v>
      </c>
      <c r="F51" s="158">
        <v>34197476.762278631</v>
      </c>
      <c r="G51" s="158">
        <v>427991651.33131766</v>
      </c>
      <c r="H51" s="108">
        <v>0.148733</v>
      </c>
      <c r="I51" s="104">
        <v>7.3158563364378135E-2</v>
      </c>
      <c r="J51" s="108">
        <v>0.13255600000000001</v>
      </c>
      <c r="K51" s="105">
        <v>96.331000000000003</v>
      </c>
      <c r="L51" s="105">
        <v>141.73784942056068</v>
      </c>
      <c r="M51" s="105">
        <v>106.06</v>
      </c>
      <c r="N51" s="161">
        <v>196219398.93400961</v>
      </c>
      <c r="O51" s="161">
        <v>53300576.565185994</v>
      </c>
      <c r="P51" s="161">
        <v>249519975.49919564</v>
      </c>
      <c r="Q51" s="161">
        <v>16673699712.235155</v>
      </c>
      <c r="R51" s="161">
        <v>4623494331.4479742</v>
      </c>
      <c r="S51" s="161">
        <v>21297194043.683029</v>
      </c>
      <c r="T51" s="161">
        <v>750997576.27115381</v>
      </c>
      <c r="U51" s="161">
        <v>221387488.62726006</v>
      </c>
      <c r="V51" s="161">
        <v>972385064.89841378</v>
      </c>
      <c r="W51" s="161">
        <v>316443241.15374374</v>
      </c>
      <c r="X51" s="161">
        <v>94895428.944556803</v>
      </c>
      <c r="Y51" s="161">
        <v>411338670.09840047</v>
      </c>
      <c r="Z51" s="161">
        <v>58391830.058400005</v>
      </c>
      <c r="AA51" s="161">
        <v>18694101.470199998</v>
      </c>
      <c r="AB51" s="161">
        <v>77085931.528600007</v>
      </c>
    </row>
    <row r="53" spans="1:28" x14ac:dyDescent="0.2">
      <c r="B53" s="166">
        <f>D7+D47-BS!E29</f>
        <v>-1419.7273483276367</v>
      </c>
    </row>
  </sheetData>
  <mergeCells count="10">
    <mergeCell ref="Q5:S5"/>
    <mergeCell ref="T5:V5"/>
    <mergeCell ref="W5:Y5"/>
    <mergeCell ref="Z5:AB5"/>
    <mergeCell ref="A5:A6"/>
    <mergeCell ref="B5:D5"/>
    <mergeCell ref="E5:G5"/>
    <mergeCell ref="H5:J5"/>
    <mergeCell ref="K5:M5"/>
    <mergeCell ref="N5:P5"/>
  </mergeCells>
  <pageMargins left="0.7" right="0.7" top="0.75" bottom="0.75" header="0.3" footer="0.3"/>
  <pageSetup scale="28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tabColor rgb="FF00B050"/>
  </sheetPr>
  <dimension ref="A1:AB51"/>
  <sheetViews>
    <sheetView zoomScaleNormal="100" workbookViewId="0">
      <selection activeCell="A3" sqref="A3"/>
    </sheetView>
  </sheetViews>
  <sheetFormatPr defaultColWidth="8.7109375" defaultRowHeight="12.75" x14ac:dyDescent="0.2"/>
  <cols>
    <col min="1" max="1" width="75" style="106" bestFit="1" customWidth="1"/>
    <col min="2" max="2" width="14.7109375" style="106" customWidth="1"/>
    <col min="3" max="4" width="9.85546875" style="106" bestFit="1" customWidth="1"/>
    <col min="5" max="16" width="8.7109375" style="106"/>
    <col min="17" max="19" width="9.85546875" style="106" bestFit="1" customWidth="1"/>
    <col min="20" max="16384" width="8.7109375" style="106"/>
  </cols>
  <sheetData>
    <row r="1" spans="1:28" x14ac:dyDescent="0.2">
      <c r="A1" s="109" t="s">
        <v>112</v>
      </c>
    </row>
    <row r="2" spans="1:28" x14ac:dyDescent="0.2">
      <c r="A2" s="68"/>
    </row>
    <row r="3" spans="1:28" x14ac:dyDescent="0.2">
      <c r="A3" s="77">
        <f>BS!B3</f>
        <v>45657</v>
      </c>
    </row>
    <row r="4" spans="1:28" x14ac:dyDescent="0.2">
      <c r="A4" s="165" t="s">
        <v>280</v>
      </c>
    </row>
    <row r="5" spans="1:28" ht="54.95" customHeight="1" x14ac:dyDescent="0.2">
      <c r="A5" s="210" t="s">
        <v>218</v>
      </c>
      <c r="B5" s="211" t="s">
        <v>231</v>
      </c>
      <c r="C5" s="211"/>
      <c r="D5" s="211"/>
      <c r="E5" s="211" t="s">
        <v>230</v>
      </c>
      <c r="F5" s="211"/>
      <c r="G5" s="211"/>
      <c r="H5" s="211" t="s">
        <v>232</v>
      </c>
      <c r="I5" s="211"/>
      <c r="J5" s="211"/>
      <c r="K5" s="211" t="s">
        <v>233</v>
      </c>
      <c r="L5" s="211"/>
      <c r="M5" s="211"/>
      <c r="N5" s="211" t="s">
        <v>234</v>
      </c>
      <c r="O5" s="211"/>
      <c r="P5" s="211"/>
      <c r="Q5" s="211" t="s">
        <v>235</v>
      </c>
      <c r="R5" s="211"/>
      <c r="S5" s="211"/>
      <c r="T5" s="211" t="s">
        <v>236</v>
      </c>
      <c r="U5" s="211"/>
      <c r="V5" s="211"/>
      <c r="W5" s="211" t="s">
        <v>237</v>
      </c>
      <c r="X5" s="211"/>
      <c r="Y5" s="211"/>
      <c r="Z5" s="211" t="s">
        <v>238</v>
      </c>
      <c r="AA5" s="211"/>
      <c r="AB5" s="211"/>
    </row>
    <row r="6" spans="1:28" x14ac:dyDescent="0.2">
      <c r="A6" s="210"/>
      <c r="B6" s="107" t="s">
        <v>22</v>
      </c>
      <c r="C6" s="107" t="s">
        <v>23</v>
      </c>
      <c r="D6" s="107" t="s">
        <v>13</v>
      </c>
      <c r="E6" s="107" t="s">
        <v>22</v>
      </c>
      <c r="F6" s="107" t="s">
        <v>23</v>
      </c>
      <c r="G6" s="107" t="s">
        <v>13</v>
      </c>
      <c r="H6" s="107" t="s">
        <v>22</v>
      </c>
      <c r="I6" s="107" t="s">
        <v>23</v>
      </c>
      <c r="J6" s="107" t="s">
        <v>13</v>
      </c>
      <c r="K6" s="107" t="s">
        <v>22</v>
      </c>
      <c r="L6" s="107" t="s">
        <v>23</v>
      </c>
      <c r="M6" s="107" t="s">
        <v>13</v>
      </c>
      <c r="N6" s="107" t="s">
        <v>22</v>
      </c>
      <c r="O6" s="107" t="s">
        <v>23</v>
      </c>
      <c r="P6" s="107" t="s">
        <v>13</v>
      </c>
      <c r="Q6" s="107" t="s">
        <v>22</v>
      </c>
      <c r="R6" s="107" t="s">
        <v>23</v>
      </c>
      <c r="S6" s="107" t="s">
        <v>13</v>
      </c>
      <c r="T6" s="107" t="s">
        <v>22</v>
      </c>
      <c r="U6" s="107" t="s">
        <v>23</v>
      </c>
      <c r="V6" s="107" t="s">
        <v>13</v>
      </c>
      <c r="W6" s="107" t="s">
        <v>22</v>
      </c>
      <c r="X6" s="107" t="s">
        <v>23</v>
      </c>
      <c r="Y6" s="107" t="s">
        <v>13</v>
      </c>
      <c r="Z6" s="107" t="s">
        <v>22</v>
      </c>
      <c r="AA6" s="107" t="s">
        <v>23</v>
      </c>
      <c r="AB6" s="107" t="s">
        <v>13</v>
      </c>
    </row>
    <row r="7" spans="1:28" x14ac:dyDescent="0.2">
      <c r="A7" s="102" t="s">
        <v>270</v>
      </c>
      <c r="B7" s="157">
        <f>Sectors_I!B7</f>
        <v>45677534.579999998</v>
      </c>
      <c r="C7" s="157">
        <f>Sectors_I!C7</f>
        <v>686849.39300000004</v>
      </c>
      <c r="D7" s="157">
        <f>Sectors_I!D7</f>
        <v>46364383.972999997</v>
      </c>
      <c r="E7" s="158">
        <f>Sectors_I!E7</f>
        <v>146597.88233419001</v>
      </c>
      <c r="F7" s="158">
        <f>Sectors_I!F7</f>
        <v>1264.6502</v>
      </c>
      <c r="G7" s="158">
        <f>Sectors_I!G7</f>
        <v>147862.53253419002</v>
      </c>
      <c r="H7" s="108">
        <f>Sectors_I!H7</f>
        <v>9.2499999999999999E-2</v>
      </c>
      <c r="I7" s="104">
        <f>Sectors_I!I7</f>
        <v>7.4999999999999997E-2</v>
      </c>
      <c r="J7" s="108">
        <f>Sectors_I!J7</f>
        <v>9.22259E-2</v>
      </c>
      <c r="K7" s="105">
        <f>Sectors_I!K7</f>
        <v>4.8</v>
      </c>
      <c r="L7" s="105">
        <f>Sectors_I!L7</f>
        <v>13.283300000000001</v>
      </c>
      <c r="M7" s="105">
        <f>Sectors_I!M7</f>
        <v>4.9328799999999999</v>
      </c>
      <c r="N7" s="161">
        <f>Sectors_I!N7</f>
        <v>0</v>
      </c>
      <c r="O7" s="161">
        <f>Sectors_I!O7</f>
        <v>0</v>
      </c>
      <c r="P7" s="161">
        <f>Sectors_I!P7</f>
        <v>0</v>
      </c>
      <c r="Q7" s="161">
        <f>Sectors_I!Q7</f>
        <v>45677534.579999998</v>
      </c>
      <c r="R7" s="161">
        <f>Sectors_I!R7</f>
        <v>686849.39300000004</v>
      </c>
      <c r="S7" s="161">
        <f>Sectors_I!S7</f>
        <v>46364383.972999997</v>
      </c>
      <c r="T7" s="161">
        <f>Sectors_I!T7</f>
        <v>0</v>
      </c>
      <c r="U7" s="161">
        <f>Sectors_I!U7</f>
        <v>0</v>
      </c>
      <c r="V7" s="161">
        <f>Sectors_I!V7</f>
        <v>0</v>
      </c>
      <c r="W7" s="161">
        <f>Sectors_I!W7</f>
        <v>0</v>
      </c>
      <c r="X7" s="161">
        <f>Sectors_I!X7</f>
        <v>0</v>
      </c>
      <c r="Y7" s="161">
        <f>Sectors_I!Y7</f>
        <v>0</v>
      </c>
      <c r="Z7" s="161">
        <f>Sectors_I!Z7</f>
        <v>0</v>
      </c>
      <c r="AA7" s="161">
        <f>Sectors_I!AA7</f>
        <v>0</v>
      </c>
      <c r="AB7" s="161">
        <f>Sectors_I!AB7</f>
        <v>0</v>
      </c>
    </row>
    <row r="8" spans="1:28" x14ac:dyDescent="0.2">
      <c r="A8" s="101" t="s">
        <v>113</v>
      </c>
      <c r="B8" s="157">
        <f>Sectors_I!B8</f>
        <v>25694396.9329</v>
      </c>
      <c r="C8" s="157">
        <f>Sectors_I!C8</f>
        <v>32219729.53111428</v>
      </c>
      <c r="D8" s="157">
        <f>Sectors_I!D8</f>
        <v>57914126.464114279</v>
      </c>
      <c r="E8" s="158">
        <f>Sectors_I!E8</f>
        <v>213328.56514895</v>
      </c>
      <c r="F8" s="158">
        <f>Sectors_I!F8</f>
        <v>265211.52028</v>
      </c>
      <c r="G8" s="158">
        <f>Sectors_I!G8</f>
        <v>478540.08542895003</v>
      </c>
      <c r="H8" s="108">
        <f>Sectors_I!H8</f>
        <v>0.120953</v>
      </c>
      <c r="I8" s="104">
        <f>Sectors_I!I8</f>
        <v>9.5648717503561048E-2</v>
      </c>
      <c r="J8" s="108">
        <f>Sectors_I!J8</f>
        <v>0.106817</v>
      </c>
      <c r="K8" s="105">
        <f>Sectors_I!K8</f>
        <v>54.075200000000002</v>
      </c>
      <c r="L8" s="105">
        <f>Sectors_I!L8</f>
        <v>47.879784323145451</v>
      </c>
      <c r="M8" s="105">
        <f>Sectors_I!M8</f>
        <v>50.615200000000002</v>
      </c>
      <c r="N8" s="161">
        <f>Sectors_I!N8</f>
        <v>89.46</v>
      </c>
      <c r="O8" s="161">
        <f>Sectors_I!O8</f>
        <v>0</v>
      </c>
      <c r="P8" s="161">
        <f>Sectors_I!P8</f>
        <v>89.46</v>
      </c>
      <c r="Q8" s="161">
        <f>Sectors_I!Q8</f>
        <v>25065670.762899999</v>
      </c>
      <c r="R8" s="161">
        <f>Sectors_I!R8</f>
        <v>32219682.260514282</v>
      </c>
      <c r="S8" s="161">
        <f>Sectors_I!S8</f>
        <v>57285353.023514278</v>
      </c>
      <c r="T8" s="161">
        <f>Sectors_I!T8</f>
        <v>618147.05000000005</v>
      </c>
      <c r="U8" s="161">
        <f>Sectors_I!U8</f>
        <v>0</v>
      </c>
      <c r="V8" s="161">
        <f>Sectors_I!V8</f>
        <v>618147.05000000005</v>
      </c>
      <c r="W8" s="161">
        <f>Sectors_I!W8</f>
        <v>10579.119999999999</v>
      </c>
      <c r="X8" s="161">
        <f>Sectors_I!X8</f>
        <v>47.270600000000002</v>
      </c>
      <c r="Y8" s="161">
        <f>Sectors_I!Y8</f>
        <v>10626.390599999999</v>
      </c>
      <c r="Z8" s="161">
        <f>Sectors_I!Z8</f>
        <v>0</v>
      </c>
      <c r="AA8" s="161">
        <f>Sectors_I!AA8</f>
        <v>0</v>
      </c>
      <c r="AB8" s="161">
        <f>Sectors_I!AB8</f>
        <v>0</v>
      </c>
    </row>
    <row r="9" spans="1:28" x14ac:dyDescent="0.2">
      <c r="A9" s="101" t="s">
        <v>114</v>
      </c>
      <c r="B9" s="157">
        <f>Sectors_I!B9</f>
        <v>778736801.66840005</v>
      </c>
      <c r="C9" s="157">
        <f>Sectors_I!C9</f>
        <v>77562152.880027995</v>
      </c>
      <c r="D9" s="157">
        <f>Sectors_I!D9</f>
        <v>856298954.54832816</v>
      </c>
      <c r="E9" s="158">
        <f>Sectors_I!E9</f>
        <v>2319848.0048754998</v>
      </c>
      <c r="F9" s="158">
        <f>Sectors_I!F9</f>
        <v>465193.5173048001</v>
      </c>
      <c r="G9" s="158">
        <f>Sectors_I!G9</f>
        <v>2785041.5221802997</v>
      </c>
      <c r="H9" s="108">
        <f>Sectors_I!H9</f>
        <v>0.12839900000000001</v>
      </c>
      <c r="I9" s="104">
        <f>Sectors_I!I9</f>
        <v>8.3158596181328565E-2</v>
      </c>
      <c r="J9" s="108">
        <f>Sectors_I!J9</f>
        <v>0.124307</v>
      </c>
      <c r="K9" s="105">
        <f>Sectors_I!K9</f>
        <v>29.048300000000001</v>
      </c>
      <c r="L9" s="105">
        <f>Sectors_I!L9</f>
        <v>25.219533409199379</v>
      </c>
      <c r="M9" s="105">
        <f>Sectors_I!M9</f>
        <v>28.7014</v>
      </c>
      <c r="N9" s="161">
        <f>Sectors_I!N9</f>
        <v>1455270.6</v>
      </c>
      <c r="O9" s="161">
        <f>Sectors_I!O9</f>
        <v>401058.05</v>
      </c>
      <c r="P9" s="161">
        <f>Sectors_I!P9</f>
        <v>1856328.65</v>
      </c>
      <c r="Q9" s="161">
        <f>Sectors_I!Q9</f>
        <v>776679644.72739995</v>
      </c>
      <c r="R9" s="161">
        <f>Sectors_I!R9</f>
        <v>76923105.580727994</v>
      </c>
      <c r="S9" s="161">
        <f>Sectors_I!S9</f>
        <v>853602750.3079282</v>
      </c>
      <c r="T9" s="161">
        <f>Sectors_I!T9</f>
        <v>273310.66700000002</v>
      </c>
      <c r="U9" s="161">
        <f>Sectors_I!U9</f>
        <v>150945.6341</v>
      </c>
      <c r="V9" s="161">
        <f>Sectors_I!V9</f>
        <v>424256.30110000004</v>
      </c>
      <c r="W9" s="161">
        <f>Sectors_I!W9</f>
        <v>1458692.5</v>
      </c>
      <c r="X9" s="161">
        <f>Sectors_I!X9</f>
        <v>426197.85519999999</v>
      </c>
      <c r="Y9" s="161">
        <f>Sectors_I!Y9</f>
        <v>1884890.3552999999</v>
      </c>
      <c r="Z9" s="161">
        <f>Sectors_I!Z9</f>
        <v>325153.77399999998</v>
      </c>
      <c r="AA9" s="161">
        <f>Sectors_I!AA9</f>
        <v>61903.81</v>
      </c>
      <c r="AB9" s="161">
        <f>Sectors_I!AB9</f>
        <v>387057.58399999997</v>
      </c>
    </row>
    <row r="10" spans="1:28" x14ac:dyDescent="0.2">
      <c r="A10" s="101" t="s">
        <v>225</v>
      </c>
      <c r="B10" s="157">
        <f>Sectors_I!B10</f>
        <v>216756966.16750002</v>
      </c>
      <c r="C10" s="157">
        <f>Sectors_I!C10</f>
        <v>962579.6540000001</v>
      </c>
      <c r="D10" s="157">
        <f>Sectors_I!D10</f>
        <v>217719545.82139999</v>
      </c>
      <c r="E10" s="158">
        <f>Sectors_I!E10</f>
        <v>995390.3086624</v>
      </c>
      <c r="F10" s="158">
        <f>Sectors_I!F10</f>
        <v>4299.3796000000002</v>
      </c>
      <c r="G10" s="158">
        <f>Sectors_I!G10</f>
        <v>999689.68826239998</v>
      </c>
      <c r="H10" s="108">
        <f>Sectors_I!H10</f>
        <v>0.141899</v>
      </c>
      <c r="I10" s="104">
        <f>Sectors_I!I10</f>
        <v>0.11309</v>
      </c>
      <c r="J10" s="108">
        <f>Sectors_I!J10</f>
        <v>0.14181299999999999</v>
      </c>
      <c r="K10" s="105">
        <f>Sectors_I!K10</f>
        <v>23.271599999999999</v>
      </c>
      <c r="L10" s="105">
        <f>Sectors_I!L10</f>
        <v>63.352200000000003</v>
      </c>
      <c r="M10" s="105">
        <f>Sectors_I!M10</f>
        <v>23.449300000000001</v>
      </c>
      <c r="N10" s="161">
        <f>Sectors_I!N10</f>
        <v>0</v>
      </c>
      <c r="O10" s="161">
        <f>Sectors_I!O10</f>
        <v>0</v>
      </c>
      <c r="P10" s="161">
        <f>Sectors_I!P10</f>
        <v>0</v>
      </c>
      <c r="Q10" s="161">
        <f>Sectors_I!Q10</f>
        <v>216719714.36750001</v>
      </c>
      <c r="R10" s="161">
        <f>Sectors_I!R10</f>
        <v>962579.6540000001</v>
      </c>
      <c r="S10" s="161">
        <f>Sectors_I!S10</f>
        <v>217682294.02139997</v>
      </c>
      <c r="T10" s="161">
        <f>Sectors_I!T10</f>
        <v>0</v>
      </c>
      <c r="U10" s="161">
        <f>Sectors_I!U10</f>
        <v>0</v>
      </c>
      <c r="V10" s="161">
        <f>Sectors_I!V10</f>
        <v>0</v>
      </c>
      <c r="W10" s="161">
        <f>Sectors_I!W10</f>
        <v>37251.800000000003</v>
      </c>
      <c r="X10" s="161">
        <f>Sectors_I!X10</f>
        <v>0</v>
      </c>
      <c r="Y10" s="161">
        <f>Sectors_I!Y10</f>
        <v>37251.800000000003</v>
      </c>
      <c r="Z10" s="161">
        <f>Sectors_I!Z10</f>
        <v>0</v>
      </c>
      <c r="AA10" s="161">
        <f>Sectors_I!AA10</f>
        <v>0</v>
      </c>
      <c r="AB10" s="161">
        <f>Sectors_I!AB10</f>
        <v>0</v>
      </c>
    </row>
    <row r="11" spans="1:28" x14ac:dyDescent="0.2">
      <c r="A11" s="101" t="s">
        <v>239</v>
      </c>
      <c r="B11" s="157">
        <f>Sectors_I!B11</f>
        <v>342954699.1642369</v>
      </c>
      <c r="C11" s="157">
        <f>Sectors_I!C11</f>
        <v>3703760511.9818501</v>
      </c>
      <c r="D11" s="157">
        <f>Sectors_I!D11</f>
        <v>4046715211.1461868</v>
      </c>
      <c r="E11" s="158">
        <f>Sectors_I!E11</f>
        <v>14971736.397492098</v>
      </c>
      <c r="F11" s="158">
        <f>Sectors_I!F11</f>
        <v>28724546.308622874</v>
      </c>
      <c r="G11" s="158">
        <f>Sectors_I!G11</f>
        <v>43696282.70611497</v>
      </c>
      <c r="H11" s="108">
        <f>Sectors_I!H11</f>
        <v>0.124875</v>
      </c>
      <c r="I11" s="104">
        <f>Sectors_I!I11</f>
        <v>0.10486831771582605</v>
      </c>
      <c r="J11" s="108">
        <f>Sectors_I!J11</f>
        <v>0.106504</v>
      </c>
      <c r="K11" s="105">
        <f>Sectors_I!K11</f>
        <v>42.035400000000003</v>
      </c>
      <c r="L11" s="105">
        <f>Sectors_I!L11</f>
        <v>37.922186495251012</v>
      </c>
      <c r="M11" s="105">
        <f>Sectors_I!M11</f>
        <v>38.263599999999997</v>
      </c>
      <c r="N11" s="161">
        <f>Sectors_I!N11</f>
        <v>15736427.860000001</v>
      </c>
      <c r="O11" s="161">
        <f>Sectors_I!O11</f>
        <v>70625455.953407705</v>
      </c>
      <c r="P11" s="161">
        <f>Sectors_I!P11</f>
        <v>86361883.813507706</v>
      </c>
      <c r="Q11" s="161">
        <f>Sectors_I!Q11</f>
        <v>296358568.92665941</v>
      </c>
      <c r="R11" s="161">
        <f>Sectors_I!R11</f>
        <v>3462614800.4039125</v>
      </c>
      <c r="S11" s="161">
        <f>Sectors_I!S11</f>
        <v>3758973369.3306713</v>
      </c>
      <c r="T11" s="161">
        <f>Sectors_I!T11</f>
        <v>15700651.56927857</v>
      </c>
      <c r="U11" s="161">
        <f>Sectors_I!U11</f>
        <v>156719974.762124</v>
      </c>
      <c r="V11" s="161">
        <f>Sectors_I!V11</f>
        <v>172420626.33140257</v>
      </c>
      <c r="W11" s="161">
        <f>Sectors_I!W11</f>
        <v>30895478.6682989</v>
      </c>
      <c r="X11" s="161">
        <f>Sectors_I!X11</f>
        <v>77920406.267213389</v>
      </c>
      <c r="Y11" s="161">
        <f>Sectors_I!Y11</f>
        <v>108815884.9355123</v>
      </c>
      <c r="Z11" s="161">
        <f>Sectors_I!Z11</f>
        <v>0</v>
      </c>
      <c r="AA11" s="161">
        <f>Sectors_I!AA11</f>
        <v>6505330.5486000003</v>
      </c>
      <c r="AB11" s="161">
        <f>Sectors_I!AB11</f>
        <v>6505330.5486000003</v>
      </c>
    </row>
    <row r="12" spans="1:28" x14ac:dyDescent="0.2">
      <c r="A12" s="101" t="s">
        <v>115</v>
      </c>
      <c r="B12" s="157">
        <f>Sectors_I!B12</f>
        <v>687079427.03035426</v>
      </c>
      <c r="C12" s="157">
        <f>Sectors_I!C12</f>
        <v>2683657936.9435349</v>
      </c>
      <c r="D12" s="157">
        <f>Sectors_I!D12</f>
        <v>3370737363.9739885</v>
      </c>
      <c r="E12" s="158">
        <f>Sectors_I!E12</f>
        <v>5979130.2888074303</v>
      </c>
      <c r="F12" s="158">
        <f>Sectors_I!F12</f>
        <v>24904498.013187028</v>
      </c>
      <c r="G12" s="158">
        <f>Sectors_I!G12</f>
        <v>30883628.301994462</v>
      </c>
      <c r="H12" s="108">
        <f>Sectors_I!H12</f>
        <v>0.12429900000000001</v>
      </c>
      <c r="I12" s="104">
        <f>Sectors_I!I12</f>
        <v>8.7090124099720501E-2</v>
      </c>
      <c r="J12" s="108">
        <f>Sectors_I!J12</f>
        <v>9.4671699999999998E-2</v>
      </c>
      <c r="K12" s="105">
        <f>Sectors_I!K12</f>
        <v>96.2881</v>
      </c>
      <c r="L12" s="105">
        <f>Sectors_I!L12</f>
        <v>116.22980023091927</v>
      </c>
      <c r="M12" s="105">
        <f>Sectors_I!M12</f>
        <v>112.19499999999999</v>
      </c>
      <c r="N12" s="161">
        <f>Sectors_I!N12</f>
        <v>3899554.6744999997</v>
      </c>
      <c r="O12" s="161">
        <f>Sectors_I!O12</f>
        <v>37165776.825038001</v>
      </c>
      <c r="P12" s="161">
        <f>Sectors_I!P12</f>
        <v>41065331.499537997</v>
      </c>
      <c r="Q12" s="161">
        <f>Sectors_I!Q12</f>
        <v>644058287.37033021</v>
      </c>
      <c r="R12" s="161">
        <f>Sectors_I!R12</f>
        <v>2479382974.9599895</v>
      </c>
      <c r="S12" s="161">
        <f>Sectors_I!S12</f>
        <v>3123441262.3305187</v>
      </c>
      <c r="T12" s="161">
        <f>Sectors_I!T12</f>
        <v>25705698.156324059</v>
      </c>
      <c r="U12" s="161">
        <f>Sectors_I!U12</f>
        <v>129412613.52317157</v>
      </c>
      <c r="V12" s="161">
        <f>Sectors_I!V12</f>
        <v>155118311.67949563</v>
      </c>
      <c r="W12" s="161">
        <f>Sectors_I!W12</f>
        <v>17315441.503699999</v>
      </c>
      <c r="X12" s="161">
        <f>Sectors_I!X12</f>
        <v>73547351.842673987</v>
      </c>
      <c r="Y12" s="161">
        <f>Sectors_I!Y12</f>
        <v>90862793.346274003</v>
      </c>
      <c r="Z12" s="161">
        <f>Sectors_I!Z12</f>
        <v>0</v>
      </c>
      <c r="AA12" s="161">
        <f>Sectors_I!AA12</f>
        <v>1314996.6177000001</v>
      </c>
      <c r="AB12" s="161">
        <f>Sectors_I!AB12</f>
        <v>1314996.6177000001</v>
      </c>
    </row>
    <row r="13" spans="1:28" x14ac:dyDescent="0.2">
      <c r="A13" s="101" t="s">
        <v>116</v>
      </c>
      <c r="B13" s="157">
        <f>Sectors_I!B13</f>
        <v>544674056.72737277</v>
      </c>
      <c r="C13" s="157">
        <f>Sectors_I!C13</f>
        <v>473712933.72025049</v>
      </c>
      <c r="D13" s="157">
        <f>Sectors_I!D13</f>
        <v>1018386990.4476233</v>
      </c>
      <c r="E13" s="158">
        <f>Sectors_I!E13</f>
        <v>14924979.34384145</v>
      </c>
      <c r="F13" s="158">
        <f>Sectors_I!F13</f>
        <v>5788586.9227000494</v>
      </c>
      <c r="G13" s="158">
        <f>Sectors_I!G13</f>
        <v>20713566.266541488</v>
      </c>
      <c r="H13" s="108">
        <f>Sectors_I!H13</f>
        <v>0.136575</v>
      </c>
      <c r="I13" s="104">
        <f>Sectors_I!I13</f>
        <v>9.3574921070516404E-2</v>
      </c>
      <c r="J13" s="108">
        <f>Sectors_I!J13</f>
        <v>0.116343</v>
      </c>
      <c r="K13" s="105">
        <f>Sectors_I!K13</f>
        <v>38.702199999999998</v>
      </c>
      <c r="L13" s="105">
        <f>Sectors_I!L13</f>
        <v>54.476525313537898</v>
      </c>
      <c r="M13" s="105">
        <f>Sectors_I!M13</f>
        <v>46.119599999999998</v>
      </c>
      <c r="N13" s="161">
        <f>Sectors_I!N13</f>
        <v>26165787.290600002</v>
      </c>
      <c r="O13" s="161">
        <f>Sectors_I!O13</f>
        <v>12584160.106999999</v>
      </c>
      <c r="P13" s="161">
        <f>Sectors_I!P13</f>
        <v>38749947.397599995</v>
      </c>
      <c r="Q13" s="161">
        <f>Sectors_I!Q13</f>
        <v>461600175.15937275</v>
      </c>
      <c r="R13" s="161">
        <f>Sectors_I!R13</f>
        <v>427386174.85423589</v>
      </c>
      <c r="S13" s="161">
        <f>Sectors_I!S13</f>
        <v>888986350.01350868</v>
      </c>
      <c r="T13" s="161">
        <f>Sectors_I!T13</f>
        <v>50545644.138800003</v>
      </c>
      <c r="U13" s="161">
        <f>Sectors_I!U13</f>
        <v>28267559.402990583</v>
      </c>
      <c r="V13" s="161">
        <f>Sectors_I!V13</f>
        <v>78813203.541890576</v>
      </c>
      <c r="W13" s="161">
        <f>Sectors_I!W13</f>
        <v>32502058.390700005</v>
      </c>
      <c r="X13" s="161">
        <f>Sectors_I!X13</f>
        <v>18059199.463023998</v>
      </c>
      <c r="Y13" s="161">
        <f>Sectors_I!Y13</f>
        <v>50561257.853724003</v>
      </c>
      <c r="Z13" s="161">
        <f>Sectors_I!Z13</f>
        <v>26179.038499999999</v>
      </c>
      <c r="AA13" s="161">
        <f>Sectors_I!AA13</f>
        <v>0</v>
      </c>
      <c r="AB13" s="161">
        <f>Sectors_I!AB13</f>
        <v>26179.038499999999</v>
      </c>
    </row>
    <row r="14" spans="1:28" x14ac:dyDescent="0.2">
      <c r="A14" s="101" t="s">
        <v>117</v>
      </c>
      <c r="B14" s="157">
        <f>Sectors_I!B14</f>
        <v>717663879.15980005</v>
      </c>
      <c r="C14" s="157">
        <f>Sectors_I!C14</f>
        <v>1402811988.491519</v>
      </c>
      <c r="D14" s="157">
        <f>Sectors_I!D14</f>
        <v>2120475867.651319</v>
      </c>
      <c r="E14" s="158">
        <f>Sectors_I!E14</f>
        <v>11669502.080020159</v>
      </c>
      <c r="F14" s="158">
        <f>Sectors_I!F14</f>
        <v>12672877.833341159</v>
      </c>
      <c r="G14" s="158">
        <f>Sectors_I!G14</f>
        <v>24342379.913361326</v>
      </c>
      <c r="H14" s="108">
        <f>Sectors_I!H14</f>
        <v>0.12828700000000001</v>
      </c>
      <c r="I14" s="104">
        <f>Sectors_I!I14</f>
        <v>0.10403420044492279</v>
      </c>
      <c r="J14" s="108">
        <f>Sectors_I!J14</f>
        <v>0.11228100000000001</v>
      </c>
      <c r="K14" s="105">
        <f>Sectors_I!K14</f>
        <v>59.956899999999997</v>
      </c>
      <c r="L14" s="105">
        <f>Sectors_I!L14</f>
        <v>73.032713133487192</v>
      </c>
      <c r="M14" s="105">
        <f>Sectors_I!M14</f>
        <v>68.594200000000001</v>
      </c>
      <c r="N14" s="161">
        <f>Sectors_I!N14</f>
        <v>7762623.1357999993</v>
      </c>
      <c r="O14" s="161">
        <f>Sectors_I!O14</f>
        <v>29598159.399411999</v>
      </c>
      <c r="P14" s="161">
        <f>Sectors_I!P14</f>
        <v>37360782.535212003</v>
      </c>
      <c r="Q14" s="161">
        <f>Sectors_I!Q14</f>
        <v>598427470.67920005</v>
      </c>
      <c r="R14" s="161">
        <f>Sectors_I!R14</f>
        <v>1341710456.6070967</v>
      </c>
      <c r="S14" s="161">
        <f>Sectors_I!S14</f>
        <v>1940137927.2861969</v>
      </c>
      <c r="T14" s="161">
        <f>Sectors_I!T14</f>
        <v>104243533.31659999</v>
      </c>
      <c r="U14" s="161">
        <f>Sectors_I!U14</f>
        <v>26279493.881110191</v>
      </c>
      <c r="V14" s="161">
        <f>Sectors_I!V14</f>
        <v>130523027.1978102</v>
      </c>
      <c r="W14" s="161">
        <f>Sectors_I!W14</f>
        <v>14992875.164000001</v>
      </c>
      <c r="X14" s="161">
        <f>Sectors_I!X14</f>
        <v>34822038.003311999</v>
      </c>
      <c r="Y14" s="161">
        <f>Sectors_I!Y14</f>
        <v>49814913.167311996</v>
      </c>
      <c r="Z14" s="161">
        <f>Sectors_I!Z14</f>
        <v>0</v>
      </c>
      <c r="AA14" s="161">
        <f>Sectors_I!AA14</f>
        <v>0</v>
      </c>
      <c r="AB14" s="161">
        <f>Sectors_I!AB14</f>
        <v>0</v>
      </c>
    </row>
    <row r="15" spans="1:28" x14ac:dyDescent="0.2">
      <c r="A15" s="101" t="s">
        <v>118</v>
      </c>
      <c r="B15" s="157">
        <f>Sectors_I!B15</f>
        <v>1498106085.0372491</v>
      </c>
      <c r="C15" s="157">
        <f>Sectors_I!C15</f>
        <v>1015064854.1359351</v>
      </c>
      <c r="D15" s="157">
        <f>Sectors_I!D15</f>
        <v>2513170939.1731844</v>
      </c>
      <c r="E15" s="158">
        <f>Sectors_I!E15</f>
        <v>19137069.191823199</v>
      </c>
      <c r="F15" s="158">
        <f>Sectors_I!F15</f>
        <v>6880391.06313885</v>
      </c>
      <c r="G15" s="158">
        <f>Sectors_I!G15</f>
        <v>26017460.25486204</v>
      </c>
      <c r="H15" s="108">
        <f>Sectors_I!H15</f>
        <v>0.124829</v>
      </c>
      <c r="I15" s="104">
        <f>Sectors_I!I15</f>
        <v>8.7436929144639866E-2</v>
      </c>
      <c r="J15" s="108">
        <f>Sectors_I!J15</f>
        <v>0.110161</v>
      </c>
      <c r="K15" s="105">
        <f>Sectors_I!K15</f>
        <v>54.350499999999997</v>
      </c>
      <c r="L15" s="105">
        <f>Sectors_I!L15</f>
        <v>71.381773762885103</v>
      </c>
      <c r="M15" s="105">
        <f>Sectors_I!M15</f>
        <v>61.128599999999999</v>
      </c>
      <c r="N15" s="161">
        <f>Sectors_I!N15</f>
        <v>26976566.34488</v>
      </c>
      <c r="O15" s="161">
        <f>Sectors_I!O15</f>
        <v>36296503.139533572</v>
      </c>
      <c r="P15" s="161">
        <f>Sectors_I!P15</f>
        <v>63273069.484513566</v>
      </c>
      <c r="Q15" s="161">
        <f>Sectors_I!Q15</f>
        <v>1460237209.9305491</v>
      </c>
      <c r="R15" s="161">
        <f>Sectors_I!R15</f>
        <v>988319641.22840154</v>
      </c>
      <c r="S15" s="161">
        <f>Sectors_I!S15</f>
        <v>2448556851.1589508</v>
      </c>
      <c r="T15" s="161">
        <f>Sectors_I!T15</f>
        <v>23666159.582699995</v>
      </c>
      <c r="U15" s="161">
        <f>Sectors_I!U15</f>
        <v>6986918.9184999997</v>
      </c>
      <c r="V15" s="161">
        <f>Sectors_I!V15</f>
        <v>30653078.501099996</v>
      </c>
      <c r="W15" s="161">
        <f>Sectors_I!W15</f>
        <v>13500688.716799989</v>
      </c>
      <c r="X15" s="161">
        <f>Sectors_I!X15</f>
        <v>19372927.578533571</v>
      </c>
      <c r="Y15" s="161">
        <f>Sectors_I!Y15</f>
        <v>32873616.295433562</v>
      </c>
      <c r="Z15" s="161">
        <f>Sectors_I!Z15</f>
        <v>702026.80720000004</v>
      </c>
      <c r="AA15" s="161">
        <f>Sectors_I!AA15</f>
        <v>385366.4105</v>
      </c>
      <c r="AB15" s="161">
        <f>Sectors_I!AB15</f>
        <v>1087393.2176999999</v>
      </c>
    </row>
    <row r="16" spans="1:28" x14ac:dyDescent="0.2">
      <c r="A16" s="101" t="s">
        <v>119</v>
      </c>
      <c r="B16" s="157">
        <f>Sectors_I!B16</f>
        <v>1122241694.1475258</v>
      </c>
      <c r="C16" s="157">
        <f>Sectors_I!C16</f>
        <v>740793303.65769911</v>
      </c>
      <c r="D16" s="157">
        <f>Sectors_I!D16</f>
        <v>1863034997.8052247</v>
      </c>
      <c r="E16" s="158">
        <f>Sectors_I!E16</f>
        <v>19772799.346882168</v>
      </c>
      <c r="F16" s="158">
        <f>Sectors_I!F16</f>
        <v>65262838.269121356</v>
      </c>
      <c r="G16" s="158">
        <f>Sectors_I!G16</f>
        <v>85035637.616003528</v>
      </c>
      <c r="H16" s="108">
        <f>Sectors_I!H16</f>
        <v>0.125829</v>
      </c>
      <c r="I16" s="104">
        <f>Sectors_I!I16</f>
        <v>9.0366920748622667E-2</v>
      </c>
      <c r="J16" s="108">
        <f>Sectors_I!J16</f>
        <v>0.11185299999999999</v>
      </c>
      <c r="K16" s="105">
        <f>Sectors_I!K16</f>
        <v>56.046799999999998</v>
      </c>
      <c r="L16" s="105">
        <f>Sectors_I!L16</f>
        <v>86.137296851119729</v>
      </c>
      <c r="M16" s="105">
        <f>Sectors_I!M16</f>
        <v>67.956100000000006</v>
      </c>
      <c r="N16" s="161">
        <f>Sectors_I!N16</f>
        <v>9991403.6523000002</v>
      </c>
      <c r="O16" s="161">
        <f>Sectors_I!O16</f>
        <v>18961473.778211661</v>
      </c>
      <c r="P16" s="161">
        <f>Sectors_I!P16</f>
        <v>28952877.430511661</v>
      </c>
      <c r="Q16" s="161">
        <f>Sectors_I!Q16</f>
        <v>1070382118.135626</v>
      </c>
      <c r="R16" s="161">
        <f>Sectors_I!R16</f>
        <v>596589225.91451359</v>
      </c>
      <c r="S16" s="161">
        <f>Sectors_I!S16</f>
        <v>1666971344.0501392</v>
      </c>
      <c r="T16" s="161">
        <f>Sectors_I!T16</f>
        <v>27347068.206399985</v>
      </c>
      <c r="U16" s="161">
        <f>Sectors_I!U16</f>
        <v>36879925.669173889</v>
      </c>
      <c r="V16" s="161">
        <f>Sectors_I!V16</f>
        <v>64226993.875573903</v>
      </c>
      <c r="W16" s="161">
        <f>Sectors_I!W16</f>
        <v>24471768.522899915</v>
      </c>
      <c r="X16" s="161">
        <f>Sectors_I!X16</f>
        <v>107324152.07401167</v>
      </c>
      <c r="Y16" s="161">
        <f>Sectors_I!Y16</f>
        <v>131795920.59691156</v>
      </c>
      <c r="Z16" s="161">
        <f>Sectors_I!Z16</f>
        <v>40739.282599999999</v>
      </c>
      <c r="AA16" s="161">
        <f>Sectors_I!AA16</f>
        <v>0</v>
      </c>
      <c r="AB16" s="161">
        <f>Sectors_I!AB16</f>
        <v>40739.282599999999</v>
      </c>
    </row>
    <row r="17" spans="1:28" x14ac:dyDescent="0.2">
      <c r="A17" s="101" t="s">
        <v>120</v>
      </c>
      <c r="B17" s="157">
        <f>Sectors_I!B17</f>
        <v>327878503.61646998</v>
      </c>
      <c r="C17" s="157">
        <f>Sectors_I!C17</f>
        <v>343082775.30288404</v>
      </c>
      <c r="D17" s="157">
        <f>Sectors_I!D17</f>
        <v>670961278.91935396</v>
      </c>
      <c r="E17" s="158">
        <f>Sectors_I!E17</f>
        <v>3456488.6173247299</v>
      </c>
      <c r="F17" s="158">
        <f>Sectors_I!F17</f>
        <v>2844130.6223873799</v>
      </c>
      <c r="G17" s="158">
        <f>Sectors_I!G17</f>
        <v>6300619.2396121006</v>
      </c>
      <c r="H17" s="108">
        <f>Sectors_I!H17</f>
        <v>0.124788</v>
      </c>
      <c r="I17" s="104">
        <f>Sectors_I!I17</f>
        <v>7.9031933557840564E-2</v>
      </c>
      <c r="J17" s="108">
        <f>Sectors_I!J17</f>
        <v>0.10140200000000001</v>
      </c>
      <c r="K17" s="105">
        <f>Sectors_I!K17</f>
        <v>58.152900000000002</v>
      </c>
      <c r="L17" s="105">
        <f>Sectors_I!L17</f>
        <v>65.226277395265996</v>
      </c>
      <c r="M17" s="105">
        <f>Sectors_I!M17</f>
        <v>61.770600000000002</v>
      </c>
      <c r="N17" s="161">
        <f>Sectors_I!N17</f>
        <v>2950684.2579999999</v>
      </c>
      <c r="O17" s="161">
        <f>Sectors_I!O17</f>
        <v>2517019.9640000002</v>
      </c>
      <c r="P17" s="161">
        <f>Sectors_I!P17</f>
        <v>5467704.2219000002</v>
      </c>
      <c r="Q17" s="161">
        <f>Sectors_I!Q17</f>
        <v>316670671.80697</v>
      </c>
      <c r="R17" s="161">
        <f>Sectors_I!R17</f>
        <v>331127353.89968407</v>
      </c>
      <c r="S17" s="161">
        <f>Sectors_I!S17</f>
        <v>647798025.70675397</v>
      </c>
      <c r="T17" s="161">
        <f>Sectors_I!T17</f>
        <v>6749208.7799999993</v>
      </c>
      <c r="U17" s="161">
        <f>Sectors_I!U17</f>
        <v>6424480.9488999993</v>
      </c>
      <c r="V17" s="161">
        <f>Sectors_I!V17</f>
        <v>13173689.728899999</v>
      </c>
      <c r="W17" s="161">
        <f>Sectors_I!W17</f>
        <v>4448935.9581000004</v>
      </c>
      <c r="X17" s="161">
        <f>Sectors_I!X17</f>
        <v>5530940.4543000003</v>
      </c>
      <c r="Y17" s="161">
        <f>Sectors_I!Y17</f>
        <v>9979876.4123000018</v>
      </c>
      <c r="Z17" s="161">
        <f>Sectors_I!Z17</f>
        <v>9687.0714000000007</v>
      </c>
      <c r="AA17" s="161">
        <f>Sectors_I!AA17</f>
        <v>0</v>
      </c>
      <c r="AB17" s="161">
        <f>Sectors_I!AB17</f>
        <v>9687.0714000000007</v>
      </c>
    </row>
    <row r="18" spans="1:28" x14ac:dyDescent="0.2">
      <c r="A18" s="101" t="s">
        <v>121</v>
      </c>
      <c r="B18" s="157">
        <f>Sectors_I!B18</f>
        <v>258545374.09355</v>
      </c>
      <c r="C18" s="157">
        <f>Sectors_I!C18</f>
        <v>397650109.95891201</v>
      </c>
      <c r="D18" s="157">
        <f>Sectors_I!D18</f>
        <v>656195484.05246198</v>
      </c>
      <c r="E18" s="158">
        <f>Sectors_I!E18</f>
        <v>4343468.5227478696</v>
      </c>
      <c r="F18" s="158">
        <f>Sectors_I!F18</f>
        <v>1948777.8435561601</v>
      </c>
      <c r="G18" s="158">
        <f>Sectors_I!G18</f>
        <v>6292246.3663040306</v>
      </c>
      <c r="H18" s="108">
        <f>Sectors_I!H18</f>
        <v>0.13830700000000001</v>
      </c>
      <c r="I18" s="104">
        <f>Sectors_I!I18</f>
        <v>8.2592254241602159E-2</v>
      </c>
      <c r="J18" s="108">
        <f>Sectors_I!J18</f>
        <v>0.104645</v>
      </c>
      <c r="K18" s="105">
        <f>Sectors_I!K18</f>
        <v>52.271999999999998</v>
      </c>
      <c r="L18" s="105">
        <f>Sectors_I!L18</f>
        <v>55.608556759985063</v>
      </c>
      <c r="M18" s="105">
        <f>Sectors_I!M18</f>
        <v>54.287599999999998</v>
      </c>
      <c r="N18" s="161">
        <f>Sectors_I!N18</f>
        <v>1905849.3762000001</v>
      </c>
      <c r="O18" s="161">
        <f>Sectors_I!O18</f>
        <v>1410619.3972</v>
      </c>
      <c r="P18" s="161">
        <f>Sectors_I!P18</f>
        <v>3316468.7734000003</v>
      </c>
      <c r="Q18" s="161">
        <f>Sectors_I!Q18</f>
        <v>228856426.35574999</v>
      </c>
      <c r="R18" s="161">
        <f>Sectors_I!R18</f>
        <v>351263721.34011197</v>
      </c>
      <c r="S18" s="161">
        <f>Sectors_I!S18</f>
        <v>580120147.69596195</v>
      </c>
      <c r="T18" s="161">
        <f>Sectors_I!T18</f>
        <v>27048808.177699998</v>
      </c>
      <c r="U18" s="161">
        <f>Sectors_I!U18</f>
        <v>44618242.929300003</v>
      </c>
      <c r="V18" s="161">
        <f>Sectors_I!V18</f>
        <v>71667051.107000008</v>
      </c>
      <c r="W18" s="161">
        <f>Sectors_I!W18</f>
        <v>2622327.3945999998</v>
      </c>
      <c r="X18" s="161">
        <f>Sectors_I!X18</f>
        <v>1556681.5813000002</v>
      </c>
      <c r="Y18" s="161">
        <f>Sectors_I!Y18</f>
        <v>4179008.9758000001</v>
      </c>
      <c r="Z18" s="161">
        <f>Sectors_I!Z18</f>
        <v>17812.165499999999</v>
      </c>
      <c r="AA18" s="161">
        <f>Sectors_I!AA18</f>
        <v>211464.10819999999</v>
      </c>
      <c r="AB18" s="161">
        <f>Sectors_I!AB18</f>
        <v>229276.27370000002</v>
      </c>
    </row>
    <row r="19" spans="1:28" x14ac:dyDescent="0.2">
      <c r="A19" s="101" t="s">
        <v>122</v>
      </c>
      <c r="B19" s="157">
        <f>Sectors_I!B19</f>
        <v>995634255.6767385</v>
      </c>
      <c r="C19" s="157">
        <f>Sectors_I!C19</f>
        <v>1158507455.6647651</v>
      </c>
      <c r="D19" s="157">
        <f>Sectors_I!D19</f>
        <v>2154141711.3414035</v>
      </c>
      <c r="E19" s="158">
        <f>Sectors_I!E19</f>
        <v>21780433.41584022</v>
      </c>
      <c r="F19" s="158">
        <f>Sectors_I!F19</f>
        <v>22832622.400045514</v>
      </c>
      <c r="G19" s="158">
        <f>Sectors_I!G19</f>
        <v>44613055.815885782</v>
      </c>
      <c r="H19" s="108">
        <f>Sectors_I!H19</f>
        <v>0.13237499999999999</v>
      </c>
      <c r="I19" s="104">
        <f>Sectors_I!I19</f>
        <v>8.0710744325571029E-2</v>
      </c>
      <c r="J19" s="108">
        <f>Sectors_I!J19</f>
        <v>0.104576</v>
      </c>
      <c r="K19" s="105">
        <f>Sectors_I!K19</f>
        <v>58.338799999999999</v>
      </c>
      <c r="L19" s="105">
        <f>Sectors_I!L19</f>
        <v>70.440139647087932</v>
      </c>
      <c r="M19" s="105">
        <f>Sectors_I!M19</f>
        <v>64.837800000000001</v>
      </c>
      <c r="N19" s="161">
        <f>Sectors_I!N19</f>
        <v>23282313.055799995</v>
      </c>
      <c r="O19" s="161">
        <f>Sectors_I!O19</f>
        <v>50512338.053991303</v>
      </c>
      <c r="P19" s="161">
        <f>Sectors_I!P19</f>
        <v>73794651.109791309</v>
      </c>
      <c r="Q19" s="161">
        <f>Sectors_I!Q19</f>
        <v>928928557.61703849</v>
      </c>
      <c r="R19" s="161">
        <f>Sectors_I!R19</f>
        <v>1042360531.7164899</v>
      </c>
      <c r="S19" s="161">
        <f>Sectors_I!S19</f>
        <v>1971289089.3335283</v>
      </c>
      <c r="T19" s="161">
        <f>Sectors_I!T19</f>
        <v>37771716.676300004</v>
      </c>
      <c r="U19" s="161">
        <f>Sectors_I!U19</f>
        <v>58178825.154959992</v>
      </c>
      <c r="V19" s="161">
        <f>Sectors_I!V19</f>
        <v>95950541.831259996</v>
      </c>
      <c r="W19" s="161">
        <f>Sectors_I!W19</f>
        <v>28801290.294500001</v>
      </c>
      <c r="X19" s="161">
        <f>Sectors_I!X19</f>
        <v>56961229.513315305</v>
      </c>
      <c r="Y19" s="161">
        <f>Sectors_I!Y19</f>
        <v>85762519.807715297</v>
      </c>
      <c r="Z19" s="161">
        <f>Sectors_I!Z19</f>
        <v>132691.0889</v>
      </c>
      <c r="AA19" s="161">
        <f>Sectors_I!AA19</f>
        <v>1006869.28</v>
      </c>
      <c r="AB19" s="161">
        <f>Sectors_I!AB19</f>
        <v>1139560.3689000001</v>
      </c>
    </row>
    <row r="20" spans="1:28" x14ac:dyDescent="0.2">
      <c r="A20" s="101" t="s">
        <v>123</v>
      </c>
      <c r="B20" s="157">
        <f>Sectors_I!B20</f>
        <v>438629903.41824484</v>
      </c>
      <c r="C20" s="157">
        <f>Sectors_I!C20</f>
        <v>493241412.97735959</v>
      </c>
      <c r="D20" s="157">
        <f>Sectors_I!D20</f>
        <v>931871316.39550459</v>
      </c>
      <c r="E20" s="158">
        <f>Sectors_I!E20</f>
        <v>10227648.797998099</v>
      </c>
      <c r="F20" s="158">
        <f>Sectors_I!F20</f>
        <v>6700363.9265749604</v>
      </c>
      <c r="G20" s="158">
        <f>Sectors_I!G20</f>
        <v>16928012.724573068</v>
      </c>
      <c r="H20" s="108">
        <f>Sectors_I!H20</f>
        <v>0.126472</v>
      </c>
      <c r="I20" s="104">
        <f>Sectors_I!I20</f>
        <v>8.4675178546156804E-2</v>
      </c>
      <c r="J20" s="108">
        <f>Sectors_I!J20</f>
        <v>0.104407</v>
      </c>
      <c r="K20" s="105">
        <f>Sectors_I!K20</f>
        <v>73.070700000000002</v>
      </c>
      <c r="L20" s="105">
        <f>Sectors_I!L20</f>
        <v>58.929156279985932</v>
      </c>
      <c r="M20" s="105">
        <f>Sectors_I!M20</f>
        <v>65.603399999999993</v>
      </c>
      <c r="N20" s="161">
        <f>Sectors_I!N20</f>
        <v>5977986.8142876402</v>
      </c>
      <c r="O20" s="161">
        <f>Sectors_I!O20</f>
        <v>5786495.6205227003</v>
      </c>
      <c r="P20" s="161">
        <f>Sectors_I!P20</f>
        <v>11764482.43481034</v>
      </c>
      <c r="Q20" s="161">
        <f>Sectors_I!Q20</f>
        <v>400222258.50935078</v>
      </c>
      <c r="R20" s="161">
        <f>Sectors_I!R20</f>
        <v>458235682.22377688</v>
      </c>
      <c r="S20" s="161">
        <f>Sectors_I!S20</f>
        <v>858457940.73322785</v>
      </c>
      <c r="T20" s="161">
        <f>Sectors_I!T20</f>
        <v>13932554.575100001</v>
      </c>
      <c r="U20" s="161">
        <f>Sectors_I!U20</f>
        <v>16903180.01946</v>
      </c>
      <c r="V20" s="161">
        <f>Sectors_I!V20</f>
        <v>30835734.594460003</v>
      </c>
      <c r="W20" s="161">
        <f>Sectors_I!W20</f>
        <v>24473488.646694042</v>
      </c>
      <c r="X20" s="161">
        <f>Sectors_I!X20</f>
        <v>18102550.734122697</v>
      </c>
      <c r="Y20" s="161">
        <f>Sectors_I!Y20</f>
        <v>42576039.380716741</v>
      </c>
      <c r="Z20" s="161">
        <f>Sectors_I!Z20</f>
        <v>1601.6871000000001</v>
      </c>
      <c r="AA20" s="161">
        <f>Sectors_I!AA20</f>
        <v>0</v>
      </c>
      <c r="AB20" s="161">
        <f>Sectors_I!AB20</f>
        <v>1601.6871000000001</v>
      </c>
    </row>
    <row r="21" spans="1:28" x14ac:dyDescent="0.2">
      <c r="A21" s="101" t="s">
        <v>124</v>
      </c>
      <c r="B21" s="157">
        <f>Sectors_I!B21</f>
        <v>801531345.59144664</v>
      </c>
      <c r="C21" s="157">
        <f>Sectors_I!C21</f>
        <v>2183238308.1512275</v>
      </c>
      <c r="D21" s="157">
        <f>Sectors_I!D21</f>
        <v>2984769653.7426748</v>
      </c>
      <c r="E21" s="158">
        <f>Sectors_I!E21</f>
        <v>12632969.904322531</v>
      </c>
      <c r="F21" s="158">
        <f>Sectors_I!F21</f>
        <v>19536501.596964929</v>
      </c>
      <c r="G21" s="158">
        <f>Sectors_I!G21</f>
        <v>32169471.501287445</v>
      </c>
      <c r="H21" s="108">
        <f>Sectors_I!H21</f>
        <v>0.13129099999999999</v>
      </c>
      <c r="I21" s="104">
        <f>Sectors_I!I21</f>
        <v>8.719375998844936E-2</v>
      </c>
      <c r="J21" s="108">
        <f>Sectors_I!J21</f>
        <v>9.87484E-2</v>
      </c>
      <c r="K21" s="105">
        <f>Sectors_I!K21</f>
        <v>111.699</v>
      </c>
      <c r="L21" s="105">
        <f>Sectors_I!L21</f>
        <v>124.7389514632027</v>
      </c>
      <c r="M21" s="105">
        <f>Sectors_I!M21</f>
        <v>121.354</v>
      </c>
      <c r="N21" s="161">
        <f>Sectors_I!N21</f>
        <v>18258599.917599998</v>
      </c>
      <c r="O21" s="161">
        <f>Sectors_I!O21</f>
        <v>60976851.697296612</v>
      </c>
      <c r="P21" s="161">
        <f>Sectors_I!P21</f>
        <v>79235451.614796624</v>
      </c>
      <c r="Q21" s="161">
        <f>Sectors_I!Q21</f>
        <v>719858545.99164653</v>
      </c>
      <c r="R21" s="161">
        <f>Sectors_I!R21</f>
        <v>1894455483.2262371</v>
      </c>
      <c r="S21" s="161">
        <f>Sectors_I!S21</f>
        <v>2614314029.2178845</v>
      </c>
      <c r="T21" s="161">
        <f>Sectors_I!T21</f>
        <v>52896571.972999997</v>
      </c>
      <c r="U21" s="161">
        <f>Sectors_I!U21</f>
        <v>173802335.75285253</v>
      </c>
      <c r="V21" s="161">
        <f>Sectors_I!V21</f>
        <v>226698907.72575253</v>
      </c>
      <c r="W21" s="161">
        <f>Sectors_I!W21</f>
        <v>28241770.816299997</v>
      </c>
      <c r="X21" s="161">
        <f>Sectors_I!X21</f>
        <v>114125881.074294</v>
      </c>
      <c r="Y21" s="161">
        <f>Sectors_I!Y21</f>
        <v>142367651.89069399</v>
      </c>
      <c r="Z21" s="161">
        <f>Sectors_I!Z21</f>
        <v>534456.81050000002</v>
      </c>
      <c r="AA21" s="161">
        <f>Sectors_I!AA21</f>
        <v>854608.09784399997</v>
      </c>
      <c r="AB21" s="161">
        <f>Sectors_I!AB21</f>
        <v>1389064.9083440001</v>
      </c>
    </row>
    <row r="22" spans="1:28" x14ac:dyDescent="0.2">
      <c r="A22" s="101" t="s">
        <v>125</v>
      </c>
      <c r="B22" s="157">
        <f>Sectors_I!B22</f>
        <v>358478251.86849004</v>
      </c>
      <c r="C22" s="157">
        <f>Sectors_I!C22</f>
        <v>504966484.29566801</v>
      </c>
      <c r="D22" s="157">
        <f>Sectors_I!D22</f>
        <v>863444736.16425788</v>
      </c>
      <c r="E22" s="158">
        <f>Sectors_I!E22</f>
        <v>4737383.6412969399</v>
      </c>
      <c r="F22" s="158">
        <f>Sectors_I!F22</f>
        <v>6228864.7594263796</v>
      </c>
      <c r="G22" s="158">
        <f>Sectors_I!G22</f>
        <v>10966248.400723323</v>
      </c>
      <c r="H22" s="108">
        <f>Sectors_I!H22</f>
        <v>0.12612000000000001</v>
      </c>
      <c r="I22" s="104">
        <f>Sectors_I!I22</f>
        <v>8.0707000022160844E-2</v>
      </c>
      <c r="J22" s="108">
        <f>Sectors_I!J22</f>
        <v>9.9535499999999999E-2</v>
      </c>
      <c r="K22" s="105">
        <f>Sectors_I!K22</f>
        <v>87.1066</v>
      </c>
      <c r="L22" s="105">
        <f>Sectors_I!L22</f>
        <v>110.31446832482507</v>
      </c>
      <c r="M22" s="105">
        <f>Sectors_I!M22</f>
        <v>100.66200000000001</v>
      </c>
      <c r="N22" s="161">
        <f>Sectors_I!N22</f>
        <v>10626773.956</v>
      </c>
      <c r="O22" s="161">
        <f>Sectors_I!O22</f>
        <v>27216123.326267995</v>
      </c>
      <c r="P22" s="161">
        <f>Sectors_I!P22</f>
        <v>37842897.282367997</v>
      </c>
      <c r="Q22" s="161">
        <f>Sectors_I!Q22</f>
        <v>320598476.86279005</v>
      </c>
      <c r="R22" s="161">
        <f>Sectors_I!R22</f>
        <v>450781118.41196001</v>
      </c>
      <c r="S22" s="161">
        <f>Sectors_I!S22</f>
        <v>771379595.27484989</v>
      </c>
      <c r="T22" s="161">
        <f>Sectors_I!T22</f>
        <v>22575449.374400001</v>
      </c>
      <c r="U22" s="161">
        <f>Sectors_I!U22</f>
        <v>16002606.386940001</v>
      </c>
      <c r="V22" s="161">
        <f>Sectors_I!V22</f>
        <v>38578055.76134</v>
      </c>
      <c r="W22" s="161">
        <f>Sectors_I!W22</f>
        <v>15304325.631299999</v>
      </c>
      <c r="X22" s="161">
        <f>Sectors_I!X22</f>
        <v>36764724.106767997</v>
      </c>
      <c r="Y22" s="161">
        <f>Sectors_I!Y22</f>
        <v>52069049.738067999</v>
      </c>
      <c r="Z22" s="161">
        <f>Sectors_I!Z22</f>
        <v>0</v>
      </c>
      <c r="AA22" s="161">
        <f>Sectors_I!AA22</f>
        <v>1418035.3900000001</v>
      </c>
      <c r="AB22" s="161">
        <f>Sectors_I!AB22</f>
        <v>1418035.3900000001</v>
      </c>
    </row>
    <row r="23" spans="1:28" x14ac:dyDescent="0.2">
      <c r="A23" s="101" t="s">
        <v>126</v>
      </c>
      <c r="B23" s="157">
        <f>Sectors_I!B23</f>
        <v>135011262.95294741</v>
      </c>
      <c r="C23" s="157">
        <f>Sectors_I!C23</f>
        <v>830455598.41537845</v>
      </c>
      <c r="D23" s="157">
        <f>Sectors_I!D23</f>
        <v>965466861.36822581</v>
      </c>
      <c r="E23" s="158">
        <f>Sectors_I!E23</f>
        <v>7757878.9065634999</v>
      </c>
      <c r="F23" s="158">
        <f>Sectors_I!F23</f>
        <v>14943970.907929998</v>
      </c>
      <c r="G23" s="158">
        <f>Sectors_I!G23</f>
        <v>22701849.8144935</v>
      </c>
      <c r="H23" s="108">
        <f>Sectors_I!H23</f>
        <v>0.12726899999999999</v>
      </c>
      <c r="I23" s="104">
        <f>Sectors_I!I23</f>
        <v>9.4308447254137479E-2</v>
      </c>
      <c r="J23" s="108">
        <f>Sectors_I!J23</f>
        <v>9.8796800000000004E-2</v>
      </c>
      <c r="K23" s="105">
        <f>Sectors_I!K23</f>
        <v>54.171900000000001</v>
      </c>
      <c r="L23" s="105">
        <f>Sectors_I!L23</f>
        <v>64.762477680555435</v>
      </c>
      <c r="M23" s="105">
        <f>Sectors_I!M23</f>
        <v>63.314300000000003</v>
      </c>
      <c r="N23" s="161">
        <f>Sectors_I!N23</f>
        <v>8091830.4225000003</v>
      </c>
      <c r="O23" s="161">
        <f>Sectors_I!O23</f>
        <v>14100477.9659</v>
      </c>
      <c r="P23" s="161">
        <f>Sectors_I!P23</f>
        <v>22192308.388400003</v>
      </c>
      <c r="Q23" s="161">
        <f>Sectors_I!Q23</f>
        <v>63962973.335800022</v>
      </c>
      <c r="R23" s="161">
        <f>Sectors_I!R23</f>
        <v>518532794.79706991</v>
      </c>
      <c r="S23" s="161">
        <f>Sectors_I!S23</f>
        <v>582495768.13276994</v>
      </c>
      <c r="T23" s="161">
        <f>Sectors_I!T23</f>
        <v>62888186.417247392</v>
      </c>
      <c r="U23" s="161">
        <f>Sectors_I!U23</f>
        <v>297793141.28160852</v>
      </c>
      <c r="V23" s="161">
        <f>Sectors_I!V23</f>
        <v>360681327.69885582</v>
      </c>
      <c r="W23" s="161">
        <f>Sectors_I!W23</f>
        <v>8160103.1998999994</v>
      </c>
      <c r="X23" s="161">
        <f>Sectors_I!X23</f>
        <v>14129662.3367</v>
      </c>
      <c r="Y23" s="161">
        <f>Sectors_I!Y23</f>
        <v>22289765.536600001</v>
      </c>
      <c r="Z23" s="161">
        <f>Sectors_I!Z23</f>
        <v>0</v>
      </c>
      <c r="AA23" s="161">
        <f>Sectors_I!AA23</f>
        <v>0</v>
      </c>
      <c r="AB23" s="161">
        <f>Sectors_I!AB23</f>
        <v>0</v>
      </c>
    </row>
    <row r="24" spans="1:28" x14ac:dyDescent="0.2">
      <c r="A24" s="101" t="s">
        <v>219</v>
      </c>
      <c r="B24" s="157">
        <f>Sectors_I!B24</f>
        <v>141311922.0162999</v>
      </c>
      <c r="C24" s="157">
        <f>Sectors_I!C24</f>
        <v>497256100.12450308</v>
      </c>
      <c r="D24" s="157">
        <f>Sectors_I!D24</f>
        <v>638568022.14080298</v>
      </c>
      <c r="E24" s="158">
        <f>Sectors_I!E24</f>
        <v>3582107.50027854</v>
      </c>
      <c r="F24" s="158">
        <f>Sectors_I!F24</f>
        <v>4316913.3688935209</v>
      </c>
      <c r="G24" s="158">
        <f>Sectors_I!G24</f>
        <v>7899020.8691720683</v>
      </c>
      <c r="H24" s="108">
        <f>Sectors_I!H24</f>
        <v>0.121685</v>
      </c>
      <c r="I24" s="104">
        <f>Sectors_I!I24</f>
        <v>9.9989176655624956E-2</v>
      </c>
      <c r="J24" s="108">
        <f>Sectors_I!J24</f>
        <v>0.104879</v>
      </c>
      <c r="K24" s="105">
        <f>Sectors_I!K24</f>
        <v>35.394199999999998</v>
      </c>
      <c r="L24" s="105">
        <f>Sectors_I!L24</f>
        <v>50.015474578269014</v>
      </c>
      <c r="M24" s="105">
        <f>Sectors_I!M24</f>
        <v>46.695099999999996</v>
      </c>
      <c r="N24" s="161">
        <f>Sectors_I!N24</f>
        <v>1932035.4003999999</v>
      </c>
      <c r="O24" s="161">
        <f>Sectors_I!O24</f>
        <v>10457750.023</v>
      </c>
      <c r="P24" s="161">
        <f>Sectors_I!P24</f>
        <v>12389785.4234</v>
      </c>
      <c r="Q24" s="161">
        <f>Sectors_I!Q24</f>
        <v>137422272.7301999</v>
      </c>
      <c r="R24" s="161">
        <f>Sectors_I!R24</f>
        <v>474547700.17510307</v>
      </c>
      <c r="S24" s="161">
        <f>Sectors_I!S24</f>
        <v>611969972.90540302</v>
      </c>
      <c r="T24" s="161">
        <f>Sectors_I!T24</f>
        <v>1895121.1857</v>
      </c>
      <c r="U24" s="161">
        <f>Sectors_I!U24</f>
        <v>16133926.998</v>
      </c>
      <c r="V24" s="161">
        <f>Sectors_I!V24</f>
        <v>18029048.183600001</v>
      </c>
      <c r="W24" s="161">
        <f>Sectors_I!W24</f>
        <v>1981467.9476999999</v>
      </c>
      <c r="X24" s="161">
        <f>Sectors_I!X24</f>
        <v>6402263.6458000001</v>
      </c>
      <c r="Y24" s="161">
        <f>Sectors_I!Y24</f>
        <v>8383731.5934999995</v>
      </c>
      <c r="Z24" s="161">
        <f>Sectors_I!Z24</f>
        <v>13060.152700000001</v>
      </c>
      <c r="AA24" s="161">
        <f>Sectors_I!AA24</f>
        <v>172209.30559999999</v>
      </c>
      <c r="AB24" s="161">
        <f>Sectors_I!AB24</f>
        <v>185269.4583</v>
      </c>
    </row>
    <row r="25" spans="1:28" x14ac:dyDescent="0.2">
      <c r="A25" s="101" t="s">
        <v>127</v>
      </c>
      <c r="B25" s="157">
        <f>Sectors_I!B25</f>
        <v>808534027.55210006</v>
      </c>
      <c r="C25" s="157">
        <f>Sectors_I!C25</f>
        <v>1778151865.0365243</v>
      </c>
      <c r="D25" s="157">
        <f>Sectors_I!D25</f>
        <v>2586685892.5885239</v>
      </c>
      <c r="E25" s="158">
        <f>Sectors_I!E25</f>
        <v>1140429.69525308</v>
      </c>
      <c r="F25" s="158">
        <f>Sectors_I!F25</f>
        <v>4637114.9919704208</v>
      </c>
      <c r="G25" s="158">
        <f>Sectors_I!G25</f>
        <v>5777544.6872234894</v>
      </c>
      <c r="H25" s="108">
        <f>Sectors_I!H25</f>
        <v>0.12282999999999999</v>
      </c>
      <c r="I25" s="104">
        <f>Sectors_I!I25</f>
        <v>8.6602948314884909E-2</v>
      </c>
      <c r="J25" s="108">
        <f>Sectors_I!J25</f>
        <v>9.8023399999999997E-2</v>
      </c>
      <c r="K25" s="105">
        <f>Sectors_I!K25</f>
        <v>28.3094</v>
      </c>
      <c r="L25" s="105">
        <f>Sectors_I!L25</f>
        <v>126.1163816506639</v>
      </c>
      <c r="M25" s="105">
        <f>Sectors_I!M25</f>
        <v>95.3108</v>
      </c>
      <c r="N25" s="161">
        <f>Sectors_I!N25</f>
        <v>33.909999999999997</v>
      </c>
      <c r="O25" s="161">
        <f>Sectors_I!O25</f>
        <v>1150403.5245000001</v>
      </c>
      <c r="P25" s="161">
        <f>Sectors_I!P25</f>
        <v>1150437.4345</v>
      </c>
      <c r="Q25" s="161">
        <f>Sectors_I!Q25</f>
        <v>807187759.29950011</v>
      </c>
      <c r="R25" s="161">
        <f>Sectors_I!R25</f>
        <v>1765399188.8833244</v>
      </c>
      <c r="S25" s="161">
        <f>Sectors_I!S25</f>
        <v>2572586948.182724</v>
      </c>
      <c r="T25" s="161">
        <f>Sectors_I!T25</f>
        <v>1344696.1728999999</v>
      </c>
      <c r="U25" s="161">
        <f>Sectors_I!U25</f>
        <v>11303116.970699999</v>
      </c>
      <c r="V25" s="161">
        <f>Sectors_I!V25</f>
        <v>12647813.1436</v>
      </c>
      <c r="W25" s="161">
        <f>Sectors_I!W25</f>
        <v>1572.0797</v>
      </c>
      <c r="X25" s="161">
        <f>Sectors_I!X25</f>
        <v>1449559.1825000001</v>
      </c>
      <c r="Y25" s="161">
        <f>Sectors_I!Y25</f>
        <v>1451131.2622</v>
      </c>
      <c r="Z25" s="161">
        <f>Sectors_I!Z25</f>
        <v>0</v>
      </c>
      <c r="AA25" s="161">
        <f>Sectors_I!AA25</f>
        <v>0</v>
      </c>
      <c r="AB25" s="161">
        <f>Sectors_I!AB25</f>
        <v>0</v>
      </c>
    </row>
    <row r="26" spans="1:28" x14ac:dyDescent="0.2">
      <c r="A26" s="101" t="s">
        <v>128</v>
      </c>
      <c r="B26" s="157">
        <f>Sectors_I!B26</f>
        <v>73386021.804999992</v>
      </c>
      <c r="C26" s="157">
        <f>Sectors_I!C26</f>
        <v>196552451.24257708</v>
      </c>
      <c r="D26" s="157">
        <f>Sectors_I!D26</f>
        <v>269938473.04757708</v>
      </c>
      <c r="E26" s="158">
        <f>Sectors_I!E26</f>
        <v>779561.00451505987</v>
      </c>
      <c r="F26" s="158">
        <f>Sectors_I!F26</f>
        <v>421888.85633893998</v>
      </c>
      <c r="G26" s="158">
        <f>Sectors_I!G26</f>
        <v>1201449.8609539999</v>
      </c>
      <c r="H26" s="108">
        <f>Sectors_I!H26</f>
        <v>0.13131000000000001</v>
      </c>
      <c r="I26" s="104">
        <f>Sectors_I!I26</f>
        <v>0.10060983127660404</v>
      </c>
      <c r="J26" s="108">
        <f>Sectors_I!J26</f>
        <v>0.10900700000000001</v>
      </c>
      <c r="K26" s="105">
        <f>Sectors_I!K26</f>
        <v>36.068899999999999</v>
      </c>
      <c r="L26" s="105">
        <f>Sectors_I!L26</f>
        <v>34.382474758424998</v>
      </c>
      <c r="M26" s="105">
        <f>Sectors_I!M26</f>
        <v>34.844299999999997</v>
      </c>
      <c r="N26" s="161">
        <f>Sectors_I!N26</f>
        <v>353203.57890000002</v>
      </c>
      <c r="O26" s="161">
        <f>Sectors_I!O26</f>
        <v>175914.81466</v>
      </c>
      <c r="P26" s="161">
        <f>Sectors_I!P26</f>
        <v>529118.39356</v>
      </c>
      <c r="Q26" s="161">
        <f>Sectors_I!Q26</f>
        <v>71357818.355099991</v>
      </c>
      <c r="R26" s="161">
        <f>Sectors_I!R26</f>
        <v>196023291.49081707</v>
      </c>
      <c r="S26" s="161">
        <f>Sectors_I!S26</f>
        <v>267381109.84591708</v>
      </c>
      <c r="T26" s="161">
        <f>Sectors_I!T26</f>
        <v>1231502.6058</v>
      </c>
      <c r="U26" s="161">
        <f>Sectors_I!U26</f>
        <v>352171.40049999999</v>
      </c>
      <c r="V26" s="161">
        <f>Sectors_I!V26</f>
        <v>1583674.0063</v>
      </c>
      <c r="W26" s="161">
        <f>Sectors_I!W26</f>
        <v>796700.84409999999</v>
      </c>
      <c r="X26" s="161">
        <f>Sectors_I!X26</f>
        <v>176988.35126</v>
      </c>
      <c r="Y26" s="161">
        <f>Sectors_I!Y26</f>
        <v>973689.1953599999</v>
      </c>
      <c r="Z26" s="161">
        <f>Sectors_I!Z26</f>
        <v>0</v>
      </c>
      <c r="AA26" s="161">
        <f>Sectors_I!AA26</f>
        <v>0</v>
      </c>
      <c r="AB26" s="161">
        <f>Sectors_I!AB26</f>
        <v>0</v>
      </c>
    </row>
    <row r="27" spans="1:28" x14ac:dyDescent="0.2">
      <c r="A27" s="101" t="s">
        <v>129</v>
      </c>
      <c r="B27" s="157">
        <f>Sectors_I!B27</f>
        <v>808470334.17400002</v>
      </c>
      <c r="C27" s="157">
        <f>Sectors_I!C27</f>
        <v>531999943.49998713</v>
      </c>
      <c r="D27" s="157">
        <f>Sectors_I!D27</f>
        <v>1340470277.6738873</v>
      </c>
      <c r="E27" s="158">
        <f>Sectors_I!E27</f>
        <v>8488733.6942149308</v>
      </c>
      <c r="F27" s="158">
        <f>Sectors_I!F27</f>
        <v>18319040.306453507</v>
      </c>
      <c r="G27" s="158">
        <f>Sectors_I!G27</f>
        <v>26807774.000568427</v>
      </c>
      <c r="H27" s="108">
        <f>Sectors_I!H27</f>
        <v>0.120744</v>
      </c>
      <c r="I27" s="104">
        <f>Sectors_I!I27</f>
        <v>8.2414900985990205E-2</v>
      </c>
      <c r="J27" s="108">
        <f>Sectors_I!J27</f>
        <v>0.105528</v>
      </c>
      <c r="K27" s="105">
        <f>Sectors_I!K27</f>
        <v>78.823700000000002</v>
      </c>
      <c r="L27" s="105">
        <f>Sectors_I!L27</f>
        <v>102.07966807804219</v>
      </c>
      <c r="M27" s="105">
        <f>Sectors_I!M27</f>
        <v>88.083100000000002</v>
      </c>
      <c r="N27" s="161">
        <f>Sectors_I!N27</f>
        <v>3328064.6109999996</v>
      </c>
      <c r="O27" s="161">
        <f>Sectors_I!O27</f>
        <v>8807832.1469999999</v>
      </c>
      <c r="P27" s="161">
        <f>Sectors_I!P27</f>
        <v>12135896.757999999</v>
      </c>
      <c r="Q27" s="161">
        <f>Sectors_I!Q27</f>
        <v>762988709.36650002</v>
      </c>
      <c r="R27" s="161">
        <f>Sectors_I!R27</f>
        <v>453931179.89458108</v>
      </c>
      <c r="S27" s="161">
        <f>Sectors_I!S27</f>
        <v>1216919889.2610812</v>
      </c>
      <c r="T27" s="161">
        <f>Sectors_I!T27</f>
        <v>14608758.9442</v>
      </c>
      <c r="U27" s="161">
        <f>Sectors_I!U27</f>
        <v>43975820.073906004</v>
      </c>
      <c r="V27" s="161">
        <f>Sectors_I!V27</f>
        <v>58584579.018105999</v>
      </c>
      <c r="W27" s="161">
        <f>Sectors_I!W27</f>
        <v>30034201.497899998</v>
      </c>
      <c r="X27" s="161">
        <f>Sectors_I!X27</f>
        <v>23948847.721799999</v>
      </c>
      <c r="Y27" s="161">
        <f>Sectors_I!Y27</f>
        <v>53983049.219600007</v>
      </c>
      <c r="Z27" s="161">
        <f>Sectors_I!Z27</f>
        <v>838664.36540000001</v>
      </c>
      <c r="AA27" s="161">
        <f>Sectors_I!AA27</f>
        <v>10144095.809699999</v>
      </c>
      <c r="AB27" s="161">
        <f>Sectors_I!AB27</f>
        <v>10982760.175100001</v>
      </c>
    </row>
    <row r="28" spans="1:28" x14ac:dyDescent="0.2">
      <c r="A28" s="101" t="s">
        <v>130</v>
      </c>
      <c r="B28" s="157">
        <f>Sectors_I!B28</f>
        <v>101599847.73459999</v>
      </c>
      <c r="C28" s="157">
        <f>Sectors_I!C28</f>
        <v>76735215.721469998</v>
      </c>
      <c r="D28" s="157">
        <f>Sectors_I!D28</f>
        <v>178335063.45607001</v>
      </c>
      <c r="E28" s="158">
        <f>Sectors_I!E28</f>
        <v>587424.51507758</v>
      </c>
      <c r="F28" s="158">
        <f>Sectors_I!F28</f>
        <v>230727.17070139002</v>
      </c>
      <c r="G28" s="158">
        <f>Sectors_I!G28</f>
        <v>818151.68587897008</v>
      </c>
      <c r="H28" s="108">
        <f>Sectors_I!H28</f>
        <v>0.12390900000000001</v>
      </c>
      <c r="I28" s="104">
        <f>Sectors_I!I28</f>
        <v>8.0262876150927809E-2</v>
      </c>
      <c r="J28" s="108">
        <f>Sectors_I!J28</f>
        <v>0.105114</v>
      </c>
      <c r="K28" s="105">
        <f>Sectors_I!K28</f>
        <v>57.385800000000003</v>
      </c>
      <c r="L28" s="105">
        <f>Sectors_I!L28</f>
        <v>77.117578688106178</v>
      </c>
      <c r="M28" s="105">
        <f>Sectors_I!M28</f>
        <v>65.905199999999994</v>
      </c>
      <c r="N28" s="161">
        <f>Sectors_I!N28</f>
        <v>240011.55</v>
      </c>
      <c r="O28" s="161">
        <f>Sectors_I!O28</f>
        <v>0</v>
      </c>
      <c r="P28" s="161">
        <f>Sectors_I!P28</f>
        <v>240011.55</v>
      </c>
      <c r="Q28" s="161">
        <f>Sectors_I!Q28</f>
        <v>99702698.095899999</v>
      </c>
      <c r="R28" s="161">
        <f>Sectors_I!R28</f>
        <v>74263895.955070004</v>
      </c>
      <c r="S28" s="161">
        <f>Sectors_I!S28</f>
        <v>173966594.05087</v>
      </c>
      <c r="T28" s="161">
        <f>Sectors_I!T28</f>
        <v>1210159.5526999999</v>
      </c>
      <c r="U28" s="161">
        <f>Sectors_I!U28</f>
        <v>1314238.1391</v>
      </c>
      <c r="V28" s="161">
        <f>Sectors_I!V28</f>
        <v>2524397.6917999997</v>
      </c>
      <c r="W28" s="161">
        <f>Sectors_I!W28</f>
        <v>686990.08600000001</v>
      </c>
      <c r="X28" s="161">
        <f>Sectors_I!X28</f>
        <v>1157081.6272999998</v>
      </c>
      <c r="Y28" s="161">
        <f>Sectors_I!Y28</f>
        <v>1844071.7134</v>
      </c>
      <c r="Z28" s="161">
        <f>Sectors_I!Z28</f>
        <v>0</v>
      </c>
      <c r="AA28" s="161">
        <f>Sectors_I!AA28</f>
        <v>0</v>
      </c>
      <c r="AB28" s="161">
        <f>Sectors_I!AB28</f>
        <v>0</v>
      </c>
    </row>
    <row r="29" spans="1:28" x14ac:dyDescent="0.2">
      <c r="A29" s="101" t="s">
        <v>131</v>
      </c>
      <c r="B29" s="157">
        <f>Sectors_I!B29</f>
        <v>99130677.185811698</v>
      </c>
      <c r="C29" s="157">
        <f>Sectors_I!C29</f>
        <v>228423685.8132478</v>
      </c>
      <c r="D29" s="157">
        <f>Sectors_I!D29</f>
        <v>327554362.99895948</v>
      </c>
      <c r="E29" s="158">
        <f>Sectors_I!E29</f>
        <v>18042112.108826321</v>
      </c>
      <c r="F29" s="158">
        <f>Sectors_I!F29</f>
        <v>514923.96881209</v>
      </c>
      <c r="G29" s="158">
        <f>Sectors_I!G29</f>
        <v>18557036.077638421</v>
      </c>
      <c r="H29" s="108">
        <f>Sectors_I!H29</f>
        <v>0.12311900000000001</v>
      </c>
      <c r="I29" s="104">
        <f>Sectors_I!I29</f>
        <v>0.11180571462208413</v>
      </c>
      <c r="J29" s="108">
        <f>Sectors_I!J29</f>
        <v>0.114828</v>
      </c>
      <c r="K29" s="105">
        <f>Sectors_I!K29</f>
        <v>63.167400000000001</v>
      </c>
      <c r="L29" s="105">
        <f>Sectors_I!L29</f>
        <v>62.27214056140452</v>
      </c>
      <c r="M29" s="105">
        <f>Sectors_I!M29</f>
        <v>62.511400000000002</v>
      </c>
      <c r="N29" s="161">
        <f>Sectors_I!N29</f>
        <v>86292.06</v>
      </c>
      <c r="O29" s="161">
        <f>Sectors_I!O29</f>
        <v>0.32240000000000002</v>
      </c>
      <c r="P29" s="161">
        <f>Sectors_I!P29</f>
        <v>86292.382400000002</v>
      </c>
      <c r="Q29" s="161">
        <f>Sectors_I!Q29</f>
        <v>78223154.527295992</v>
      </c>
      <c r="R29" s="161">
        <f>Sectors_I!R29</f>
        <v>226786585.99262276</v>
      </c>
      <c r="S29" s="161">
        <f>Sectors_I!S29</f>
        <v>305009740.51981878</v>
      </c>
      <c r="T29" s="161">
        <f>Sectors_I!T29</f>
        <v>10734.9704</v>
      </c>
      <c r="U29" s="161">
        <f>Sectors_I!U29</f>
        <v>687906.18729999999</v>
      </c>
      <c r="V29" s="161">
        <f>Sectors_I!V29</f>
        <v>698641.15769999998</v>
      </c>
      <c r="W29" s="161">
        <f>Sectors_I!W29</f>
        <v>20896787.688115697</v>
      </c>
      <c r="X29" s="161">
        <f>Sectors_I!X29</f>
        <v>949193.63332505</v>
      </c>
      <c r="Y29" s="161">
        <f>Sectors_I!Y29</f>
        <v>21845981.3214407</v>
      </c>
      <c r="Z29" s="161">
        <f>Sectors_I!Z29</f>
        <v>0</v>
      </c>
      <c r="AA29" s="161">
        <f>Sectors_I!AA29</f>
        <v>0</v>
      </c>
      <c r="AB29" s="161">
        <f>Sectors_I!AB29</f>
        <v>0</v>
      </c>
    </row>
    <row r="30" spans="1:28" x14ac:dyDescent="0.2">
      <c r="A30" s="101" t="s">
        <v>132</v>
      </c>
      <c r="B30" s="157">
        <f>Sectors_I!B30</f>
        <v>1530167901.340945</v>
      </c>
      <c r="C30" s="157">
        <f>Sectors_I!C30</f>
        <v>2055802208.0392985</v>
      </c>
      <c r="D30" s="157">
        <f>Sectors_I!D30</f>
        <v>3585970109.3802433</v>
      </c>
      <c r="E30" s="158">
        <f>Sectors_I!E30</f>
        <v>32996085.557095565</v>
      </c>
      <c r="F30" s="158">
        <f>Sectors_I!F30</f>
        <v>21187255.959964164</v>
      </c>
      <c r="G30" s="158">
        <f>Sectors_I!G30</f>
        <v>54183341.517059714</v>
      </c>
      <c r="H30" s="108">
        <f>Sectors_I!H30</f>
        <v>0.14102999999999999</v>
      </c>
      <c r="I30" s="104">
        <f>Sectors_I!I30</f>
        <v>8.6036907228037474E-2</v>
      </c>
      <c r="J30" s="108">
        <f>Sectors_I!J30</f>
        <v>0.109525</v>
      </c>
      <c r="K30" s="105">
        <f>Sectors_I!K30</f>
        <v>70.582099999999997</v>
      </c>
      <c r="L30" s="105">
        <f>Sectors_I!L30</f>
        <v>91.665485585509842</v>
      </c>
      <c r="M30" s="105">
        <f>Sectors_I!M30</f>
        <v>82.671499999999995</v>
      </c>
      <c r="N30" s="161">
        <f>Sectors_I!N30</f>
        <v>23629632.767300002</v>
      </c>
      <c r="O30" s="161">
        <f>Sectors_I!O30</f>
        <v>34827282.022305995</v>
      </c>
      <c r="P30" s="161">
        <f>Sectors_I!P30</f>
        <v>58456914.78960599</v>
      </c>
      <c r="Q30" s="161">
        <f>Sectors_I!Q30</f>
        <v>1420981281.795845</v>
      </c>
      <c r="R30" s="161">
        <f>Sectors_I!R30</f>
        <v>1904451782.9058971</v>
      </c>
      <c r="S30" s="161">
        <f>Sectors_I!S30</f>
        <v>3325433064.701642</v>
      </c>
      <c r="T30" s="161">
        <f>Sectors_I!T30</f>
        <v>73850399.221799999</v>
      </c>
      <c r="U30" s="161">
        <f>Sectors_I!U30</f>
        <v>95356184.363814414</v>
      </c>
      <c r="V30" s="161">
        <f>Sectors_I!V30</f>
        <v>169206583.58561444</v>
      </c>
      <c r="W30" s="161">
        <f>Sectors_I!W30</f>
        <v>34846697.202600002</v>
      </c>
      <c r="X30" s="161">
        <f>Sectors_I!X30</f>
        <v>51086132.925827041</v>
      </c>
      <c r="Y30" s="161">
        <f>Sectors_I!Y30</f>
        <v>85932830.12852706</v>
      </c>
      <c r="Z30" s="161">
        <f>Sectors_I!Z30</f>
        <v>489523.12070000003</v>
      </c>
      <c r="AA30" s="161">
        <f>Sectors_I!AA30</f>
        <v>4908107.8437600005</v>
      </c>
      <c r="AB30" s="161">
        <f>Sectors_I!AB30</f>
        <v>5397630.9644600004</v>
      </c>
    </row>
    <row r="31" spans="1:28" x14ac:dyDescent="0.2">
      <c r="A31" s="101" t="s">
        <v>133</v>
      </c>
      <c r="B31" s="157">
        <f>Sectors_I!B31</f>
        <v>2811706018.070631</v>
      </c>
      <c r="C31" s="157">
        <f>Sectors_I!C31</f>
        <v>404588820.88416129</v>
      </c>
      <c r="D31" s="157">
        <f>Sectors_I!D31</f>
        <v>3216294838.9546924</v>
      </c>
      <c r="E31" s="158">
        <f>Sectors_I!E31</f>
        <v>81390910.948311701</v>
      </c>
      <c r="F31" s="158">
        <f>Sectors_I!F31</f>
        <v>10388378.625390202</v>
      </c>
      <c r="G31" s="158">
        <f>Sectors_I!G31</f>
        <v>91779289.573701903</v>
      </c>
      <c r="H31" s="108">
        <f>Sectors_I!H31</f>
        <v>0.14841599999999999</v>
      </c>
      <c r="I31" s="104">
        <f>Sectors_I!I31</f>
        <v>8.6945245970124693E-2</v>
      </c>
      <c r="J31" s="108">
        <f>Sectors_I!J31</f>
        <v>0.14002100000000001</v>
      </c>
      <c r="K31" s="105">
        <f>Sectors_I!K31</f>
        <v>61.219299999999997</v>
      </c>
      <c r="L31" s="105">
        <f>Sectors_I!L31</f>
        <v>81.76749116333383</v>
      </c>
      <c r="M31" s="105">
        <f>Sectors_I!M31</f>
        <v>63.810699999999997</v>
      </c>
      <c r="N31" s="161">
        <f>Sectors_I!N31</f>
        <v>74592548.537199989</v>
      </c>
      <c r="O31" s="161">
        <f>Sectors_I!O31</f>
        <v>17761888.277491998</v>
      </c>
      <c r="P31" s="161">
        <f>Sectors_I!P31</f>
        <v>92354436.814691976</v>
      </c>
      <c r="Q31" s="161">
        <f>Sectors_I!Q31</f>
        <v>2577006702.9935861</v>
      </c>
      <c r="R31" s="161">
        <f>Sectors_I!R31</f>
        <v>353673264.11057127</v>
      </c>
      <c r="S31" s="161">
        <f>Sectors_I!S31</f>
        <v>2930679967.1040573</v>
      </c>
      <c r="T31" s="161">
        <f>Sectors_I!T31</f>
        <v>132793923.41724518</v>
      </c>
      <c r="U31" s="161">
        <f>Sectors_I!U31</f>
        <v>26018520.669427998</v>
      </c>
      <c r="V31" s="161">
        <f>Sectors_I!V31</f>
        <v>158812444.0866732</v>
      </c>
      <c r="W31" s="161">
        <f>Sectors_I!W31</f>
        <v>98920617.502299994</v>
      </c>
      <c r="X31" s="161">
        <f>Sectors_I!X31</f>
        <v>22833608.007771999</v>
      </c>
      <c r="Y31" s="161">
        <f>Sectors_I!Y31</f>
        <v>121754225.51007198</v>
      </c>
      <c r="Z31" s="161">
        <f>Sectors_I!Z31</f>
        <v>2984774.1574999997</v>
      </c>
      <c r="AA31" s="161">
        <f>Sectors_I!AA31</f>
        <v>2063428.0963900001</v>
      </c>
      <c r="AB31" s="161">
        <f>Sectors_I!AB31</f>
        <v>5048202.2538899994</v>
      </c>
    </row>
    <row r="32" spans="1:28" x14ac:dyDescent="0.2">
      <c r="A32" s="101" t="s">
        <v>188</v>
      </c>
      <c r="B32" s="157">
        <f>Sectors_I!B32</f>
        <v>118717690.78656185</v>
      </c>
      <c r="C32" s="157">
        <f>Sectors_I!C32</f>
        <v>223248555.066778</v>
      </c>
      <c r="D32" s="157">
        <f>Sectors_I!D32</f>
        <v>341966245.85343981</v>
      </c>
      <c r="E32" s="158">
        <f>Sectors_I!E32</f>
        <v>3385047.9137402298</v>
      </c>
      <c r="F32" s="158">
        <f>Sectors_I!F32</f>
        <v>3223060.4035772206</v>
      </c>
      <c r="G32" s="158">
        <f>Sectors_I!G32</f>
        <v>6608108.3174174409</v>
      </c>
      <c r="H32" s="108">
        <f>Sectors_I!H32</f>
        <v>0.160966</v>
      </c>
      <c r="I32" s="104">
        <f>Sectors_I!I32</f>
        <v>8.0932279207849719E-2</v>
      </c>
      <c r="J32" s="108">
        <f>Sectors_I!J32</f>
        <v>0.10949200000000001</v>
      </c>
      <c r="K32" s="105">
        <f>Sectors_I!K32</f>
        <v>65.639099999999999</v>
      </c>
      <c r="L32" s="105">
        <f>Sectors_I!L32</f>
        <v>55.610671897365741</v>
      </c>
      <c r="M32" s="105">
        <f>Sectors_I!M32</f>
        <v>58.737299999999998</v>
      </c>
      <c r="N32" s="161">
        <f>Sectors_I!N32</f>
        <v>2984877.8308000001</v>
      </c>
      <c r="O32" s="161">
        <f>Sectors_I!O32</f>
        <v>4439202.3720200006</v>
      </c>
      <c r="P32" s="161">
        <f>Sectors_I!P32</f>
        <v>7424080.2028200002</v>
      </c>
      <c r="Q32" s="161">
        <f>Sectors_I!Q32</f>
        <v>108519900.09306185</v>
      </c>
      <c r="R32" s="161">
        <f>Sectors_I!R32</f>
        <v>207269583.85250202</v>
      </c>
      <c r="S32" s="161">
        <f>Sectors_I!S32</f>
        <v>315789483.94566381</v>
      </c>
      <c r="T32" s="161">
        <f>Sectors_I!T32</f>
        <v>3636543.8245000001</v>
      </c>
      <c r="U32" s="161">
        <f>Sectors_I!U32</f>
        <v>6879355.8740999997</v>
      </c>
      <c r="V32" s="161">
        <f>Sectors_I!V32</f>
        <v>10515899.6986</v>
      </c>
      <c r="W32" s="161">
        <f>Sectors_I!W32</f>
        <v>6552845.5090000005</v>
      </c>
      <c r="X32" s="161">
        <f>Sectors_I!X32</f>
        <v>8373749.4829239985</v>
      </c>
      <c r="Y32" s="161">
        <f>Sectors_I!Y32</f>
        <v>14926594.991923999</v>
      </c>
      <c r="Z32" s="161">
        <f>Sectors_I!Z32</f>
        <v>8401.36</v>
      </c>
      <c r="AA32" s="161">
        <f>Sectors_I!AA32</f>
        <v>725865.85725200002</v>
      </c>
      <c r="AB32" s="161">
        <f>Sectors_I!AB32</f>
        <v>734267.217252</v>
      </c>
    </row>
    <row r="33" spans="1:28" x14ac:dyDescent="0.2">
      <c r="A33" s="110" t="s">
        <v>220</v>
      </c>
      <c r="B33" s="157">
        <f>Sectors_I!B33</f>
        <v>193706004.4444786</v>
      </c>
      <c r="C33" s="157">
        <f>Sectors_I!C33</f>
        <v>470025275.67469227</v>
      </c>
      <c r="D33" s="157">
        <f>Sectors_I!D33</f>
        <v>663731280.1191709</v>
      </c>
      <c r="E33" s="158">
        <f>Sectors_I!E33</f>
        <v>9322323.0589040499</v>
      </c>
      <c r="F33" s="158">
        <f>Sectors_I!F33</f>
        <v>39164776.933803789</v>
      </c>
      <c r="G33" s="158">
        <f>Sectors_I!G33</f>
        <v>48487099.992707834</v>
      </c>
      <c r="H33" s="108">
        <f>Sectors_I!H33</f>
        <v>0.12562599999999999</v>
      </c>
      <c r="I33" s="104">
        <f>Sectors_I!I33</f>
        <v>9.157888470776239E-2</v>
      </c>
      <c r="J33" s="108">
        <f>Sectors_I!J33</f>
        <v>0.101491</v>
      </c>
      <c r="K33" s="105">
        <f>Sectors_I!K33</f>
        <v>51.656300000000002</v>
      </c>
      <c r="L33" s="105">
        <f>Sectors_I!L33</f>
        <v>74.875747736141818</v>
      </c>
      <c r="M33" s="105">
        <f>Sectors_I!M33</f>
        <v>68.092299999999994</v>
      </c>
      <c r="N33" s="161">
        <f>Sectors_I!N33</f>
        <v>2430205.0699999998</v>
      </c>
      <c r="O33" s="161">
        <f>Sectors_I!O33</f>
        <v>331215.34180000005</v>
      </c>
      <c r="P33" s="161">
        <f>Sectors_I!P33</f>
        <v>2761420.4117999999</v>
      </c>
      <c r="Q33" s="161">
        <f>Sectors_I!Q33</f>
        <v>167955293.7612786</v>
      </c>
      <c r="R33" s="161">
        <f>Sectors_I!R33</f>
        <v>385804926.48169225</v>
      </c>
      <c r="S33" s="161">
        <f>Sectors_I!S33</f>
        <v>553760220.24297082</v>
      </c>
      <c r="T33" s="161">
        <f>Sectors_I!T33</f>
        <v>9738379.5</v>
      </c>
      <c r="U33" s="161">
        <f>Sectors_I!U33</f>
        <v>29532724.041100003</v>
      </c>
      <c r="V33" s="161">
        <f>Sectors_I!V33</f>
        <v>39271103.541099995</v>
      </c>
      <c r="W33" s="161">
        <f>Sectors_I!W33</f>
        <v>16012331.1832</v>
      </c>
      <c r="X33" s="161">
        <f>Sectors_I!X33</f>
        <v>53682079.421899989</v>
      </c>
      <c r="Y33" s="161">
        <f>Sectors_I!Y33</f>
        <v>69694410.605100006</v>
      </c>
      <c r="Z33" s="161">
        <f>Sectors_I!Z33</f>
        <v>0</v>
      </c>
      <c r="AA33" s="161">
        <f>Sectors_I!AA33</f>
        <v>1005545.73</v>
      </c>
      <c r="AB33" s="161">
        <f>Sectors_I!AB33</f>
        <v>1005545.73</v>
      </c>
    </row>
    <row r="34" spans="1:28" x14ac:dyDescent="0.2">
      <c r="A34" s="102" t="s">
        <v>134</v>
      </c>
      <c r="B34" s="157">
        <f>Sectors_I!B34</f>
        <v>20251838579.507877</v>
      </c>
      <c r="C34" s="157">
        <f>Sectors_I!C34</f>
        <v>5409049005.2051229</v>
      </c>
      <c r="D34" s="157">
        <f>Sectors_I!D34</f>
        <v>25660887584.712997</v>
      </c>
      <c r="E34" s="158">
        <f>Sectors_I!E34</f>
        <v>447345401.56153804</v>
      </c>
      <c r="F34" s="158">
        <f>Sectors_I!F34</f>
        <v>38092473.222685188</v>
      </c>
      <c r="G34" s="158">
        <f>Sectors_I!G34</f>
        <v>485437874.78422326</v>
      </c>
      <c r="H34" s="108">
        <f>Sectors_I!H34</f>
        <v>0.15202599999999999</v>
      </c>
      <c r="I34" s="104">
        <f>Sectors_I!I34</f>
        <v>7.3409090964752607E-2</v>
      </c>
      <c r="J34" s="108">
        <f>Sectors_I!J34</f>
        <v>0.13589100000000001</v>
      </c>
      <c r="K34" s="105">
        <f>Sectors_I!K34</f>
        <v>93.633700000000005</v>
      </c>
      <c r="L34" s="105">
        <f>Sectors_I!L34</f>
        <v>140.57316856761679</v>
      </c>
      <c r="M34" s="105">
        <f>Sectors_I!M34</f>
        <v>103.363</v>
      </c>
      <c r="N34" s="161">
        <f>Sectors_I!N34</f>
        <v>224103954.1051096</v>
      </c>
      <c r="O34" s="161">
        <f>Sectors_I!O34</f>
        <v>56906896.476526</v>
      </c>
      <c r="P34" s="161">
        <f>Sectors_I!P34</f>
        <v>281010850.58173555</v>
      </c>
      <c r="Q34" s="161">
        <f>Sectors_I!Q34</f>
        <v>19004861898.396828</v>
      </c>
      <c r="R34" s="161">
        <f>Sectors_I!R34</f>
        <v>5037956564.3988657</v>
      </c>
      <c r="S34" s="161">
        <f>Sectors_I!S34</f>
        <v>24042818462.795494</v>
      </c>
      <c r="T34" s="161">
        <f>Sectors_I!T34</f>
        <v>835652333.7702018</v>
      </c>
      <c r="U34" s="161">
        <f>Sectors_I!U34</f>
        <v>251509870.53887007</v>
      </c>
      <c r="V34" s="161">
        <f>Sectors_I!V34</f>
        <v>1087162204.3091719</v>
      </c>
      <c r="W34" s="161">
        <f>Sectors_I!W34</f>
        <v>352197872.09524381</v>
      </c>
      <c r="X34" s="161">
        <f>Sectors_I!X34</f>
        <v>99993885.994686797</v>
      </c>
      <c r="Y34" s="161">
        <f>Sectors_I!Y34</f>
        <v>452191758.09003043</v>
      </c>
      <c r="Z34" s="161">
        <f>Sectors_I!Z34</f>
        <v>59126475.2456</v>
      </c>
      <c r="AA34" s="161">
        <f>Sectors_I!AA34</f>
        <v>19588684.272700001</v>
      </c>
      <c r="AB34" s="161">
        <f>Sectors_I!AB34</f>
        <v>78715159.518299997</v>
      </c>
    </row>
    <row r="35" spans="1:28" x14ac:dyDescent="0.2">
      <c r="A35" s="101" t="s">
        <v>135</v>
      </c>
      <c r="B35" s="157">
        <f>Sectors_I!B35</f>
        <v>149449044.18642107</v>
      </c>
      <c r="C35" s="157">
        <f>Sectors_I!C35</f>
        <v>60059419.47977677</v>
      </c>
      <c r="D35" s="157">
        <f>Sectors_I!D35</f>
        <v>209508463.66619787</v>
      </c>
      <c r="E35" s="158">
        <f>Sectors_I!E35</f>
        <v>2707992.0544483899</v>
      </c>
      <c r="F35" s="158">
        <f>Sectors_I!F35</f>
        <v>1378915.9040869502</v>
      </c>
      <c r="G35" s="158">
        <f>Sectors_I!G35</f>
        <v>4086907.9585353401</v>
      </c>
      <c r="H35" s="108">
        <f>Sectors_I!H35</f>
        <v>0.154894</v>
      </c>
      <c r="I35" s="104">
        <f>Sectors_I!I35</f>
        <v>8.6156074893738971E-2</v>
      </c>
      <c r="J35" s="108">
        <f>Sectors_I!J35</f>
        <v>0.135236</v>
      </c>
      <c r="K35" s="105">
        <f>Sectors_I!K35</f>
        <v>56.278799999999997</v>
      </c>
      <c r="L35" s="105">
        <f>Sectors_I!L35</f>
        <v>59.181998431940187</v>
      </c>
      <c r="M35" s="105">
        <f>Sectors_I!M35</f>
        <v>57.110300000000002</v>
      </c>
      <c r="N35" s="161">
        <f>Sectors_I!N35</f>
        <v>1143019.5186999999</v>
      </c>
      <c r="O35" s="161">
        <f>Sectors_I!O35</f>
        <v>323628.30460000003</v>
      </c>
      <c r="P35" s="161">
        <f>Sectors_I!P35</f>
        <v>1466647.8233</v>
      </c>
      <c r="Q35" s="161">
        <f>Sectors_I!Q35</f>
        <v>142259504.8502</v>
      </c>
      <c r="R35" s="161">
        <f>Sectors_I!R35</f>
        <v>55891821.19927676</v>
      </c>
      <c r="S35" s="161">
        <f>Sectors_I!S35</f>
        <v>198151326.04937676</v>
      </c>
      <c r="T35" s="161">
        <f>Sectors_I!T35</f>
        <v>5530843.4687000001</v>
      </c>
      <c r="U35" s="161">
        <f>Sectors_I!U35</f>
        <v>3056236.1129000001</v>
      </c>
      <c r="V35" s="161">
        <f>Sectors_I!V35</f>
        <v>8587079.5817000009</v>
      </c>
      <c r="W35" s="161">
        <f>Sectors_I!W35</f>
        <v>1636180.9775211001</v>
      </c>
      <c r="X35" s="161">
        <f>Sectors_I!X35</f>
        <v>1009699.9047</v>
      </c>
      <c r="Y35" s="161">
        <f>Sectors_I!Y35</f>
        <v>2645880.8822210999</v>
      </c>
      <c r="Z35" s="161">
        <f>Sectors_I!Z35</f>
        <v>22514.89</v>
      </c>
      <c r="AA35" s="161">
        <f>Sectors_I!AA35</f>
        <v>101662.2629</v>
      </c>
      <c r="AB35" s="161">
        <f>Sectors_I!AB35</f>
        <v>124177.1529</v>
      </c>
    </row>
    <row r="36" spans="1:28" x14ac:dyDescent="0.2">
      <c r="A36" s="101" t="s">
        <v>136</v>
      </c>
      <c r="B36" s="157">
        <f>Sectors_I!B36</f>
        <v>10713404999.337328</v>
      </c>
      <c r="C36" s="157">
        <f>Sectors_I!C36</f>
        <v>1153356877.9995239</v>
      </c>
      <c r="D36" s="157">
        <f>Sectors_I!D36</f>
        <v>11866761877.336754</v>
      </c>
      <c r="E36" s="158">
        <f>Sectors_I!E36</f>
        <v>354146884.11733967</v>
      </c>
      <c r="F36" s="158">
        <f>Sectors_I!F36</f>
        <v>7002076.7354251789</v>
      </c>
      <c r="G36" s="158">
        <f>Sectors_I!G36</f>
        <v>361148960.85276479</v>
      </c>
      <c r="H36" s="108">
        <f>Sectors_I!H36</f>
        <v>0.169539</v>
      </c>
      <c r="I36" s="104">
        <f>Sectors_I!I36</f>
        <v>7.1222105338619737E-2</v>
      </c>
      <c r="J36" s="108">
        <f>Sectors_I!J36</f>
        <v>0.16032199999999999</v>
      </c>
      <c r="K36" s="105">
        <f>Sectors_I!K36</f>
        <v>62.660800000000002</v>
      </c>
      <c r="L36" s="105">
        <f>Sectors_I!L36</f>
        <v>85.66422096062503</v>
      </c>
      <c r="M36" s="105">
        <f>Sectors_I!M36</f>
        <v>64.863600000000005</v>
      </c>
      <c r="N36" s="161">
        <f>Sectors_I!N36</f>
        <v>148292261.21670961</v>
      </c>
      <c r="O36" s="161">
        <f>Sectors_I!O36</f>
        <v>6725934.5853599999</v>
      </c>
      <c r="P36" s="161">
        <f>Sectors_I!P36</f>
        <v>155018195.80196959</v>
      </c>
      <c r="Q36" s="161">
        <f>Sectors_I!Q36</f>
        <v>9989322630.5842991</v>
      </c>
      <c r="R36" s="161">
        <f>Sectors_I!R36</f>
        <v>1098593883.5348971</v>
      </c>
      <c r="S36" s="161">
        <f>Sectors_I!S36</f>
        <v>11087916514.119099</v>
      </c>
      <c r="T36" s="161">
        <f>Sectors_I!T36</f>
        <v>469724392.33880562</v>
      </c>
      <c r="U36" s="161">
        <f>Sectors_I!U36</f>
        <v>34132772.12235</v>
      </c>
      <c r="V36" s="161">
        <f>Sectors_I!V36</f>
        <v>503857164.46115559</v>
      </c>
      <c r="W36" s="161">
        <f>Sectors_I!W36</f>
        <v>231291045.93992257</v>
      </c>
      <c r="X36" s="161">
        <f>Sectors_I!X36</f>
        <v>15573774.925776798</v>
      </c>
      <c r="Y36" s="161">
        <f>Sectors_I!Y36</f>
        <v>246864820.86569941</v>
      </c>
      <c r="Z36" s="161">
        <f>Sectors_I!Z36</f>
        <v>23066930.474300001</v>
      </c>
      <c r="AA36" s="161">
        <f>Sectors_I!AA36</f>
        <v>5056447.4165000003</v>
      </c>
      <c r="AB36" s="161">
        <f>Sectors_I!AB36</f>
        <v>28123377.890799999</v>
      </c>
    </row>
    <row r="37" spans="1:28" x14ac:dyDescent="0.2">
      <c r="A37" s="101" t="s">
        <v>221</v>
      </c>
      <c r="B37" s="157">
        <f>Sectors_I!B37</f>
        <v>150267.05110000001</v>
      </c>
      <c r="C37" s="157">
        <f>Sectors_I!C37</f>
        <v>0</v>
      </c>
      <c r="D37" s="157">
        <f>Sectors_I!D37</f>
        <v>150267.05110000001</v>
      </c>
      <c r="E37" s="158">
        <f>Sectors_I!E37</f>
        <v>28160.255070300002</v>
      </c>
      <c r="F37" s="158">
        <f>Sectors_I!F37</f>
        <v>0</v>
      </c>
      <c r="G37" s="158">
        <f>Sectors_I!G37</f>
        <v>28160.255070300002</v>
      </c>
      <c r="H37" s="108">
        <f>Sectors_I!H37</f>
        <v>0.307701</v>
      </c>
      <c r="I37" s="104" t="str">
        <f>Sectors_I!I37</f>
        <v/>
      </c>
      <c r="J37" s="108">
        <f>Sectors_I!J37</f>
        <v>0.307701</v>
      </c>
      <c r="K37" s="105">
        <f>Sectors_I!K37</f>
        <v>41.486600000000003</v>
      </c>
      <c r="L37" s="105" t="str">
        <f>Sectors_I!L37</f>
        <v/>
      </c>
      <c r="M37" s="105">
        <f>Sectors_I!M37</f>
        <v>41.486600000000003</v>
      </c>
      <c r="N37" s="161">
        <f>Sectors_I!N37</f>
        <v>1748.9099999999999</v>
      </c>
      <c r="O37" s="161">
        <f>Sectors_I!O37</f>
        <v>0</v>
      </c>
      <c r="P37" s="161">
        <f>Sectors_I!P37</f>
        <v>1748.9099999999999</v>
      </c>
      <c r="Q37" s="161">
        <f>Sectors_I!Q37</f>
        <v>71249.422500000001</v>
      </c>
      <c r="R37" s="161">
        <f>Sectors_I!R37</f>
        <v>0</v>
      </c>
      <c r="S37" s="161">
        <f>Sectors_I!S37</f>
        <v>71249.422500000001</v>
      </c>
      <c r="T37" s="161">
        <f>Sectors_I!T37</f>
        <v>40538.263599999998</v>
      </c>
      <c r="U37" s="161">
        <f>Sectors_I!U37</f>
        <v>0</v>
      </c>
      <c r="V37" s="161">
        <f>Sectors_I!V37</f>
        <v>40538.263599999998</v>
      </c>
      <c r="W37" s="161">
        <f>Sectors_I!W37</f>
        <v>36641.985000000001</v>
      </c>
      <c r="X37" s="161">
        <f>Sectors_I!X37</f>
        <v>0</v>
      </c>
      <c r="Y37" s="161">
        <f>Sectors_I!Y37</f>
        <v>36641.985000000001</v>
      </c>
      <c r="Z37" s="161">
        <f>Sectors_I!Z37</f>
        <v>1837.38</v>
      </c>
      <c r="AA37" s="161">
        <f>Sectors_I!AA37</f>
        <v>0</v>
      </c>
      <c r="AB37" s="161">
        <f>Sectors_I!AB37</f>
        <v>1837.38</v>
      </c>
    </row>
    <row r="38" spans="1:28" x14ac:dyDescent="0.2">
      <c r="A38" s="101" t="s">
        <v>137</v>
      </c>
      <c r="B38" s="157">
        <f>Sectors_I!B38</f>
        <v>532874670.90307838</v>
      </c>
      <c r="C38" s="157">
        <f>Sectors_I!C38</f>
        <v>15.297000000000001</v>
      </c>
      <c r="D38" s="157">
        <f>Sectors_I!D38</f>
        <v>532874686.20007843</v>
      </c>
      <c r="E38" s="158">
        <f>Sectors_I!E38</f>
        <v>18115921.923731782</v>
      </c>
      <c r="F38" s="158">
        <f>Sectors_I!F38</f>
        <v>0</v>
      </c>
      <c r="G38" s="158">
        <f>Sectors_I!G38</f>
        <v>18115921.923731778</v>
      </c>
      <c r="H38" s="108">
        <f>Sectors_I!H38</f>
        <v>0.127498</v>
      </c>
      <c r="I38" s="104" t="str">
        <f>Sectors_I!I38</f>
        <v/>
      </c>
      <c r="J38" s="108">
        <f>Sectors_I!J38</f>
        <v>0.127498</v>
      </c>
      <c r="K38" s="105">
        <f>Sectors_I!K38</f>
        <v>17.119399999999999</v>
      </c>
      <c r="L38" s="105" t="str">
        <f>Sectors_I!L38</f>
        <v/>
      </c>
      <c r="M38" s="105">
        <f>Sectors_I!M38</f>
        <v>17.119399999999999</v>
      </c>
      <c r="N38" s="161">
        <f>Sectors_I!N38</f>
        <v>5953109.5043000001</v>
      </c>
      <c r="O38" s="161">
        <f>Sectors_I!O38</f>
        <v>0</v>
      </c>
      <c r="P38" s="161">
        <f>Sectors_I!P38</f>
        <v>5953109.5043000001</v>
      </c>
      <c r="Q38" s="161">
        <f>Sectors_I!Q38</f>
        <v>514610473.2573784</v>
      </c>
      <c r="R38" s="161">
        <f>Sectors_I!R38</f>
        <v>15.297000000000001</v>
      </c>
      <c r="S38" s="161">
        <f>Sectors_I!S38</f>
        <v>514610488.55437845</v>
      </c>
      <c r="T38" s="161">
        <f>Sectors_I!T38</f>
        <v>11421951.145299999</v>
      </c>
      <c r="U38" s="161">
        <f>Sectors_I!U38</f>
        <v>0</v>
      </c>
      <c r="V38" s="161">
        <f>Sectors_I!V38</f>
        <v>11421951.145299999</v>
      </c>
      <c r="W38" s="161">
        <f>Sectors_I!W38</f>
        <v>6842246.5004000012</v>
      </c>
      <c r="X38" s="161">
        <f>Sectors_I!X38</f>
        <v>0</v>
      </c>
      <c r="Y38" s="161">
        <f>Sectors_I!Y38</f>
        <v>6842246.5004000003</v>
      </c>
      <c r="Z38" s="161">
        <f>Sectors_I!Z38</f>
        <v>0</v>
      </c>
      <c r="AA38" s="161">
        <f>Sectors_I!AA38</f>
        <v>0</v>
      </c>
      <c r="AB38" s="161">
        <f>Sectors_I!AB38</f>
        <v>0</v>
      </c>
    </row>
    <row r="39" spans="1:28" x14ac:dyDescent="0.2">
      <c r="A39" s="101" t="s">
        <v>138</v>
      </c>
      <c r="B39" s="157">
        <f>Sectors_I!B39</f>
        <v>67548990.167599991</v>
      </c>
      <c r="C39" s="157">
        <f>Sectors_I!C39</f>
        <v>8677950.7055079993</v>
      </c>
      <c r="D39" s="157">
        <f>Sectors_I!D39</f>
        <v>76226940.873108014</v>
      </c>
      <c r="E39" s="158">
        <f>Sectors_I!E39</f>
        <v>11549869.077581279</v>
      </c>
      <c r="F39" s="158">
        <f>Sectors_I!F39</f>
        <v>4597080.9176598294</v>
      </c>
      <c r="G39" s="158">
        <f>Sectors_I!G39</f>
        <v>16146949.995241109</v>
      </c>
      <c r="H39" s="108">
        <f>Sectors_I!H39</f>
        <v>0.144178</v>
      </c>
      <c r="I39" s="104">
        <f>Sectors_I!I39</f>
        <v>0.10202054328002463</v>
      </c>
      <c r="J39" s="108">
        <f>Sectors_I!J39</f>
        <v>0.14018600000000001</v>
      </c>
      <c r="K39" s="105">
        <f>Sectors_I!K39</f>
        <v>205.886</v>
      </c>
      <c r="L39" s="105">
        <f>Sectors_I!L39</f>
        <v>64.665260338595346</v>
      </c>
      <c r="M39" s="105">
        <f>Sectors_I!M39</f>
        <v>192.37700000000001</v>
      </c>
      <c r="N39" s="161">
        <f>Sectors_I!N39</f>
        <v>3327235.7047999999</v>
      </c>
      <c r="O39" s="161">
        <f>Sectors_I!O39</f>
        <v>2579143.6622899999</v>
      </c>
      <c r="P39" s="161">
        <f>Sectors_I!P39</f>
        <v>5906379.3670899998</v>
      </c>
      <c r="Q39" s="161">
        <f>Sectors_I!Q39</f>
        <v>52014960.564099982</v>
      </c>
      <c r="R39" s="161">
        <f>Sectors_I!R39</f>
        <v>3647867.8402279988</v>
      </c>
      <c r="S39" s="161">
        <f>Sectors_I!S39</f>
        <v>55662828.404328011</v>
      </c>
      <c r="T39" s="161">
        <f>Sectors_I!T39</f>
        <v>6037659.6387999998</v>
      </c>
      <c r="U39" s="161">
        <f>Sectors_I!U39</f>
        <v>441707.12449999998</v>
      </c>
      <c r="V39" s="161">
        <f>Sectors_I!V39</f>
        <v>6479366.7632999998</v>
      </c>
      <c r="W39" s="161">
        <f>Sectors_I!W39</f>
        <v>9496369.9647000022</v>
      </c>
      <c r="X39" s="161">
        <f>Sectors_I!X39</f>
        <v>4588375.7407800006</v>
      </c>
      <c r="Y39" s="161">
        <f>Sectors_I!Y39</f>
        <v>14084745.705480002</v>
      </c>
      <c r="Z39" s="161">
        <f>Sectors_I!Z39</f>
        <v>0</v>
      </c>
      <c r="AA39" s="161">
        <f>Sectors_I!AA39</f>
        <v>0</v>
      </c>
      <c r="AB39" s="161">
        <f>Sectors_I!AB39</f>
        <v>0</v>
      </c>
    </row>
    <row r="40" spans="1:28" x14ac:dyDescent="0.2">
      <c r="A40" s="101" t="s">
        <v>139</v>
      </c>
      <c r="B40" s="157">
        <f>Sectors_I!B40</f>
        <v>476113484.87870002</v>
      </c>
      <c r="C40" s="157">
        <f>Sectors_I!C40</f>
        <v>5105330.3415639997</v>
      </c>
      <c r="D40" s="157">
        <f>Sectors_I!D40</f>
        <v>481218815.22026408</v>
      </c>
      <c r="E40" s="158">
        <f>Sectors_I!E40</f>
        <v>22259169.752382152</v>
      </c>
      <c r="F40" s="158">
        <f>Sectors_I!F40</f>
        <v>1448040.6429290702</v>
      </c>
      <c r="G40" s="158">
        <f>Sectors_I!G40</f>
        <v>23707210.39521122</v>
      </c>
      <c r="H40" s="108">
        <f>Sectors_I!H40</f>
        <v>0.33255200000000001</v>
      </c>
      <c r="I40" s="104">
        <f>Sectors_I!I40</f>
        <v>0.34904293176043549</v>
      </c>
      <c r="J40" s="108">
        <f>Sectors_I!J40</f>
        <v>0.33272699999999999</v>
      </c>
      <c r="K40" s="105">
        <f>Sectors_I!K40</f>
        <v>209.33699999999999</v>
      </c>
      <c r="L40" s="105">
        <f>Sectors_I!L40</f>
        <v>96.925772034015097</v>
      </c>
      <c r="M40" s="105">
        <f>Sectors_I!M40</f>
        <v>208.15600000000001</v>
      </c>
      <c r="N40" s="161">
        <f>Sectors_I!N40</f>
        <v>11275628.531900002</v>
      </c>
      <c r="O40" s="161">
        <f>Sectors_I!O40</f>
        <v>1377380.9389</v>
      </c>
      <c r="P40" s="161">
        <f>Sectors_I!P40</f>
        <v>12653009.470799999</v>
      </c>
      <c r="Q40" s="161">
        <f>Sectors_I!Q40</f>
        <v>436169352.20520002</v>
      </c>
      <c r="R40" s="161">
        <f>Sectors_I!R40</f>
        <v>3569951.5594640002</v>
      </c>
      <c r="S40" s="161">
        <f>Sectors_I!S40</f>
        <v>439739303.76466405</v>
      </c>
      <c r="T40" s="161">
        <f>Sectors_I!T40</f>
        <v>26649609.292300001</v>
      </c>
      <c r="U40" s="161">
        <f>Sectors_I!U40</f>
        <v>136993.1537</v>
      </c>
      <c r="V40" s="161">
        <f>Sectors_I!V40</f>
        <v>26786602.445999999</v>
      </c>
      <c r="W40" s="161">
        <f>Sectors_I!W40</f>
        <v>11659379.961199999</v>
      </c>
      <c r="X40" s="161">
        <f>Sectors_I!X40</f>
        <v>1398385.6284</v>
      </c>
      <c r="Y40" s="161">
        <f>Sectors_I!Y40</f>
        <v>13057765.589600001</v>
      </c>
      <c r="Z40" s="161">
        <f>Sectors_I!Z40</f>
        <v>1635143.42</v>
      </c>
      <c r="AA40" s="161">
        <f>Sectors_I!AA40</f>
        <v>0</v>
      </c>
      <c r="AB40" s="161">
        <f>Sectors_I!AB40</f>
        <v>1635143.42</v>
      </c>
    </row>
    <row r="41" spans="1:28" x14ac:dyDescent="0.2">
      <c r="A41" s="101" t="s">
        <v>140</v>
      </c>
      <c r="B41" s="157">
        <f>Sectors_I!B41</f>
        <v>7953119394.5939445</v>
      </c>
      <c r="C41" s="157">
        <f>Sectors_I!C41</f>
        <v>4180802673.5678501</v>
      </c>
      <c r="D41" s="157">
        <f>Sectors_I!D41</f>
        <v>12133922068.161695</v>
      </c>
      <c r="E41" s="158">
        <f>Sectors_I!E41</f>
        <v>36681681.548065312</v>
      </c>
      <c r="F41" s="158">
        <f>Sectors_I!F41</f>
        <v>23605330.126084149</v>
      </c>
      <c r="G41" s="158">
        <f>Sectors_I!G41</f>
        <v>60287011.674049452</v>
      </c>
      <c r="H41" s="108">
        <f>Sectors_I!H41</f>
        <v>0.117018</v>
      </c>
      <c r="I41" s="104">
        <f>Sectors_I!I41</f>
        <v>7.3428731808283743E-2</v>
      </c>
      <c r="J41" s="108">
        <f>Sectors_I!J41</f>
        <v>0.102242</v>
      </c>
      <c r="K41" s="105">
        <f>Sectors_I!K41</f>
        <v>137.34399999999999</v>
      </c>
      <c r="L41" s="105">
        <f>Sectors_I!L41</f>
        <v>157.30942508025754</v>
      </c>
      <c r="M41" s="105">
        <f>Sectors_I!M41</f>
        <v>144.13999999999999</v>
      </c>
      <c r="N41" s="161">
        <f>Sectors_I!N41</f>
        <v>50913446.1862</v>
      </c>
      <c r="O41" s="161">
        <f>Sectors_I!O41</f>
        <v>45831485.442586005</v>
      </c>
      <c r="P41" s="161">
        <f>Sectors_I!P41</f>
        <v>96744931.628785998</v>
      </c>
      <c r="Q41" s="161">
        <f>Sectors_I!Q41</f>
        <v>7523069762.4267483</v>
      </c>
      <c r="R41" s="161">
        <f>Sectors_I!R41</f>
        <v>3875301090.3420901</v>
      </c>
      <c r="S41" s="161">
        <f>Sectors_I!S41</f>
        <v>11398370852.768839</v>
      </c>
      <c r="T41" s="161">
        <f>Sectors_I!T41</f>
        <v>309290222.05519629</v>
      </c>
      <c r="U41" s="161">
        <f>Sectors_I!U41</f>
        <v>213731720.13992006</v>
      </c>
      <c r="V41" s="161">
        <f>Sectors_I!V41</f>
        <v>523021942.19501632</v>
      </c>
      <c r="W41" s="161">
        <f>Sectors_I!W41</f>
        <v>86359361.030699998</v>
      </c>
      <c r="X41" s="161">
        <f>Sectors_I!X41</f>
        <v>77339288.492540002</v>
      </c>
      <c r="Y41" s="161">
        <f>Sectors_I!Y41</f>
        <v>163698649.52324</v>
      </c>
      <c r="Z41" s="161">
        <f>Sectors_I!Z41</f>
        <v>34400049.081300005</v>
      </c>
      <c r="AA41" s="161">
        <f>Sectors_I!AA41</f>
        <v>14430574.5933</v>
      </c>
      <c r="AB41" s="161">
        <f>Sectors_I!AB41</f>
        <v>48830623.674599998</v>
      </c>
    </row>
    <row r="42" spans="1:28" s="114" customFormat="1" x14ac:dyDescent="0.2">
      <c r="A42" s="110" t="s">
        <v>141</v>
      </c>
      <c r="B42" s="159">
        <f>Sectors_I!B42</f>
        <v>5873707005.8081551</v>
      </c>
      <c r="C42" s="159">
        <f>Sectors_I!C42</f>
        <v>3466115094.5333414</v>
      </c>
      <c r="D42" s="159">
        <f>Sectors_I!D42</f>
        <v>9339822100.3414993</v>
      </c>
      <c r="E42" s="160">
        <f>Sectors_I!E42</f>
        <v>30053397.943223875</v>
      </c>
      <c r="F42" s="160">
        <f>Sectors_I!F42</f>
        <v>20410935.168112442</v>
      </c>
      <c r="G42" s="160">
        <f>Sectors_I!G42</f>
        <v>50464333.111336321</v>
      </c>
      <c r="H42" s="111">
        <f>Sectors_I!H42</f>
        <v>0.115818</v>
      </c>
      <c r="I42" s="112">
        <f>Sectors_I!I42</f>
        <v>7.3344473597535612E-2</v>
      </c>
      <c r="J42" s="111">
        <f>Sectors_I!J42</f>
        <v>0.100281</v>
      </c>
      <c r="K42" s="113">
        <f>Sectors_I!K42</f>
        <v>140.511</v>
      </c>
      <c r="L42" s="113">
        <f>Sectors_I!L42</f>
        <v>159.49950635818533</v>
      </c>
      <c r="M42" s="113">
        <f>Sectors_I!M42</f>
        <v>147.47800000000001</v>
      </c>
      <c r="N42" s="162">
        <f>Sectors_I!N42</f>
        <v>42729530.635299996</v>
      </c>
      <c r="O42" s="162">
        <f>Sectors_I!O42</f>
        <v>40918397.400586002</v>
      </c>
      <c r="P42" s="162">
        <f>Sectors_I!P42</f>
        <v>83647928.035886005</v>
      </c>
      <c r="Q42" s="162">
        <f>Sectors_I!Q42</f>
        <v>5525477785.3434553</v>
      </c>
      <c r="R42" s="162">
        <f>Sectors_I!R42</f>
        <v>3195944110.1060686</v>
      </c>
      <c r="S42" s="162">
        <f>Sectors_I!S42</f>
        <v>8721421895.4495258</v>
      </c>
      <c r="T42" s="162">
        <f>Sectors_I!T42</f>
        <v>240633706.59190002</v>
      </c>
      <c r="U42" s="162">
        <f>Sectors_I!U42</f>
        <v>186858408.11771891</v>
      </c>
      <c r="V42" s="162">
        <f>Sectors_I!V42</f>
        <v>427492114.70961887</v>
      </c>
      <c r="W42" s="162">
        <f>Sectors_I!W42</f>
        <v>73834737.063099995</v>
      </c>
      <c r="X42" s="162">
        <f>Sectors_I!X42</f>
        <v>69267964.971453995</v>
      </c>
      <c r="Y42" s="162">
        <f>Sectors_I!Y42</f>
        <v>143102702.03455397</v>
      </c>
      <c r="Z42" s="162">
        <f>Sectors_I!Z42</f>
        <v>33760776.809700005</v>
      </c>
      <c r="AA42" s="162">
        <f>Sectors_I!AA42</f>
        <v>14044611.338099999</v>
      </c>
      <c r="AB42" s="162">
        <f>Sectors_I!AB42</f>
        <v>47805388.147799999</v>
      </c>
    </row>
    <row r="43" spans="1:28" s="114" customFormat="1" x14ac:dyDescent="0.2">
      <c r="A43" s="110" t="s">
        <v>142</v>
      </c>
      <c r="B43" s="159">
        <f>Sectors_I!B43</f>
        <v>1328700110.1212299</v>
      </c>
      <c r="C43" s="159">
        <f>Sectors_I!C43</f>
        <v>497975928.2734561</v>
      </c>
      <c r="D43" s="159">
        <f>Sectors_I!D43</f>
        <v>1826676038.3946862</v>
      </c>
      <c r="E43" s="160">
        <f>Sectors_I!E43</f>
        <v>2620879.8574894601</v>
      </c>
      <c r="F43" s="160">
        <f>Sectors_I!F43</f>
        <v>1719363.7032677801</v>
      </c>
      <c r="G43" s="160">
        <f>Sectors_I!G43</f>
        <v>4340243.5607572291</v>
      </c>
      <c r="H43" s="111">
        <f>Sectors_I!H43</f>
        <v>0.114958</v>
      </c>
      <c r="I43" s="112">
        <f>Sectors_I!I43</f>
        <v>7.4059202099360219E-2</v>
      </c>
      <c r="J43" s="111">
        <f>Sectors_I!J43</f>
        <v>0.103966</v>
      </c>
      <c r="K43" s="113">
        <f>Sectors_I!K43</f>
        <v>138.381</v>
      </c>
      <c r="L43" s="113">
        <f>Sectors_I!L43</f>
        <v>139.35369357997865</v>
      </c>
      <c r="M43" s="113">
        <f>Sectors_I!M43</f>
        <v>138.642</v>
      </c>
      <c r="N43" s="162">
        <f>Sectors_I!N43</f>
        <v>4254590.1702999994</v>
      </c>
      <c r="O43" s="162">
        <f>Sectors_I!O43</f>
        <v>4368412.4335999992</v>
      </c>
      <c r="P43" s="162">
        <f>Sectors_I!P43</f>
        <v>8623002.6039000005</v>
      </c>
      <c r="Q43" s="162">
        <f>Sectors_I!Q43</f>
        <v>1281339700.7901299</v>
      </c>
      <c r="R43" s="162">
        <f>Sectors_I!R43</f>
        <v>478194509.47870892</v>
      </c>
      <c r="S43" s="162">
        <f>Sectors_I!S43</f>
        <v>1759534210.2688391</v>
      </c>
      <c r="T43" s="162">
        <f>Sectors_I!T43</f>
        <v>40192785.805500001</v>
      </c>
      <c r="U43" s="162">
        <f>Sectors_I!U43</f>
        <v>13439035.797331162</v>
      </c>
      <c r="V43" s="162">
        <f>Sectors_I!V43</f>
        <v>53631821.602831155</v>
      </c>
      <c r="W43" s="162">
        <f>Sectors_I!W43</f>
        <v>6732464.9194000009</v>
      </c>
      <c r="X43" s="162">
        <f>Sectors_I!X43</f>
        <v>5956419.7422160003</v>
      </c>
      <c r="Y43" s="162">
        <f>Sectors_I!Y43</f>
        <v>12688884.661616001</v>
      </c>
      <c r="Z43" s="162">
        <f>Sectors_I!Z43</f>
        <v>435158.60619999998</v>
      </c>
      <c r="AA43" s="162">
        <f>Sectors_I!AA43</f>
        <v>385963.25520000001</v>
      </c>
      <c r="AB43" s="162">
        <f>Sectors_I!AB43</f>
        <v>821121.86140000005</v>
      </c>
    </row>
    <row r="44" spans="1:28" s="114" customFormat="1" x14ac:dyDescent="0.2">
      <c r="A44" s="110" t="s">
        <v>222</v>
      </c>
      <c r="B44" s="159">
        <f>Sectors_I!B44</f>
        <v>750712278.66455948</v>
      </c>
      <c r="C44" s="159">
        <f>Sectors_I!C44</f>
        <v>216711650.76085204</v>
      </c>
      <c r="D44" s="159">
        <f>Sectors_I!D44</f>
        <v>967423929.42541146</v>
      </c>
      <c r="E44" s="160">
        <f>Sectors_I!E44</f>
        <v>4007403.7473519603</v>
      </c>
      <c r="F44" s="160">
        <f>Sectors_I!F44</f>
        <v>1475031.2547039399</v>
      </c>
      <c r="G44" s="160">
        <f>Sectors_I!G44</f>
        <v>5482435.0019558994</v>
      </c>
      <c r="H44" s="111">
        <f>Sectors_I!H44</f>
        <v>0.13022600000000001</v>
      </c>
      <c r="I44" s="112">
        <f>Sectors_I!I44</f>
        <v>7.3495604872098705E-2</v>
      </c>
      <c r="J44" s="111">
        <f>Sectors_I!J44</f>
        <v>0.117849</v>
      </c>
      <c r="K44" s="113">
        <f>Sectors_I!K44</f>
        <v>110.773</v>
      </c>
      <c r="L44" s="113">
        <f>Sectors_I!L44</f>
        <v>163.54242915749495</v>
      </c>
      <c r="M44" s="113">
        <f>Sectors_I!M44</f>
        <v>122.405</v>
      </c>
      <c r="N44" s="162">
        <f>Sectors_I!N44</f>
        <v>3929325.3806000003</v>
      </c>
      <c r="O44" s="162">
        <f>Sectors_I!O44</f>
        <v>544675.60840000003</v>
      </c>
      <c r="P44" s="162">
        <f>Sectors_I!P44</f>
        <v>4474000.9890000001</v>
      </c>
      <c r="Q44" s="162">
        <f>Sectors_I!Q44</f>
        <v>716252276.29316318</v>
      </c>
      <c r="R44" s="162">
        <f>Sectors_I!R44</f>
        <v>201162470.75731206</v>
      </c>
      <c r="S44" s="162">
        <f>Sectors_I!S44</f>
        <v>917414747.05047512</v>
      </c>
      <c r="T44" s="162">
        <f>Sectors_I!T44</f>
        <v>28463729.657796271</v>
      </c>
      <c r="U44" s="162">
        <f>Sectors_I!U44</f>
        <v>13434276.22467</v>
      </c>
      <c r="V44" s="162">
        <f>Sectors_I!V44</f>
        <v>41898005.882466264</v>
      </c>
      <c r="W44" s="162">
        <f>Sectors_I!W44</f>
        <v>5792159.0482000001</v>
      </c>
      <c r="X44" s="162">
        <f>Sectors_I!X44</f>
        <v>2114903.77887</v>
      </c>
      <c r="Y44" s="162">
        <f>Sectors_I!Y44</f>
        <v>7907062.8270700006</v>
      </c>
      <c r="Z44" s="162">
        <f>Sectors_I!Z44</f>
        <v>204113.6654</v>
      </c>
      <c r="AA44" s="162">
        <f>Sectors_I!AA44</f>
        <v>0</v>
      </c>
      <c r="AB44" s="162">
        <f>Sectors_I!AB44</f>
        <v>204113.6654</v>
      </c>
    </row>
    <row r="45" spans="1:28" x14ac:dyDescent="0.2">
      <c r="A45" s="101" t="s">
        <v>224</v>
      </c>
      <c r="B45" s="157">
        <f>Sectors_I!B45</f>
        <v>350964629.58840001</v>
      </c>
      <c r="C45" s="157">
        <f>Sectors_I!C45</f>
        <v>1014088.1489</v>
      </c>
      <c r="D45" s="157">
        <f>Sectors_I!D45</f>
        <v>351978717.73730004</v>
      </c>
      <c r="E45" s="158">
        <f>Sectors_I!E45</f>
        <v>1713203.5691</v>
      </c>
      <c r="F45" s="158">
        <f>Sectors_I!F45</f>
        <v>60951.183300000004</v>
      </c>
      <c r="G45" s="158">
        <f>Sectors_I!G45</f>
        <v>1774154.7524000001</v>
      </c>
      <c r="H45" s="108">
        <f>Sectors_I!H45</f>
        <v>0.19449</v>
      </c>
      <c r="I45" s="104">
        <f>Sectors_I!I45</f>
        <v>0.195523</v>
      </c>
      <c r="J45" s="108">
        <f>Sectors_I!J45</f>
        <v>0.194463</v>
      </c>
      <c r="K45" s="105">
        <f>Sectors_I!K45</f>
        <v>15.9308</v>
      </c>
      <c r="L45" s="105">
        <f>Sectors_I!L45</f>
        <v>132.79599999999999</v>
      </c>
      <c r="M45" s="105">
        <f>Sectors_I!M45</f>
        <v>16.261399999999998</v>
      </c>
      <c r="N45" s="161">
        <f>Sectors_I!N45</f>
        <v>3183150.0526000001</v>
      </c>
      <c r="O45" s="161">
        <f>Sectors_I!O45</f>
        <v>69323.542889999997</v>
      </c>
      <c r="P45" s="161">
        <f>Sectors_I!P45</f>
        <v>3252473.5954900002</v>
      </c>
      <c r="Q45" s="161">
        <f>Sectors_I!Q45</f>
        <v>339234336.4249</v>
      </c>
      <c r="R45" s="161">
        <f>Sectors_I!R45</f>
        <v>919284.96080999996</v>
      </c>
      <c r="S45" s="161">
        <f>Sectors_I!S45</f>
        <v>340153621.38571006</v>
      </c>
      <c r="T45" s="161">
        <f>Sectors_I!T45</f>
        <v>6872519.1975999996</v>
      </c>
      <c r="U45" s="161">
        <f>Sectors_I!U45</f>
        <v>10441.885600000001</v>
      </c>
      <c r="V45" s="161">
        <f>Sectors_I!V45</f>
        <v>6882961.0832000002</v>
      </c>
      <c r="W45" s="161">
        <f>Sectors_I!W45</f>
        <v>4857773.9659000002</v>
      </c>
      <c r="X45" s="161">
        <f>Sectors_I!X45</f>
        <v>84361.302490000002</v>
      </c>
      <c r="Y45" s="161">
        <f>Sectors_I!Y45</f>
        <v>4942135.2683899999</v>
      </c>
      <c r="Z45" s="161">
        <f>Sectors_I!Z45</f>
        <v>0</v>
      </c>
      <c r="AA45" s="161">
        <f>Sectors_I!AA45</f>
        <v>0</v>
      </c>
      <c r="AB45" s="161">
        <f>Sectors_I!AB45</f>
        <v>0</v>
      </c>
    </row>
    <row r="46" spans="1:28" x14ac:dyDescent="0.2">
      <c r="A46" s="101" t="s">
        <v>223</v>
      </c>
      <c r="B46" s="157">
        <f>Sectors_I!B46</f>
        <v>8213098.8014000002</v>
      </c>
      <c r="C46" s="157">
        <f>Sectors_I!C46</f>
        <v>32649.664799999999</v>
      </c>
      <c r="D46" s="157">
        <f>Sectors_I!D46</f>
        <v>8245748.4661999997</v>
      </c>
      <c r="E46" s="158">
        <f>Sectors_I!E46</f>
        <v>142519.26421920001</v>
      </c>
      <c r="F46" s="158">
        <f>Sectors_I!F46</f>
        <v>77.713399999999993</v>
      </c>
      <c r="G46" s="158">
        <f>Sectors_I!G46</f>
        <v>142596.97761920001</v>
      </c>
      <c r="H46" s="108">
        <f>Sectors_I!H46</f>
        <v>4.3166499999999997E-2</v>
      </c>
      <c r="I46" s="104">
        <f>Sectors_I!I46</f>
        <v>7.0000000000000007E-2</v>
      </c>
      <c r="J46" s="108">
        <f>Sectors_I!J46</f>
        <v>4.3153299999999999E-2</v>
      </c>
      <c r="K46" s="105">
        <f>Sectors_I!K46</f>
        <v>61.607900000000001</v>
      </c>
      <c r="L46" s="105">
        <f>Sectors_I!L46</f>
        <v>121.733</v>
      </c>
      <c r="M46" s="105">
        <f>Sectors_I!M46</f>
        <v>61.858199999999997</v>
      </c>
      <c r="N46" s="161">
        <f>Sectors_I!N46</f>
        <v>14354.48</v>
      </c>
      <c r="O46" s="161">
        <f>Sectors_I!O46</f>
        <v>0</v>
      </c>
      <c r="P46" s="161">
        <f>Sectors_I!P46</f>
        <v>14354.48</v>
      </c>
      <c r="Q46" s="161">
        <f>Sectors_I!Q46</f>
        <v>8109628.641400001</v>
      </c>
      <c r="R46" s="161">
        <f>Sectors_I!R46</f>
        <v>32649.664799999999</v>
      </c>
      <c r="S46" s="161">
        <f>Sectors_I!S46</f>
        <v>8142278.3062000005</v>
      </c>
      <c r="T46" s="161">
        <f>Sectors_I!T46</f>
        <v>84598.39</v>
      </c>
      <c r="U46" s="161">
        <f>Sectors_I!U46</f>
        <v>0</v>
      </c>
      <c r="V46" s="161">
        <f>Sectors_I!V46</f>
        <v>84598.39</v>
      </c>
      <c r="W46" s="161">
        <f>Sectors_I!W46</f>
        <v>18871.77</v>
      </c>
      <c r="X46" s="161">
        <f>Sectors_I!X46</f>
        <v>0</v>
      </c>
      <c r="Y46" s="161">
        <f>Sectors_I!Y46</f>
        <v>18871.77</v>
      </c>
      <c r="Z46" s="161">
        <f>Sectors_I!Z46</f>
        <v>0</v>
      </c>
      <c r="AA46" s="161">
        <f>Sectors_I!AA46</f>
        <v>0</v>
      </c>
      <c r="AB46" s="161">
        <f>Sectors_I!AB46</f>
        <v>0</v>
      </c>
    </row>
    <row r="47" spans="1:28" x14ac:dyDescent="0.2">
      <c r="A47" s="102" t="s">
        <v>273</v>
      </c>
      <c r="B47" s="157">
        <f>Sectors_I!B47</f>
        <v>35994479923.427055</v>
      </c>
      <c r="C47" s="157">
        <f>Sectors_I!C47</f>
        <v>27443495986.395397</v>
      </c>
      <c r="D47" s="157">
        <f>Sectors_I!D47</f>
        <v>63437975909.822296</v>
      </c>
      <c r="E47" s="158">
        <f>Sectors_I!E47</f>
        <v>752657869.8322984</v>
      </c>
      <c r="F47" s="158">
        <f>Sectors_I!F47</f>
        <v>321335451.75876808</v>
      </c>
      <c r="G47" s="158">
        <f>Sectors_I!G47</f>
        <v>1073993321.5910664</v>
      </c>
      <c r="H47" s="108">
        <f>Sectors_I!H47</f>
        <v>0.14523900000000001</v>
      </c>
      <c r="I47" s="104">
        <f>Sectors_I!I47</f>
        <v>9.0056016384299595E-2</v>
      </c>
      <c r="J47" s="108">
        <f>Sectors_I!J47</f>
        <v>0.11967999999999999</v>
      </c>
      <c r="K47" s="105">
        <f>Sectors_I!K47</f>
        <v>79.476399999999998</v>
      </c>
      <c r="L47" s="105">
        <f>Sectors_I!L47</f>
        <v>93.927106739549274</v>
      </c>
      <c r="M47" s="105">
        <f>Sectors_I!M47</f>
        <v>85.697299999999998</v>
      </c>
      <c r="N47" s="161">
        <f>Sectors_I!N47</f>
        <v>494332415.16917717</v>
      </c>
      <c r="O47" s="161">
        <f>Sectors_I!O47</f>
        <v>502679683.25788552</v>
      </c>
      <c r="P47" s="161">
        <f>Sectors_I!P47</f>
        <v>997012098.42706263</v>
      </c>
      <c r="Q47" s="161">
        <f>Sectors_I!Q47</f>
        <v>33596878966.192707</v>
      </c>
      <c r="R47" s="161">
        <f>Sectors_I!R47</f>
        <v>25147168364.737675</v>
      </c>
      <c r="S47" s="161">
        <f>Sectors_I!S47</f>
        <v>58744047330.930229</v>
      </c>
      <c r="T47" s="161">
        <f>Sectors_I!T47</f>
        <v>1538196882.3262968</v>
      </c>
      <c r="U47" s="161">
        <f>Sectors_I!U47</f>
        <v>1451951355.4809098</v>
      </c>
      <c r="V47" s="161">
        <f>Sectors_I!V47</f>
        <v>2990148237.807106</v>
      </c>
      <c r="W47" s="161">
        <f>Sectors_I!W47</f>
        <v>794152828.78045213</v>
      </c>
      <c r="X47" s="161">
        <f>Sectors_I!X47</f>
        <v>795015300.72856402</v>
      </c>
      <c r="Y47" s="161">
        <f>Sectors_I!Y47</f>
        <v>1589168129.5091155</v>
      </c>
      <c r="Z47" s="161">
        <f>Sectors_I!Z47</f>
        <v>65251246.127599999</v>
      </c>
      <c r="AA47" s="161">
        <f>Sectors_I!AA47</f>
        <v>49360965.448246002</v>
      </c>
      <c r="AB47" s="161">
        <f>Sectors_I!AB47</f>
        <v>114612211.575846</v>
      </c>
    </row>
    <row r="48" spans="1:28" x14ac:dyDescent="0.2">
      <c r="A48" s="103" t="s">
        <v>226</v>
      </c>
      <c r="B48" s="157">
        <f>Sectors_I!B48</f>
        <v>7526178327.2770252</v>
      </c>
      <c r="C48" s="157">
        <f>Sectors_I!C48</f>
        <v>15023674302.838255</v>
      </c>
      <c r="D48" s="157">
        <f>Sectors_I!D48</f>
        <v>22549852630.115391</v>
      </c>
      <c r="E48" s="158">
        <f>Sectors_I!E48</f>
        <v>102534270.68150325</v>
      </c>
      <c r="F48" s="158">
        <f>Sectors_I!F48</f>
        <v>166994181.13781479</v>
      </c>
      <c r="G48" s="158">
        <f>Sectors_I!G48</f>
        <v>269528451.81931806</v>
      </c>
      <c r="H48" s="108">
        <f>Sectors_I!H48</f>
        <v>0.124472</v>
      </c>
      <c r="I48" s="104">
        <f>Sectors_I!I48</f>
        <v>9.640283913818555E-2</v>
      </c>
      <c r="J48" s="108">
        <f>Sectors_I!J48</f>
        <v>0.105723</v>
      </c>
      <c r="K48" s="105">
        <f>Sectors_I!K48</f>
        <v>58.125799999999998</v>
      </c>
      <c r="L48" s="105">
        <f>Sectors_I!L48</f>
        <v>79.58433077167976</v>
      </c>
      <c r="M48" s="105">
        <f>Sectors_I!M48</f>
        <v>72.444500000000005</v>
      </c>
      <c r="N48" s="161">
        <f>Sectors_I!N48</f>
        <v>71103322.873980001</v>
      </c>
      <c r="O48" s="161">
        <f>Sectors_I!O48</f>
        <v>193487910.1700286</v>
      </c>
      <c r="P48" s="161">
        <f>Sectors_I!P48</f>
        <v>264591233.04410857</v>
      </c>
      <c r="Q48" s="161">
        <f>Sectors_I!Q48</f>
        <v>7058429142.8412848</v>
      </c>
      <c r="R48" s="161">
        <f>Sectors_I!R48</f>
        <v>13792989342.414314</v>
      </c>
      <c r="S48" s="161">
        <f>Sectors_I!S48</f>
        <v>20851418485.255714</v>
      </c>
      <c r="T48" s="161">
        <f>Sectors_I!T48</f>
        <v>322632507.59362578</v>
      </c>
      <c r="U48" s="161">
        <f>Sectors_I!U48</f>
        <v>921315893.69274485</v>
      </c>
      <c r="V48" s="161">
        <f>Sectors_I!V48</f>
        <v>1243948401.2862706</v>
      </c>
      <c r="W48" s="161">
        <f>Sectors_I!W48</f>
        <v>145116676.84211448</v>
      </c>
      <c r="X48" s="161">
        <f>Sectors_I!X48</f>
        <v>295362080.87789482</v>
      </c>
      <c r="Y48" s="161">
        <f>Sectors_I!Y48</f>
        <v>440478757.7201094</v>
      </c>
      <c r="Z48" s="161">
        <f>Sectors_I!Z48</f>
        <v>0</v>
      </c>
      <c r="AA48" s="161">
        <f>Sectors_I!AA48</f>
        <v>14006985.853300001</v>
      </c>
      <c r="AB48" s="161">
        <f>Sectors_I!AB48</f>
        <v>14006985.8533</v>
      </c>
    </row>
    <row r="49" spans="1:28" x14ac:dyDescent="0.2">
      <c r="A49" s="103" t="s">
        <v>227</v>
      </c>
      <c r="B49" s="157">
        <f>Sectors_I!B49</f>
        <v>3980502596.5666485</v>
      </c>
      <c r="C49" s="157">
        <f>Sectors_I!C49</f>
        <v>6118086835.2288399</v>
      </c>
      <c r="D49" s="157">
        <f>Sectors_I!D49</f>
        <v>10098589431.795588</v>
      </c>
      <c r="E49" s="158">
        <f>Sectors_I!E49</f>
        <v>83688231.222045705</v>
      </c>
      <c r="F49" s="158">
        <f>Sectors_I!F49</f>
        <v>102763197.42898655</v>
      </c>
      <c r="G49" s="158">
        <f>Sectors_I!G49</f>
        <v>186451428.65093222</v>
      </c>
      <c r="H49" s="108">
        <f>Sectors_I!H49</f>
        <v>0.12781600000000001</v>
      </c>
      <c r="I49" s="104">
        <f>Sectors_I!I49</f>
        <v>8.0426329864786733E-2</v>
      </c>
      <c r="J49" s="108">
        <f>Sectors_I!J49</f>
        <v>9.9224999999999994E-2</v>
      </c>
      <c r="K49" s="105">
        <f>Sectors_I!K49</f>
        <v>73.088700000000003</v>
      </c>
      <c r="L49" s="105">
        <f>Sectors_I!L49</f>
        <v>89.274435372521921</v>
      </c>
      <c r="M49" s="105">
        <f>Sectors_I!M49</f>
        <v>82.914299999999997</v>
      </c>
      <c r="N49" s="161">
        <f>Sectors_I!N49</f>
        <v>102628319.77798766</v>
      </c>
      <c r="O49" s="161">
        <f>Sectors_I!O49</f>
        <v>230841826.31287089</v>
      </c>
      <c r="P49" s="161">
        <f>Sectors_I!P49</f>
        <v>333470146.09085852</v>
      </c>
      <c r="Q49" s="161">
        <f>Sectors_I!Q49</f>
        <v>3655862136.3700852</v>
      </c>
      <c r="R49" s="161">
        <f>Sectors_I!R49</f>
        <v>5497916334.1092768</v>
      </c>
      <c r="S49" s="161">
        <f>Sectors_I!S49</f>
        <v>9153778470.4793625</v>
      </c>
      <c r="T49" s="161">
        <f>Sectors_I!T49</f>
        <v>146305264.35696921</v>
      </c>
      <c r="U49" s="161">
        <f>Sectors_I!U49</f>
        <v>235705325.60040468</v>
      </c>
      <c r="V49" s="161">
        <f>Sectors_I!V49</f>
        <v>382010589.95747393</v>
      </c>
      <c r="W49" s="161">
        <f>Sectors_I!W49</f>
        <v>174354053.45679396</v>
      </c>
      <c r="X49" s="161">
        <f>Sectors_I!X49</f>
        <v>368257528.28911185</v>
      </c>
      <c r="Y49" s="161">
        <f>Sectors_I!Y49</f>
        <v>542611581.74590588</v>
      </c>
      <c r="Z49" s="161">
        <f>Sectors_I!Z49</f>
        <v>3981142.3827999998</v>
      </c>
      <c r="AA49" s="161">
        <f>Sectors_I!AA49</f>
        <v>16207647.230046</v>
      </c>
      <c r="AB49" s="161">
        <f>Sectors_I!AB49</f>
        <v>20188789.612846002</v>
      </c>
    </row>
    <row r="50" spans="1:28" x14ac:dyDescent="0.2">
      <c r="A50" s="103" t="s">
        <v>228</v>
      </c>
      <c r="B50" s="157">
        <f>Sectors_I!B50</f>
        <v>6688266639.8648262</v>
      </c>
      <c r="C50" s="157">
        <f>Sectors_I!C50</f>
        <v>1343263497.83761</v>
      </c>
      <c r="D50" s="157">
        <f>Sectors_I!D50</f>
        <v>8031530137.7024364</v>
      </c>
      <c r="E50" s="158">
        <f>Sectors_I!E50</f>
        <v>172641193.35991028</v>
      </c>
      <c r="F50" s="158">
        <f>Sectors_I!F50</f>
        <v>17380596.429488048</v>
      </c>
      <c r="G50" s="158">
        <f>Sectors_I!G50</f>
        <v>190021789.78939828</v>
      </c>
      <c r="H50" s="108">
        <f>Sectors_I!H50</f>
        <v>0.16121199999999999</v>
      </c>
      <c r="I50" s="104">
        <f>Sectors_I!I50</f>
        <v>7.9228714475975986E-2</v>
      </c>
      <c r="J50" s="108">
        <f>Sectors_I!J50</f>
        <v>0.14771200000000001</v>
      </c>
      <c r="K50" s="105">
        <f>Sectors_I!K50</f>
        <v>62.048699999999997</v>
      </c>
      <c r="L50" s="105">
        <f>Sectors_I!L50</f>
        <v>101.15261682817348</v>
      </c>
      <c r="M50" s="105">
        <f>Sectors_I!M50</f>
        <v>68.578500000000005</v>
      </c>
      <c r="N50" s="161">
        <f>Sectors_I!N50</f>
        <v>124381373.58310001</v>
      </c>
      <c r="O50" s="161">
        <f>Sectors_I!O50</f>
        <v>25049370.209799998</v>
      </c>
      <c r="P50" s="161">
        <f>Sectors_I!P50</f>
        <v>149430743.79290003</v>
      </c>
      <c r="Q50" s="161">
        <f>Sectors_I!Q50</f>
        <v>6208887974.7161779</v>
      </c>
      <c r="R50" s="161">
        <f>Sectors_I!R50</f>
        <v>1232768356.77561</v>
      </c>
      <c r="S50" s="161">
        <f>Sectors_I!S50</f>
        <v>7441656331.4916887</v>
      </c>
      <c r="T50" s="161">
        <f>Sectors_I!T50</f>
        <v>318261534.11444795</v>
      </c>
      <c r="U50" s="161">
        <f>Sectors_I!U50</f>
        <v>73542647.550499991</v>
      </c>
      <c r="V50" s="161">
        <f>Sectors_I!V50</f>
        <v>391804181.66494799</v>
      </c>
      <c r="W50" s="161">
        <f>Sectors_I!W50</f>
        <v>158238857.34780002</v>
      </c>
      <c r="X50" s="161">
        <f>Sectors_I!X50</f>
        <v>36500262.616799995</v>
      </c>
      <c r="Y50" s="161">
        <f>Sectors_I!Y50</f>
        <v>194739119.96470001</v>
      </c>
      <c r="Z50" s="161">
        <f>Sectors_I!Z50</f>
        <v>2878273.6864</v>
      </c>
      <c r="AA50" s="161">
        <f>Sectors_I!AA50</f>
        <v>452230.8947</v>
      </c>
      <c r="AB50" s="161">
        <f>Sectors_I!AB50</f>
        <v>3330504.5811000001</v>
      </c>
    </row>
    <row r="51" spans="1:28" x14ac:dyDescent="0.2">
      <c r="A51" s="103" t="s">
        <v>229</v>
      </c>
      <c r="B51" s="157">
        <f>Sectors_I!B51</f>
        <v>17799532359.718452</v>
      </c>
      <c r="C51" s="157">
        <f>Sectors_I!C51</f>
        <v>4958471350.4899912</v>
      </c>
      <c r="D51" s="157">
        <f>Sectors_I!D51</f>
        <v>22758003710.208443</v>
      </c>
      <c r="E51" s="158">
        <f>Sectors_I!E51</f>
        <v>393794174.56903911</v>
      </c>
      <c r="F51" s="158">
        <f>Sectors_I!F51</f>
        <v>34197476.762278631</v>
      </c>
      <c r="G51" s="158">
        <f>Sectors_I!G51</f>
        <v>427991651.33131766</v>
      </c>
      <c r="H51" s="108">
        <f>Sectors_I!H51</f>
        <v>0.148733</v>
      </c>
      <c r="I51" s="104">
        <f>Sectors_I!I51</f>
        <v>7.3158563364378135E-2</v>
      </c>
      <c r="J51" s="108">
        <f>Sectors_I!J51</f>
        <v>0.13255600000000001</v>
      </c>
      <c r="K51" s="105">
        <f>Sectors_I!K51</f>
        <v>96.331000000000003</v>
      </c>
      <c r="L51" s="105">
        <f>Sectors_I!L51</f>
        <v>141.73784942056068</v>
      </c>
      <c r="M51" s="105">
        <f>Sectors_I!M51</f>
        <v>106.06</v>
      </c>
      <c r="N51" s="161">
        <f>Sectors_I!N51</f>
        <v>196219398.93400961</v>
      </c>
      <c r="O51" s="161">
        <f>Sectors_I!O51</f>
        <v>53300576.565185994</v>
      </c>
      <c r="P51" s="161">
        <f>Sectors_I!P51</f>
        <v>249519975.49919564</v>
      </c>
      <c r="Q51" s="161">
        <f>Sectors_I!Q51</f>
        <v>16673699712.235155</v>
      </c>
      <c r="R51" s="161">
        <f>Sectors_I!R51</f>
        <v>4623494331.4479742</v>
      </c>
      <c r="S51" s="161">
        <f>Sectors_I!S51</f>
        <v>21297194043.683029</v>
      </c>
      <c r="T51" s="161">
        <f>Sectors_I!T51</f>
        <v>750997576.27115381</v>
      </c>
      <c r="U51" s="161">
        <f>Sectors_I!U51</f>
        <v>221387488.62726006</v>
      </c>
      <c r="V51" s="161">
        <f>Sectors_I!V51</f>
        <v>972385064.89841378</v>
      </c>
      <c r="W51" s="161">
        <f>Sectors_I!W51</f>
        <v>316443241.15374374</v>
      </c>
      <c r="X51" s="161">
        <f>Sectors_I!X51</f>
        <v>94895428.944556803</v>
      </c>
      <c r="Y51" s="161">
        <f>Sectors_I!Y51</f>
        <v>411338670.09840047</v>
      </c>
      <c r="Z51" s="161">
        <f>Sectors_I!Z51</f>
        <v>58391830.058400005</v>
      </c>
      <c r="AA51" s="161">
        <f>Sectors_I!AA51</f>
        <v>18694101.470199998</v>
      </c>
      <c r="AB51" s="161">
        <f>Sectors_I!AB51</f>
        <v>77085931.528600007</v>
      </c>
    </row>
  </sheetData>
  <mergeCells count="10">
    <mergeCell ref="Q5:S5"/>
    <mergeCell ref="T5:V5"/>
    <mergeCell ref="W5:Y5"/>
    <mergeCell ref="Z5:AB5"/>
    <mergeCell ref="A5:A6"/>
    <mergeCell ref="B5:D5"/>
    <mergeCell ref="E5:G5"/>
    <mergeCell ref="H5:J5"/>
    <mergeCell ref="K5:M5"/>
    <mergeCell ref="N5:P5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WrappedLabelHistory xmlns:xsd="http://www.w3.org/2001/XMLSchema" xmlns:xsi="http://www.w3.org/2001/XMLSchema-instance" xmlns="http://www.boldonjames.com/2016/02/Classifier/internal/wrappedLabelHistory">
  <Value>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2hnb2dpY2hhc2h2aWxpPC9Vc2VyTmFtZT48RGF0ZVRpbWU+My8xOC8yMDIyIDk6NDg6NDMgQU08L0RhdGVUaW1lPjxMYWJlbFN0cmluZz5UaGlzIGl0ZW0gaGFzIG5vIGNsYXNzaWZpY2F0aW9uPC9MYWJlbFN0cmluZz48L2l0ZW0+PC9sYWJlbEhpc3Rvcnk+</Value>
</WrappedLabelHistory>
</file>

<file path=customXml/item2.xml><?xml version="1.0" encoding="utf-8"?>
<sisl xmlns:xsd="http://www.w3.org/2001/XMLSchema" xmlns:xsi="http://www.w3.org/2001/XMLSchema-instance" xmlns="http://www.boldonjames.com/2008/01/sie/internal/label" sislVersion="0" policy="5ab027e3-97f5-4f2b-b242-189f84f1bffe" origin="userSelected"/>
</file>

<file path=customXml/itemProps1.xml><?xml version="1.0" encoding="utf-8"?>
<ds:datastoreItem xmlns:ds="http://schemas.openxmlformats.org/officeDocument/2006/customXml" ds:itemID="{F1C9FA9D-944A-4CE2-9387-591728EE5527}">
  <ds:schemaRefs>
    <ds:schemaRef ds:uri="http://www.w3.org/2001/XMLSchema"/>
    <ds:schemaRef ds:uri="http://www.boldonjames.com/2016/02/Classifier/internal/wrappedLabelHistory"/>
  </ds:schemaRefs>
</ds:datastoreItem>
</file>

<file path=customXml/itemProps2.xml><?xml version="1.0" encoding="utf-8"?>
<ds:datastoreItem xmlns:ds="http://schemas.openxmlformats.org/officeDocument/2006/customXml" ds:itemID="{0BB0A03E-5BC2-478B-97D6-4A480840C917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3</vt:i4>
      </vt:variant>
    </vt:vector>
  </HeadingPairs>
  <TitlesOfParts>
    <vt:vector size="11" baseType="lpstr">
      <vt:lpstr>BS</vt:lpstr>
      <vt:lpstr>BS-E</vt:lpstr>
      <vt:lpstr>IS</vt:lpstr>
      <vt:lpstr>IS-E</vt:lpstr>
      <vt:lpstr>RC-D</vt:lpstr>
      <vt:lpstr>RC-D-E</vt:lpstr>
      <vt:lpstr>Sectors_I</vt:lpstr>
      <vt:lpstr>Sectors_I-E</vt:lpstr>
      <vt:lpstr>'RC-D'!Print_Area</vt:lpstr>
      <vt:lpstr>'RC-D-E'!Print_Area</vt:lpstr>
      <vt:lpstr>Sectors_I!Print_Area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Khvicha Gogichashvili</dc:creator>
  <cp:lastModifiedBy>Khvicha Gogichashvili</cp:lastModifiedBy>
  <cp:lastPrinted>2019-02-14T08:17:15Z</cp:lastPrinted>
  <dcterms:created xsi:type="dcterms:W3CDTF">2009-07-14T01:33:30Z</dcterms:created>
  <dcterms:modified xsi:type="dcterms:W3CDTF">2025-01-31T08:12:28Z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ab3a3765-3674-4866-8fa1-b844816e5512</vt:lpwstr>
  </property>
  <property fmtid="{D5CDD505-2E9C-101B-9397-08002B2CF9AE}" pid="3" name="bjDocumentSecurityLabel">
    <vt:lpwstr>This item has no classification</vt:lpwstr>
  </property>
  <property fmtid="{D5CDD505-2E9C-101B-9397-08002B2CF9AE}" pid="4" name="bjSaver">
    <vt:lpwstr>YiSZA/+naU2N4UcnvRmdv93tWQmOTiVU</vt:lpwstr>
  </property>
  <property fmtid="{D5CDD505-2E9C-101B-9397-08002B2CF9AE}" pid="5" name="bjClsUserRVM">
    <vt:lpwstr>[]</vt:lpwstr>
  </property>
  <property fmtid="{D5CDD505-2E9C-101B-9397-08002B2CF9AE}" pid="6" name="bjLabelHistoryID">
    <vt:lpwstr>{F1C9FA9D-944A-4CE2-9387-591728EE5527}</vt:lpwstr>
  </property>
</Properties>
</file>