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bg-file01\nbg-shares\FSA\FSA-Shares\9. Supervision\_Analysis\Consolidated\06-2024\"/>
    </mc:Choice>
  </mc:AlternateContent>
  <bookViews>
    <workbookView xWindow="15" yWindow="345" windowWidth="19125" windowHeight="10770" tabRatio="932"/>
  </bookViews>
  <sheets>
    <sheet name="BS" sheetId="14" r:id="rId1"/>
    <sheet name="BS-E" sheetId="15" r:id="rId2"/>
    <sheet name="IS" sheetId="16" r:id="rId3"/>
    <sheet name="IS-E" sheetId="17" r:id="rId4"/>
    <sheet name="RC-D" sheetId="45" r:id="rId5"/>
    <sheet name="RC-D-E" sheetId="46" r:id="rId6"/>
    <sheet name="Sectors_I" sheetId="43" r:id="rId7"/>
    <sheet name="Sectors_I-E" sheetId="44" r:id="rId8"/>
  </sheets>
  <externalReferences>
    <externalReference r:id="rId9"/>
    <externalReference r:id="rId10"/>
  </externalReferences>
  <definedNames>
    <definedName name="_Key1" localSheetId="7" hidden="1">#REF!</definedName>
    <definedName name="_Key1" hidden="1">#REF!</definedName>
    <definedName name="_Order1" hidden="1">255</definedName>
    <definedName name="_Order2" hidden="1">255</definedName>
    <definedName name="_Parse_In" localSheetId="7" hidden="1">#REF!</definedName>
    <definedName name="_Parse_In" hidden="1">#REF!</definedName>
    <definedName name="_Sort" localSheetId="7" hidden="1">#REF!</definedName>
    <definedName name="_Sort" hidden="1">#REF!</definedName>
    <definedName name="a" localSheetId="7" hidden="1">#REF!</definedName>
    <definedName name="a" hidden="1">#REF!</definedName>
    <definedName name="aaaaaaaaa" localSheetId="7" hidden="1">#REF!</definedName>
    <definedName name="aaaaaaaaa" hidden="1">#REF!</definedName>
    <definedName name="acctype">[1]Validation!$C$8:$C$16</definedName>
    <definedName name="ana" localSheetId="7" hidden="1">#REF!</definedName>
    <definedName name="ana" hidden="1">#REF!</definedName>
    <definedName name="AS2DocOpenMode" hidden="1">"AS2DocumentEdit"</definedName>
    <definedName name="AS2ReportLS" hidden="1">1</definedName>
    <definedName name="AS2StaticLS" localSheetId="7" hidden="1">#REF!</definedName>
    <definedName name="AS2StaticLS" hidden="1">#REF!</definedName>
    <definedName name="AS2SyncStepLS" hidden="1">0</definedName>
    <definedName name="AS2TickmarkLS" localSheetId="7" hidden="1">#REF!</definedName>
    <definedName name="AS2TickmarkLS" hidden="1">#REF!</definedName>
    <definedName name="AS2VersionLS" hidden="1">300</definedName>
    <definedName name="BA_Demand_Deposits_Res_Ind" localSheetId="7">#REF!</definedName>
    <definedName name="BA_Demand_Deposits_Res_Ind">#REF!</definedName>
    <definedName name="BALACC" localSheetId="7">#REF!</definedName>
    <definedName name="BALACC">#REF!</definedName>
    <definedName name="BG_Del" hidden="1">15</definedName>
    <definedName name="BG_Ins" hidden="1">4</definedName>
    <definedName name="BG_Mod" hidden="1">6</definedName>
    <definedName name="call">[1]Validation!$E$8:$E$9</definedName>
    <definedName name="convert">[1]Validation!$F$8:$F$10</definedName>
    <definedName name="Countries">[1]Countries!$A$3:$A$500</definedName>
    <definedName name="currencies">'[1]Currency Codes'!$A$3:$A$166</definedName>
    <definedName name="dependency">[1]Validation!$B$8:$B$11</definedName>
    <definedName name="dfgh" localSheetId="7" hidden="1">#REF!</definedName>
    <definedName name="dfgh" hidden="1">#REF!</definedName>
    <definedName name="fintype">[1]Validation!$C$8:$C$12</definedName>
    <definedName name="jgjhg" localSheetId="7" hidden="1">#REF!</definedName>
    <definedName name="jgjhg" hidden="1">#REF!</definedName>
    <definedName name="jgjhg1" localSheetId="7" hidden="1">#REF!</definedName>
    <definedName name="jgjhg1" hidden="1">#REF!</definedName>
    <definedName name="L_FORMULAS_GEO">[2]ListSheet!$W$2:$W$15</definedName>
    <definedName name="LDtype">[1]Validation!$A$8:$A$13</definedName>
    <definedName name="NDtype">[1]Validation!$A$3:$A$4</definedName>
    <definedName name="ÓÓÓÓÓÓÓÓ" localSheetId="7" hidden="1">#REF!</definedName>
    <definedName name="ÓÓÓÓÓÓÓÓ" hidden="1">#REF!</definedName>
    <definedName name="ÓÓÓÓÓÓÓÓÓÓÓÓÓÓÓ" localSheetId="7" hidden="1">#REF!</definedName>
    <definedName name="ÓÓÓÓÓÓÓÓÓÓÓÓÓÓÓ" hidden="1">#REF!</definedName>
    <definedName name="_xlnm.Print_Area" localSheetId="4">'RC-D'!$A$1:$Q$23</definedName>
    <definedName name="_xlnm.Print_Area" localSheetId="5">'RC-D-E'!$A$1:$Q$23</definedName>
    <definedName name="_xlnm.Print_Area" localSheetId="6">Sectors_I!$A$1:$AB$51</definedName>
    <definedName name="Q" localSheetId="7" hidden="1">#REF!</definedName>
    <definedName name="Q" hidden="1">#REF!</definedName>
    <definedName name="sdsss" localSheetId="7" hidden="1">#REF!</definedName>
    <definedName name="sdsss" hidden="1">#REF!</definedName>
    <definedName name="ss" localSheetId="7" hidden="1">#REF!</definedName>
    <definedName name="ss" hidden="1">#REF!</definedName>
    <definedName name="sub">[1]Validation!$D$8:$D$9</definedName>
    <definedName name="TextRefCopyRangeCount" hidden="1">3</definedName>
    <definedName name="wrn.Aging._.and._.Trend._.Analysis." hidden="1">{#N/A,#N/A,FALSE,"Aging Summary";#N/A,#N/A,FALSE,"Ratio Analysis";#N/A,#N/A,FALSE,"Test 120 Day Accts";#N/A,#N/A,FALSE,"Tickmarks"}</definedName>
    <definedName name="აა" localSheetId="7" hidden="1">#REF!</definedName>
    <definedName name="აა" hidden="1">#REF!</definedName>
    <definedName name="ს" localSheetId="7" hidden="1">#REF!</definedName>
    <definedName name="ს" hidden="1">#REF!</definedName>
    <definedName name="სსს" localSheetId="7" hidden="1">#REF!</definedName>
    <definedName name="სსს" hidden="1">#REF!</definedName>
  </definedNames>
  <calcPr calcId="162913"/>
</workbook>
</file>

<file path=xl/calcChain.xml><?xml version="1.0" encoding="utf-8"?>
<calcChain xmlns="http://schemas.openxmlformats.org/spreadsheetml/2006/main">
  <c r="N46" i="17" l="1"/>
  <c r="M46" i="17"/>
  <c r="L46" i="17"/>
  <c r="K46" i="17"/>
  <c r="J46" i="17"/>
  <c r="I46" i="17"/>
  <c r="H46" i="17"/>
  <c r="G46" i="17"/>
  <c r="F46" i="17"/>
  <c r="E46" i="17"/>
  <c r="D46" i="17"/>
  <c r="C46" i="17"/>
  <c r="B46" i="17"/>
  <c r="B46" i="16"/>
  <c r="F23" i="16"/>
  <c r="F23" i="17" s="1"/>
  <c r="E23" i="16"/>
  <c r="E23" i="17" s="1"/>
  <c r="D23" i="16"/>
  <c r="D23" i="17" s="1"/>
  <c r="C23" i="16"/>
  <c r="C23" i="17" s="1"/>
  <c r="B23" i="15"/>
  <c r="B23" i="17" s="1"/>
  <c r="B22" i="15"/>
  <c r="B21" i="15"/>
  <c r="C29" i="15"/>
  <c r="D29" i="15"/>
  <c r="E29" i="15"/>
  <c r="F29" i="15"/>
  <c r="G29" i="15"/>
  <c r="H29" i="15"/>
  <c r="I29" i="15"/>
  <c r="J29" i="15"/>
  <c r="K29" i="15"/>
  <c r="L29" i="15"/>
  <c r="M29" i="15"/>
  <c r="N29" i="15"/>
  <c r="C30" i="15"/>
  <c r="D30" i="15"/>
  <c r="E30" i="15"/>
  <c r="F30" i="15"/>
  <c r="G30" i="15"/>
  <c r="H30" i="15"/>
  <c r="I30" i="15"/>
  <c r="J30" i="15"/>
  <c r="K30" i="15"/>
  <c r="L30" i="15"/>
  <c r="N30" i="15"/>
  <c r="C31" i="15"/>
  <c r="D31" i="15"/>
  <c r="E31" i="15"/>
  <c r="F31" i="15"/>
  <c r="G31" i="15"/>
  <c r="H31" i="15"/>
  <c r="I31" i="15"/>
  <c r="J31" i="15"/>
  <c r="K31" i="15"/>
  <c r="L31" i="15"/>
  <c r="N31" i="15"/>
  <c r="C32" i="15"/>
  <c r="D32" i="15"/>
  <c r="E32" i="15"/>
  <c r="F32" i="15"/>
  <c r="G32" i="15"/>
  <c r="H32" i="15"/>
  <c r="I32" i="15"/>
  <c r="J32" i="15"/>
  <c r="K32" i="15"/>
  <c r="L32" i="15"/>
  <c r="N32" i="15"/>
  <c r="C33" i="15"/>
  <c r="D33" i="15"/>
  <c r="E33" i="15"/>
  <c r="F33" i="15"/>
  <c r="G33" i="15"/>
  <c r="H33" i="15"/>
  <c r="I33" i="15"/>
  <c r="J33" i="15"/>
  <c r="K33" i="15"/>
  <c r="L33" i="15"/>
  <c r="N33" i="15"/>
  <c r="C34" i="15"/>
  <c r="D34" i="15"/>
  <c r="E34" i="15"/>
  <c r="F34" i="15"/>
  <c r="G34" i="15"/>
  <c r="H34" i="15"/>
  <c r="I34" i="15"/>
  <c r="J34" i="15"/>
  <c r="K34" i="15"/>
  <c r="L34" i="15"/>
  <c r="N34" i="15"/>
  <c r="C35" i="15"/>
  <c r="D35" i="15"/>
  <c r="E35" i="15"/>
  <c r="F35" i="15"/>
  <c r="G35" i="15"/>
  <c r="H35" i="15"/>
  <c r="I35" i="15"/>
  <c r="J35" i="15"/>
  <c r="K35" i="15"/>
  <c r="L35" i="15"/>
  <c r="N35" i="15"/>
  <c r="C36" i="15"/>
  <c r="D36" i="15"/>
  <c r="E36" i="15"/>
  <c r="F36" i="15"/>
  <c r="G36" i="15"/>
  <c r="H36" i="15"/>
  <c r="I36" i="15"/>
  <c r="J36" i="15"/>
  <c r="K36" i="15"/>
  <c r="L36" i="15"/>
  <c r="N36" i="15"/>
  <c r="C37" i="15"/>
  <c r="D37" i="15"/>
  <c r="E37" i="15"/>
  <c r="F37" i="15"/>
  <c r="G37" i="15"/>
  <c r="H37" i="15"/>
  <c r="I37" i="15"/>
  <c r="J37" i="15"/>
  <c r="K37" i="15"/>
  <c r="L37" i="15"/>
  <c r="N37" i="15"/>
  <c r="C38" i="15"/>
  <c r="D38" i="15"/>
  <c r="E38" i="15"/>
  <c r="F38" i="15"/>
  <c r="G38" i="15"/>
  <c r="H38" i="15"/>
  <c r="I38" i="15"/>
  <c r="J38" i="15"/>
  <c r="K38" i="15"/>
  <c r="L38" i="15"/>
  <c r="N38" i="15"/>
  <c r="C39" i="15"/>
  <c r="D39" i="15"/>
  <c r="E39" i="15"/>
  <c r="F39" i="15"/>
  <c r="G39" i="15"/>
  <c r="H39" i="15"/>
  <c r="I39" i="15"/>
  <c r="J39" i="15"/>
  <c r="K39" i="15"/>
  <c r="L39" i="15"/>
  <c r="N39" i="15"/>
  <c r="C40" i="15"/>
  <c r="D40" i="15"/>
  <c r="E40" i="15"/>
  <c r="F40" i="15"/>
  <c r="G40" i="15"/>
  <c r="H40" i="15"/>
  <c r="I40" i="15"/>
  <c r="J40" i="15"/>
  <c r="K40" i="15"/>
  <c r="L40" i="15"/>
  <c r="N40" i="15"/>
  <c r="C41" i="15"/>
  <c r="D41" i="15"/>
  <c r="E41" i="15"/>
  <c r="F41" i="15"/>
  <c r="G41" i="15"/>
  <c r="H41" i="15"/>
  <c r="I41" i="15"/>
  <c r="J41" i="15"/>
  <c r="K41" i="15"/>
  <c r="L41" i="15"/>
  <c r="N41" i="15"/>
  <c r="C42" i="15"/>
  <c r="D42" i="15"/>
  <c r="E42" i="15"/>
  <c r="F42" i="15"/>
  <c r="G42" i="15"/>
  <c r="H42" i="15"/>
  <c r="I42" i="15"/>
  <c r="J42" i="15"/>
  <c r="K42" i="15"/>
  <c r="L42" i="15"/>
  <c r="N42" i="15"/>
  <c r="C43" i="15"/>
  <c r="D43" i="15"/>
  <c r="E43" i="15"/>
  <c r="F43" i="15"/>
  <c r="G43" i="15"/>
  <c r="H43" i="15"/>
  <c r="I43" i="15"/>
  <c r="J43" i="15"/>
  <c r="K43" i="15"/>
  <c r="L43" i="15"/>
  <c r="N43" i="15"/>
  <c r="C44" i="15"/>
  <c r="D44" i="15"/>
  <c r="E44" i="15"/>
  <c r="F44" i="15"/>
  <c r="G44" i="15"/>
  <c r="H44" i="15"/>
  <c r="I44" i="15"/>
  <c r="J44" i="15"/>
  <c r="K44" i="15"/>
  <c r="L44" i="15"/>
  <c r="N44" i="15"/>
  <c r="C45" i="15"/>
  <c r="D45" i="15"/>
  <c r="E45" i="15"/>
  <c r="F45" i="15"/>
  <c r="G45" i="15"/>
  <c r="H45" i="15"/>
  <c r="I45" i="15"/>
  <c r="J45" i="15"/>
  <c r="K45" i="15"/>
  <c r="L45" i="15"/>
  <c r="N45" i="15"/>
  <c r="C46" i="15"/>
  <c r="D46" i="15"/>
  <c r="E46" i="15"/>
  <c r="F46" i="15"/>
  <c r="G46" i="15"/>
  <c r="H46" i="15"/>
  <c r="I46" i="15"/>
  <c r="J46" i="15"/>
  <c r="K46" i="15"/>
  <c r="L46" i="15"/>
  <c r="N46" i="15"/>
  <c r="T46" i="15"/>
  <c r="S46" i="15"/>
  <c r="R46" i="15"/>
  <c r="Q46" i="15"/>
  <c r="P46" i="15"/>
  <c r="O46" i="15"/>
  <c r="A23" i="14"/>
  <c r="A22" i="14"/>
  <c r="A21" i="14"/>
  <c r="A20" i="14"/>
  <c r="A19" i="14"/>
  <c r="A18" i="14"/>
  <c r="A17" i="14"/>
  <c r="A16" i="14"/>
  <c r="A15" i="14"/>
  <c r="A14" i="14"/>
  <c r="A13" i="14"/>
  <c r="A12" i="14"/>
  <c r="A11" i="14"/>
  <c r="A10" i="14"/>
  <c r="A9" i="14"/>
  <c r="A8" i="14"/>
  <c r="A7" i="14"/>
  <c r="J23" i="14"/>
  <c r="J23" i="15" s="1"/>
  <c r="I23" i="14"/>
  <c r="I23" i="15" s="1"/>
  <c r="H23" i="14"/>
  <c r="H23" i="15" s="1"/>
  <c r="G23" i="14"/>
  <c r="G23" i="15" s="1"/>
  <c r="F23" i="14"/>
  <c r="F23" i="15" s="1"/>
  <c r="E23" i="14"/>
  <c r="E23" i="15" s="1"/>
  <c r="D23" i="14"/>
  <c r="D23" i="15" s="1"/>
  <c r="C23" i="14"/>
  <c r="C23" i="15" s="1"/>
  <c r="B23" i="14"/>
  <c r="B23" i="16" s="1"/>
  <c r="J22" i="14"/>
  <c r="J22" i="15" s="1"/>
  <c r="I22" i="14"/>
  <c r="I22" i="15" s="1"/>
  <c r="H22" i="14"/>
  <c r="H22" i="15" s="1"/>
  <c r="G22" i="14"/>
  <c r="G22" i="15" s="1"/>
  <c r="F22" i="14"/>
  <c r="F22" i="15" s="1"/>
  <c r="E22" i="14"/>
  <c r="E22" i="15" s="1"/>
  <c r="D22" i="14"/>
  <c r="D22" i="15" s="1"/>
  <c r="C22" i="14"/>
  <c r="C22" i="15" s="1"/>
  <c r="B22" i="14"/>
  <c r="B22" i="16" s="1"/>
  <c r="B24" i="14"/>
  <c r="N45" i="17" l="1"/>
  <c r="M45" i="17"/>
  <c r="L45" i="17"/>
  <c r="K45" i="17"/>
  <c r="J45" i="17"/>
  <c r="I45" i="17"/>
  <c r="H45" i="17"/>
  <c r="G45" i="17"/>
  <c r="F45" i="17"/>
  <c r="E45" i="17"/>
  <c r="D45" i="17"/>
  <c r="C45" i="17"/>
  <c r="B45" i="17"/>
  <c r="B22" i="17"/>
  <c r="T45" i="15"/>
  <c r="S45" i="15"/>
  <c r="R45" i="15"/>
  <c r="Q45" i="15"/>
  <c r="P45" i="15"/>
  <c r="O45" i="15"/>
  <c r="F22" i="16" l="1"/>
  <c r="F22" i="17" s="1"/>
  <c r="E22" i="16"/>
  <c r="E22" i="17" s="1"/>
  <c r="D22" i="16"/>
  <c r="D22" i="17" s="1"/>
  <c r="C22" i="16"/>
  <c r="C22" i="17" s="1"/>
  <c r="B45" i="16"/>
  <c r="B53" i="43" l="1"/>
  <c r="B7" i="15" l="1"/>
  <c r="B8" i="15"/>
  <c r="B9" i="15"/>
  <c r="B10" i="15"/>
  <c r="B11" i="15"/>
  <c r="B12" i="15"/>
  <c r="B13" i="15"/>
  <c r="B14" i="15"/>
  <c r="B15" i="15"/>
  <c r="B16" i="15"/>
  <c r="B17" i="15"/>
  <c r="B18" i="15"/>
  <c r="B19" i="15"/>
  <c r="B20" i="15"/>
  <c r="AB7" i="44" l="1"/>
  <c r="AA7" i="44"/>
  <c r="Z7" i="44"/>
  <c r="Y7" i="44"/>
  <c r="X7" i="44"/>
  <c r="W7" i="44"/>
  <c r="V7" i="44"/>
  <c r="U7" i="44"/>
  <c r="T7" i="44"/>
  <c r="S7" i="44"/>
  <c r="R7" i="44"/>
  <c r="Q7" i="44"/>
  <c r="P7" i="44"/>
  <c r="O7" i="44"/>
  <c r="N7" i="44"/>
  <c r="M7" i="44"/>
  <c r="L7" i="44"/>
  <c r="K7" i="44"/>
  <c r="J7" i="44"/>
  <c r="I7" i="44"/>
  <c r="H7" i="44"/>
  <c r="G7" i="44"/>
  <c r="F7" i="44"/>
  <c r="E7" i="44"/>
  <c r="D7" i="44"/>
  <c r="C7" i="44"/>
  <c r="B7" i="44"/>
  <c r="O29" i="15" l="1"/>
  <c r="P29" i="15"/>
  <c r="Q29" i="15"/>
  <c r="R29" i="15"/>
  <c r="S29" i="15"/>
  <c r="T29" i="15"/>
  <c r="O30" i="15"/>
  <c r="P30" i="15"/>
  <c r="Q30" i="15"/>
  <c r="R30" i="15"/>
  <c r="S30" i="15"/>
  <c r="T30" i="15"/>
  <c r="O31" i="15"/>
  <c r="P31" i="15"/>
  <c r="Q31" i="15"/>
  <c r="R31" i="15"/>
  <c r="S31" i="15"/>
  <c r="T31" i="15"/>
  <c r="O32" i="15"/>
  <c r="P32" i="15"/>
  <c r="Q32" i="15"/>
  <c r="R32" i="15"/>
  <c r="S32" i="15"/>
  <c r="T32" i="15"/>
  <c r="O33" i="15"/>
  <c r="P33" i="15"/>
  <c r="Q33" i="15"/>
  <c r="R33" i="15"/>
  <c r="S33" i="15"/>
  <c r="T33" i="15"/>
  <c r="O34" i="15"/>
  <c r="P34" i="15"/>
  <c r="Q34" i="15"/>
  <c r="R34" i="15"/>
  <c r="S34" i="15"/>
  <c r="T34" i="15"/>
  <c r="O35" i="15"/>
  <c r="P35" i="15"/>
  <c r="Q35" i="15"/>
  <c r="R35" i="15"/>
  <c r="S35" i="15"/>
  <c r="T35" i="15"/>
  <c r="O36" i="15"/>
  <c r="P36" i="15"/>
  <c r="Q36" i="15"/>
  <c r="R36" i="15"/>
  <c r="S36" i="15"/>
  <c r="T36" i="15"/>
  <c r="O37" i="15"/>
  <c r="P37" i="15"/>
  <c r="Q37" i="15"/>
  <c r="R37" i="15"/>
  <c r="S37" i="15"/>
  <c r="T37" i="15"/>
  <c r="O38" i="15"/>
  <c r="P38" i="15"/>
  <c r="Q38" i="15"/>
  <c r="R38" i="15"/>
  <c r="S38" i="15"/>
  <c r="T38" i="15"/>
  <c r="O39" i="15"/>
  <c r="P39" i="15"/>
  <c r="Q39" i="15"/>
  <c r="R39" i="15"/>
  <c r="S39" i="15"/>
  <c r="T39" i="15"/>
  <c r="O40" i="15"/>
  <c r="P40" i="15"/>
  <c r="Q40" i="15"/>
  <c r="R40" i="15"/>
  <c r="S40" i="15"/>
  <c r="T40" i="15"/>
  <c r="O41" i="15"/>
  <c r="P41" i="15"/>
  <c r="Q41" i="15"/>
  <c r="R41" i="15"/>
  <c r="S41" i="15"/>
  <c r="T41" i="15"/>
  <c r="O42" i="15"/>
  <c r="P42" i="15"/>
  <c r="Q42" i="15"/>
  <c r="R42" i="15"/>
  <c r="S42" i="15"/>
  <c r="T42" i="15"/>
  <c r="O43" i="15"/>
  <c r="P43" i="15"/>
  <c r="Q43" i="15"/>
  <c r="R43" i="15"/>
  <c r="S43" i="15"/>
  <c r="T43" i="15"/>
  <c r="O44" i="15"/>
  <c r="P44" i="15"/>
  <c r="Q44" i="15"/>
  <c r="R44" i="15"/>
  <c r="S44" i="15"/>
  <c r="T44" i="15"/>
  <c r="Q24" i="45" l="1"/>
  <c r="A3" i="44" l="1"/>
  <c r="AB51" i="44"/>
  <c r="AA51" i="44"/>
  <c r="Z51" i="44"/>
  <c r="Y51" i="44"/>
  <c r="X51" i="44"/>
  <c r="W51" i="44"/>
  <c r="V51" i="44"/>
  <c r="U51" i="44"/>
  <c r="T51" i="44"/>
  <c r="S51" i="44"/>
  <c r="R51" i="44"/>
  <c r="Q51" i="44"/>
  <c r="P51" i="44"/>
  <c r="O51" i="44"/>
  <c r="N51" i="44"/>
  <c r="M51" i="44"/>
  <c r="L51" i="44"/>
  <c r="K51" i="44"/>
  <c r="J51" i="44"/>
  <c r="I51" i="44"/>
  <c r="H51" i="44"/>
  <c r="G51" i="44"/>
  <c r="F51" i="44"/>
  <c r="E51" i="44"/>
  <c r="D51" i="44"/>
  <c r="C51" i="44"/>
  <c r="B51" i="44"/>
  <c r="AB50" i="44"/>
  <c r="AA50" i="44"/>
  <c r="Z50" i="44"/>
  <c r="Y50" i="44"/>
  <c r="X50" i="44"/>
  <c r="W50" i="44"/>
  <c r="V50" i="44"/>
  <c r="U50" i="44"/>
  <c r="T50" i="44"/>
  <c r="S50" i="44"/>
  <c r="R50" i="44"/>
  <c r="Q50" i="44"/>
  <c r="P50" i="44"/>
  <c r="O50" i="44"/>
  <c r="N50" i="44"/>
  <c r="M50" i="44"/>
  <c r="L50" i="44"/>
  <c r="K50" i="44"/>
  <c r="J50" i="44"/>
  <c r="I50" i="44"/>
  <c r="H50" i="44"/>
  <c r="G50" i="44"/>
  <c r="F50" i="44"/>
  <c r="E50" i="44"/>
  <c r="D50" i="44"/>
  <c r="C50" i="44"/>
  <c r="B50" i="44"/>
  <c r="AB49" i="44"/>
  <c r="AA49" i="44"/>
  <c r="Z49" i="44"/>
  <c r="Y49" i="44"/>
  <c r="X49" i="44"/>
  <c r="W49" i="44"/>
  <c r="V49" i="44"/>
  <c r="U49" i="44"/>
  <c r="T49" i="44"/>
  <c r="S49" i="44"/>
  <c r="R49" i="44"/>
  <c r="Q49" i="44"/>
  <c r="P49" i="44"/>
  <c r="O49" i="44"/>
  <c r="N49" i="44"/>
  <c r="M49" i="44"/>
  <c r="L49" i="44"/>
  <c r="K49" i="44"/>
  <c r="J49" i="44"/>
  <c r="I49" i="44"/>
  <c r="H49" i="44"/>
  <c r="G49" i="44"/>
  <c r="F49" i="44"/>
  <c r="E49" i="44"/>
  <c r="D49" i="44"/>
  <c r="C49" i="44"/>
  <c r="B49" i="44"/>
  <c r="AB48" i="44"/>
  <c r="AA48" i="44"/>
  <c r="Z48" i="44"/>
  <c r="Y48" i="44"/>
  <c r="X48" i="44"/>
  <c r="W48" i="44"/>
  <c r="V48" i="44"/>
  <c r="U48" i="44"/>
  <c r="T48" i="44"/>
  <c r="S48" i="44"/>
  <c r="R48" i="44"/>
  <c r="Q48" i="44"/>
  <c r="P48" i="44"/>
  <c r="O48" i="44"/>
  <c r="N48" i="44"/>
  <c r="M48" i="44"/>
  <c r="L48" i="44"/>
  <c r="K48" i="44"/>
  <c r="J48" i="44"/>
  <c r="I48" i="44"/>
  <c r="H48" i="44"/>
  <c r="G48" i="44"/>
  <c r="F48" i="44"/>
  <c r="E48" i="44"/>
  <c r="D48" i="44"/>
  <c r="C48" i="44"/>
  <c r="B48" i="44"/>
  <c r="AB47" i="44"/>
  <c r="AA47" i="44"/>
  <c r="Z47" i="44"/>
  <c r="Y47" i="44"/>
  <c r="X47" i="44"/>
  <c r="W47" i="44"/>
  <c r="V47" i="44"/>
  <c r="U47" i="44"/>
  <c r="T47" i="44"/>
  <c r="S47" i="44"/>
  <c r="R47" i="44"/>
  <c r="Q47" i="44"/>
  <c r="P47" i="44"/>
  <c r="O47" i="44"/>
  <c r="N47" i="44"/>
  <c r="M47" i="44"/>
  <c r="L47" i="44"/>
  <c r="K47" i="44"/>
  <c r="J47" i="44"/>
  <c r="I47" i="44"/>
  <c r="H47" i="44"/>
  <c r="G47" i="44"/>
  <c r="F47" i="44"/>
  <c r="E47" i="44"/>
  <c r="D47" i="44"/>
  <c r="C47" i="44"/>
  <c r="B47" i="44"/>
  <c r="AB46" i="44"/>
  <c r="AA46" i="44"/>
  <c r="Z46" i="44"/>
  <c r="Y46" i="44"/>
  <c r="X46" i="44"/>
  <c r="W46" i="44"/>
  <c r="V46" i="44"/>
  <c r="U46" i="44"/>
  <c r="T46" i="44"/>
  <c r="S46" i="44"/>
  <c r="R46" i="44"/>
  <c r="Q46" i="44"/>
  <c r="P46" i="44"/>
  <c r="O46" i="44"/>
  <c r="N46" i="44"/>
  <c r="M46" i="44"/>
  <c r="L46" i="44"/>
  <c r="K46" i="44"/>
  <c r="J46" i="44"/>
  <c r="I46" i="44"/>
  <c r="H46" i="44"/>
  <c r="G46" i="44"/>
  <c r="F46" i="44"/>
  <c r="E46" i="44"/>
  <c r="D46" i="44"/>
  <c r="C46" i="44"/>
  <c r="B46" i="44"/>
  <c r="AB45" i="44"/>
  <c r="AA45" i="44"/>
  <c r="Z45" i="44"/>
  <c r="Y45" i="44"/>
  <c r="X45" i="44"/>
  <c r="W45" i="44"/>
  <c r="V45" i="44"/>
  <c r="U45" i="44"/>
  <c r="T45" i="44"/>
  <c r="S45" i="44"/>
  <c r="R45" i="44"/>
  <c r="Q45" i="44"/>
  <c r="P45" i="44"/>
  <c r="O45" i="44"/>
  <c r="N45" i="44"/>
  <c r="M45" i="44"/>
  <c r="L45" i="44"/>
  <c r="K45" i="44"/>
  <c r="J45" i="44"/>
  <c r="I45" i="44"/>
  <c r="H45" i="44"/>
  <c r="G45" i="44"/>
  <c r="F45" i="44"/>
  <c r="E45" i="44"/>
  <c r="D45" i="44"/>
  <c r="C45" i="44"/>
  <c r="B45" i="44"/>
  <c r="AB44" i="44"/>
  <c r="AA44" i="44"/>
  <c r="Z44" i="44"/>
  <c r="Y44" i="44"/>
  <c r="X44" i="44"/>
  <c r="W44" i="44"/>
  <c r="V44" i="44"/>
  <c r="U44" i="44"/>
  <c r="T44" i="44"/>
  <c r="S44" i="44"/>
  <c r="R44" i="44"/>
  <c r="Q44" i="44"/>
  <c r="P44" i="44"/>
  <c r="O44" i="44"/>
  <c r="N44" i="44"/>
  <c r="M44" i="44"/>
  <c r="L44" i="44"/>
  <c r="K44" i="44"/>
  <c r="J44" i="44"/>
  <c r="I44" i="44"/>
  <c r="H44" i="44"/>
  <c r="G44" i="44"/>
  <c r="F44" i="44"/>
  <c r="E44" i="44"/>
  <c r="D44" i="44"/>
  <c r="C44" i="44"/>
  <c r="B44" i="44"/>
  <c r="AB43" i="44"/>
  <c r="AA43" i="44"/>
  <c r="Z43" i="44"/>
  <c r="Y43" i="44"/>
  <c r="X43" i="44"/>
  <c r="W43" i="44"/>
  <c r="V43" i="44"/>
  <c r="U43" i="44"/>
  <c r="T43" i="44"/>
  <c r="S43" i="44"/>
  <c r="R43" i="44"/>
  <c r="Q43" i="44"/>
  <c r="P43" i="44"/>
  <c r="O43" i="44"/>
  <c r="N43" i="44"/>
  <c r="M43" i="44"/>
  <c r="L43" i="44"/>
  <c r="K43" i="44"/>
  <c r="J43" i="44"/>
  <c r="I43" i="44"/>
  <c r="H43" i="44"/>
  <c r="G43" i="44"/>
  <c r="F43" i="44"/>
  <c r="E43" i="44"/>
  <c r="D43" i="44"/>
  <c r="C43" i="44"/>
  <c r="B43" i="44"/>
  <c r="AB42" i="44"/>
  <c r="AA42" i="44"/>
  <c r="Z42" i="44"/>
  <c r="Y42" i="44"/>
  <c r="X42" i="44"/>
  <c r="W42" i="44"/>
  <c r="V42" i="44"/>
  <c r="U42" i="44"/>
  <c r="T42" i="44"/>
  <c r="S42" i="44"/>
  <c r="R42" i="44"/>
  <c r="Q42" i="44"/>
  <c r="P42" i="44"/>
  <c r="O42" i="44"/>
  <c r="N42" i="44"/>
  <c r="M42" i="44"/>
  <c r="L42" i="44"/>
  <c r="K42" i="44"/>
  <c r="J42" i="44"/>
  <c r="I42" i="44"/>
  <c r="H42" i="44"/>
  <c r="G42" i="44"/>
  <c r="F42" i="44"/>
  <c r="E42" i="44"/>
  <c r="D42" i="44"/>
  <c r="C42" i="44"/>
  <c r="B42" i="44"/>
  <c r="AB41" i="44"/>
  <c r="AA41" i="44"/>
  <c r="Z41" i="44"/>
  <c r="Y41" i="44"/>
  <c r="X41" i="44"/>
  <c r="W41" i="44"/>
  <c r="V41" i="44"/>
  <c r="U41" i="44"/>
  <c r="T41" i="44"/>
  <c r="S41" i="44"/>
  <c r="R41" i="44"/>
  <c r="Q41" i="44"/>
  <c r="P41" i="44"/>
  <c r="O41" i="44"/>
  <c r="N41" i="44"/>
  <c r="M41" i="44"/>
  <c r="L41" i="44"/>
  <c r="K41" i="44"/>
  <c r="J41" i="44"/>
  <c r="I41" i="44"/>
  <c r="H41" i="44"/>
  <c r="G41" i="44"/>
  <c r="F41" i="44"/>
  <c r="E41" i="44"/>
  <c r="D41" i="44"/>
  <c r="C41" i="44"/>
  <c r="B41" i="44"/>
  <c r="AB40" i="44"/>
  <c r="AA40" i="44"/>
  <c r="Z40" i="44"/>
  <c r="Y40" i="44"/>
  <c r="X40" i="44"/>
  <c r="W40" i="44"/>
  <c r="V40" i="44"/>
  <c r="U40" i="44"/>
  <c r="T40" i="44"/>
  <c r="S40" i="44"/>
  <c r="R40" i="44"/>
  <c r="Q40" i="44"/>
  <c r="P40" i="44"/>
  <c r="O40" i="44"/>
  <c r="N40" i="44"/>
  <c r="M40" i="44"/>
  <c r="L40" i="44"/>
  <c r="K40" i="44"/>
  <c r="J40" i="44"/>
  <c r="I40" i="44"/>
  <c r="H40" i="44"/>
  <c r="G40" i="44"/>
  <c r="F40" i="44"/>
  <c r="E40" i="44"/>
  <c r="D40" i="44"/>
  <c r="C40" i="44"/>
  <c r="B40" i="44"/>
  <c r="AB39" i="44"/>
  <c r="AA39" i="44"/>
  <c r="Z39" i="44"/>
  <c r="Y39" i="44"/>
  <c r="X39" i="44"/>
  <c r="W39" i="44"/>
  <c r="V39" i="44"/>
  <c r="U39" i="44"/>
  <c r="T39" i="44"/>
  <c r="S39" i="44"/>
  <c r="R39" i="44"/>
  <c r="Q39" i="44"/>
  <c r="P39" i="44"/>
  <c r="O39" i="44"/>
  <c r="N39" i="44"/>
  <c r="M39" i="44"/>
  <c r="L39" i="44"/>
  <c r="K39" i="44"/>
  <c r="J39" i="44"/>
  <c r="I39" i="44"/>
  <c r="H39" i="44"/>
  <c r="G39" i="44"/>
  <c r="F39" i="44"/>
  <c r="E39" i="44"/>
  <c r="D39" i="44"/>
  <c r="C39" i="44"/>
  <c r="B39" i="44"/>
  <c r="AB38" i="44"/>
  <c r="AA38" i="44"/>
  <c r="Z38" i="44"/>
  <c r="Y38" i="44"/>
  <c r="X38" i="44"/>
  <c r="W38" i="44"/>
  <c r="V38" i="44"/>
  <c r="U38" i="44"/>
  <c r="T38" i="44"/>
  <c r="S38" i="44"/>
  <c r="R38" i="44"/>
  <c r="Q38" i="44"/>
  <c r="P38" i="44"/>
  <c r="O38" i="44"/>
  <c r="N38" i="44"/>
  <c r="M38" i="44"/>
  <c r="L38" i="44"/>
  <c r="K38" i="44"/>
  <c r="J38" i="44"/>
  <c r="I38" i="44"/>
  <c r="H38" i="44"/>
  <c r="G38" i="44"/>
  <c r="F38" i="44"/>
  <c r="E38" i="44"/>
  <c r="D38" i="44"/>
  <c r="C38" i="44"/>
  <c r="B38" i="44"/>
  <c r="AB37" i="44"/>
  <c r="AA37" i="44"/>
  <c r="Z37" i="44"/>
  <c r="Y37" i="44"/>
  <c r="X37" i="44"/>
  <c r="W37" i="44"/>
  <c r="V37" i="44"/>
  <c r="U37" i="44"/>
  <c r="T37" i="44"/>
  <c r="S37" i="44"/>
  <c r="R37" i="44"/>
  <c r="Q37" i="44"/>
  <c r="P37" i="44"/>
  <c r="O37" i="44"/>
  <c r="N37" i="44"/>
  <c r="M37" i="44"/>
  <c r="L37" i="44"/>
  <c r="K37" i="44"/>
  <c r="J37" i="44"/>
  <c r="I37" i="44"/>
  <c r="H37" i="44"/>
  <c r="G37" i="44"/>
  <c r="F37" i="44"/>
  <c r="E37" i="44"/>
  <c r="D37" i="44"/>
  <c r="C37" i="44"/>
  <c r="B37" i="44"/>
  <c r="AB36" i="44"/>
  <c r="AA36" i="44"/>
  <c r="Z36" i="44"/>
  <c r="Y36" i="44"/>
  <c r="X36" i="44"/>
  <c r="W36" i="44"/>
  <c r="V36" i="44"/>
  <c r="U36" i="44"/>
  <c r="T36" i="44"/>
  <c r="S36" i="44"/>
  <c r="R36" i="44"/>
  <c r="Q36" i="44"/>
  <c r="P36" i="44"/>
  <c r="O36" i="44"/>
  <c r="N36" i="44"/>
  <c r="M36" i="44"/>
  <c r="L36" i="44"/>
  <c r="K36" i="44"/>
  <c r="J36" i="44"/>
  <c r="I36" i="44"/>
  <c r="H36" i="44"/>
  <c r="G36" i="44"/>
  <c r="F36" i="44"/>
  <c r="E36" i="44"/>
  <c r="D36" i="44"/>
  <c r="C36" i="44"/>
  <c r="B36" i="44"/>
  <c r="AB35" i="44"/>
  <c r="AA35" i="44"/>
  <c r="Z35" i="44"/>
  <c r="Y35" i="44"/>
  <c r="X35" i="44"/>
  <c r="W35" i="44"/>
  <c r="V35" i="44"/>
  <c r="U35" i="44"/>
  <c r="T35" i="44"/>
  <c r="S35" i="44"/>
  <c r="R35" i="44"/>
  <c r="Q35" i="44"/>
  <c r="P35" i="44"/>
  <c r="O35" i="44"/>
  <c r="N35" i="44"/>
  <c r="M35" i="44"/>
  <c r="L35" i="44"/>
  <c r="K35" i="44"/>
  <c r="J35" i="44"/>
  <c r="I35" i="44"/>
  <c r="H35" i="44"/>
  <c r="G35" i="44"/>
  <c r="F35" i="44"/>
  <c r="E35" i="44"/>
  <c r="D35" i="44"/>
  <c r="C35" i="44"/>
  <c r="B35" i="44"/>
  <c r="AB34" i="44"/>
  <c r="AA34" i="44"/>
  <c r="Z34" i="44"/>
  <c r="Y34" i="44"/>
  <c r="X34" i="44"/>
  <c r="W34" i="44"/>
  <c r="V34" i="44"/>
  <c r="U34" i="44"/>
  <c r="T34" i="44"/>
  <c r="S34" i="44"/>
  <c r="R34" i="44"/>
  <c r="Q34" i="44"/>
  <c r="P34" i="44"/>
  <c r="O34" i="44"/>
  <c r="N34" i="44"/>
  <c r="M34" i="44"/>
  <c r="L34" i="44"/>
  <c r="K34" i="44"/>
  <c r="J34" i="44"/>
  <c r="I34" i="44"/>
  <c r="H34" i="44"/>
  <c r="G34" i="44"/>
  <c r="F34" i="44"/>
  <c r="E34" i="44"/>
  <c r="D34" i="44"/>
  <c r="C34" i="44"/>
  <c r="B34" i="44"/>
  <c r="AB33" i="44"/>
  <c r="AA33" i="44"/>
  <c r="Z33" i="44"/>
  <c r="Y33" i="44"/>
  <c r="X33" i="44"/>
  <c r="W33" i="44"/>
  <c r="V33" i="44"/>
  <c r="U33" i="44"/>
  <c r="T33" i="44"/>
  <c r="S33" i="44"/>
  <c r="R33" i="44"/>
  <c r="Q33" i="44"/>
  <c r="P33" i="44"/>
  <c r="O33" i="44"/>
  <c r="N33" i="44"/>
  <c r="M33" i="44"/>
  <c r="L33" i="44"/>
  <c r="K33" i="44"/>
  <c r="J33" i="44"/>
  <c r="I33" i="44"/>
  <c r="H33" i="44"/>
  <c r="G33" i="44"/>
  <c r="F33" i="44"/>
  <c r="E33" i="44"/>
  <c r="D33" i="44"/>
  <c r="C33" i="44"/>
  <c r="B33" i="44"/>
  <c r="AB32" i="44"/>
  <c r="AA32" i="44"/>
  <c r="Z32" i="44"/>
  <c r="Y32" i="44"/>
  <c r="X32" i="44"/>
  <c r="W32" i="44"/>
  <c r="V32" i="44"/>
  <c r="U32" i="44"/>
  <c r="T32" i="44"/>
  <c r="S32" i="44"/>
  <c r="R32" i="44"/>
  <c r="Q32" i="44"/>
  <c r="P32" i="44"/>
  <c r="O32" i="44"/>
  <c r="N32" i="44"/>
  <c r="M32" i="44"/>
  <c r="L32" i="44"/>
  <c r="K32" i="44"/>
  <c r="J32" i="44"/>
  <c r="I32" i="44"/>
  <c r="H32" i="44"/>
  <c r="G32" i="44"/>
  <c r="F32" i="44"/>
  <c r="E32" i="44"/>
  <c r="D32" i="44"/>
  <c r="C32" i="44"/>
  <c r="B32" i="44"/>
  <c r="AB31" i="44"/>
  <c r="AA31" i="44"/>
  <c r="Z31" i="44"/>
  <c r="Y31" i="44"/>
  <c r="X31" i="44"/>
  <c r="W31" i="44"/>
  <c r="V31" i="44"/>
  <c r="U31" i="44"/>
  <c r="T31" i="44"/>
  <c r="S31" i="44"/>
  <c r="R31" i="44"/>
  <c r="Q31" i="44"/>
  <c r="P31" i="44"/>
  <c r="O31" i="44"/>
  <c r="N31" i="44"/>
  <c r="M31" i="44"/>
  <c r="L31" i="44"/>
  <c r="K31" i="44"/>
  <c r="J31" i="44"/>
  <c r="I31" i="44"/>
  <c r="H31" i="44"/>
  <c r="G31" i="44"/>
  <c r="F31" i="44"/>
  <c r="E31" i="44"/>
  <c r="D31" i="44"/>
  <c r="C31" i="44"/>
  <c r="B31" i="44"/>
  <c r="AB30" i="44"/>
  <c r="AA30" i="44"/>
  <c r="Z30" i="44"/>
  <c r="Y30" i="44"/>
  <c r="X30" i="44"/>
  <c r="W30" i="44"/>
  <c r="V30" i="44"/>
  <c r="U30" i="44"/>
  <c r="T30" i="44"/>
  <c r="S30" i="44"/>
  <c r="R30" i="44"/>
  <c r="Q30" i="44"/>
  <c r="P30" i="44"/>
  <c r="O30" i="44"/>
  <c r="N30" i="44"/>
  <c r="M30" i="44"/>
  <c r="L30" i="44"/>
  <c r="K30" i="44"/>
  <c r="J30" i="44"/>
  <c r="I30" i="44"/>
  <c r="H30" i="44"/>
  <c r="G30" i="44"/>
  <c r="F30" i="44"/>
  <c r="E30" i="44"/>
  <c r="D30" i="44"/>
  <c r="C30" i="44"/>
  <c r="B30" i="44"/>
  <c r="AB29" i="44"/>
  <c r="AA29" i="44"/>
  <c r="Z29" i="44"/>
  <c r="Y29" i="44"/>
  <c r="X29" i="44"/>
  <c r="W29" i="44"/>
  <c r="V29" i="44"/>
  <c r="U29" i="44"/>
  <c r="T29" i="44"/>
  <c r="S29" i="44"/>
  <c r="R29" i="44"/>
  <c r="Q29" i="44"/>
  <c r="P29" i="44"/>
  <c r="O29" i="44"/>
  <c r="N29" i="44"/>
  <c r="M29" i="44"/>
  <c r="L29" i="44"/>
  <c r="K29" i="44"/>
  <c r="J29" i="44"/>
  <c r="I29" i="44"/>
  <c r="H29" i="44"/>
  <c r="G29" i="44"/>
  <c r="F29" i="44"/>
  <c r="E29" i="44"/>
  <c r="D29" i="44"/>
  <c r="C29" i="44"/>
  <c r="B29" i="44"/>
  <c r="AB28" i="44"/>
  <c r="AA28" i="44"/>
  <c r="Z28" i="44"/>
  <c r="Y28" i="44"/>
  <c r="X28" i="44"/>
  <c r="W28" i="44"/>
  <c r="V28" i="44"/>
  <c r="U28" i="44"/>
  <c r="T28" i="44"/>
  <c r="S28" i="44"/>
  <c r="R28" i="44"/>
  <c r="Q28" i="44"/>
  <c r="P28" i="44"/>
  <c r="O28" i="44"/>
  <c r="N28" i="44"/>
  <c r="M28" i="44"/>
  <c r="L28" i="44"/>
  <c r="K28" i="44"/>
  <c r="J28" i="44"/>
  <c r="I28" i="44"/>
  <c r="H28" i="44"/>
  <c r="G28" i="44"/>
  <c r="F28" i="44"/>
  <c r="E28" i="44"/>
  <c r="D28" i="44"/>
  <c r="C28" i="44"/>
  <c r="B28" i="44"/>
  <c r="AB27" i="44"/>
  <c r="AA27" i="44"/>
  <c r="Z27" i="44"/>
  <c r="Y27" i="44"/>
  <c r="X27" i="44"/>
  <c r="W27" i="44"/>
  <c r="V27" i="44"/>
  <c r="U27" i="44"/>
  <c r="T27" i="44"/>
  <c r="S27" i="44"/>
  <c r="R27" i="44"/>
  <c r="Q27" i="44"/>
  <c r="P27" i="44"/>
  <c r="O27" i="44"/>
  <c r="N27" i="44"/>
  <c r="M27" i="44"/>
  <c r="L27" i="44"/>
  <c r="K27" i="44"/>
  <c r="J27" i="44"/>
  <c r="I27" i="44"/>
  <c r="H27" i="44"/>
  <c r="G27" i="44"/>
  <c r="F27" i="44"/>
  <c r="E27" i="44"/>
  <c r="D27" i="44"/>
  <c r="C27" i="44"/>
  <c r="B27" i="44"/>
  <c r="AB26" i="44"/>
  <c r="AA26" i="44"/>
  <c r="Z26" i="44"/>
  <c r="Y26" i="44"/>
  <c r="X26" i="44"/>
  <c r="W26" i="44"/>
  <c r="V26" i="44"/>
  <c r="U26" i="44"/>
  <c r="T26" i="44"/>
  <c r="S26" i="44"/>
  <c r="R26" i="44"/>
  <c r="Q26" i="44"/>
  <c r="P26" i="44"/>
  <c r="O26" i="44"/>
  <c r="N26" i="44"/>
  <c r="M26" i="44"/>
  <c r="L26" i="44"/>
  <c r="K26" i="44"/>
  <c r="J26" i="44"/>
  <c r="I26" i="44"/>
  <c r="H26" i="44"/>
  <c r="G26" i="44"/>
  <c r="F26" i="44"/>
  <c r="E26" i="44"/>
  <c r="D26" i="44"/>
  <c r="C26" i="44"/>
  <c r="B26" i="44"/>
  <c r="AB25" i="44"/>
  <c r="AA25" i="44"/>
  <c r="Z25" i="44"/>
  <c r="Y25" i="44"/>
  <c r="X25" i="44"/>
  <c r="W25" i="44"/>
  <c r="V25" i="44"/>
  <c r="U25" i="44"/>
  <c r="T25" i="44"/>
  <c r="S25" i="44"/>
  <c r="R25" i="44"/>
  <c r="Q25" i="44"/>
  <c r="P25" i="44"/>
  <c r="O25" i="44"/>
  <c r="N25" i="44"/>
  <c r="M25" i="44"/>
  <c r="L25" i="44"/>
  <c r="K25" i="44"/>
  <c r="J25" i="44"/>
  <c r="I25" i="44"/>
  <c r="H25" i="44"/>
  <c r="G25" i="44"/>
  <c r="F25" i="44"/>
  <c r="E25" i="44"/>
  <c r="D25" i="44"/>
  <c r="C25" i="44"/>
  <c r="B25" i="44"/>
  <c r="AB24" i="44"/>
  <c r="AA24" i="44"/>
  <c r="Z24" i="44"/>
  <c r="Y24" i="44"/>
  <c r="X24" i="44"/>
  <c r="W24" i="44"/>
  <c r="V24" i="44"/>
  <c r="U24" i="44"/>
  <c r="T24" i="44"/>
  <c r="S24" i="44"/>
  <c r="R24" i="44"/>
  <c r="Q24" i="44"/>
  <c r="P24" i="44"/>
  <c r="O24" i="44"/>
  <c r="N24" i="44"/>
  <c r="M24" i="44"/>
  <c r="L24" i="44"/>
  <c r="K24" i="44"/>
  <c r="J24" i="44"/>
  <c r="I24" i="44"/>
  <c r="H24" i="44"/>
  <c r="G24" i="44"/>
  <c r="F24" i="44"/>
  <c r="E24" i="44"/>
  <c r="D24" i="44"/>
  <c r="C24" i="44"/>
  <c r="B24" i="44"/>
  <c r="AB23" i="44"/>
  <c r="AA23" i="44"/>
  <c r="Z23" i="44"/>
  <c r="Y23" i="44"/>
  <c r="X23" i="44"/>
  <c r="W23" i="44"/>
  <c r="V23" i="44"/>
  <c r="U23" i="44"/>
  <c r="T23" i="44"/>
  <c r="S23" i="44"/>
  <c r="R23" i="44"/>
  <c r="Q23" i="44"/>
  <c r="P23" i="44"/>
  <c r="O23" i="44"/>
  <c r="N23" i="44"/>
  <c r="M23" i="44"/>
  <c r="L23" i="44"/>
  <c r="K23" i="44"/>
  <c r="J23" i="44"/>
  <c r="I23" i="44"/>
  <c r="H23" i="44"/>
  <c r="G23" i="44"/>
  <c r="F23" i="44"/>
  <c r="E23" i="44"/>
  <c r="D23" i="44"/>
  <c r="C23" i="44"/>
  <c r="B23" i="44"/>
  <c r="AB22" i="44"/>
  <c r="AA22" i="44"/>
  <c r="Z22" i="44"/>
  <c r="Y22" i="44"/>
  <c r="X22" i="44"/>
  <c r="W22" i="44"/>
  <c r="V22" i="44"/>
  <c r="U22" i="44"/>
  <c r="T22" i="44"/>
  <c r="S22" i="44"/>
  <c r="R22" i="44"/>
  <c r="Q22" i="44"/>
  <c r="P22" i="44"/>
  <c r="O22" i="44"/>
  <c r="N22" i="44"/>
  <c r="M22" i="44"/>
  <c r="L22" i="44"/>
  <c r="K22" i="44"/>
  <c r="J22" i="44"/>
  <c r="I22" i="44"/>
  <c r="H22" i="44"/>
  <c r="G22" i="44"/>
  <c r="F22" i="44"/>
  <c r="E22" i="44"/>
  <c r="D22" i="44"/>
  <c r="C22" i="44"/>
  <c r="B22" i="44"/>
  <c r="AB21" i="44"/>
  <c r="AA21" i="44"/>
  <c r="Z21" i="44"/>
  <c r="Y21" i="44"/>
  <c r="X21" i="44"/>
  <c r="W21" i="44"/>
  <c r="V21" i="44"/>
  <c r="U21" i="44"/>
  <c r="T21" i="44"/>
  <c r="S21" i="44"/>
  <c r="R21" i="44"/>
  <c r="Q21" i="44"/>
  <c r="P21" i="44"/>
  <c r="O21" i="44"/>
  <c r="N21" i="44"/>
  <c r="M21" i="44"/>
  <c r="L21" i="44"/>
  <c r="K21" i="44"/>
  <c r="J21" i="44"/>
  <c r="I21" i="44"/>
  <c r="H21" i="44"/>
  <c r="G21" i="44"/>
  <c r="F21" i="44"/>
  <c r="E21" i="44"/>
  <c r="D21" i="44"/>
  <c r="C21" i="44"/>
  <c r="B21" i="44"/>
  <c r="AB20" i="44"/>
  <c r="AA20" i="44"/>
  <c r="Z20" i="44"/>
  <c r="Y20" i="44"/>
  <c r="X20" i="44"/>
  <c r="W20" i="44"/>
  <c r="V20" i="44"/>
  <c r="U20" i="44"/>
  <c r="T20" i="44"/>
  <c r="S20" i="44"/>
  <c r="R20" i="44"/>
  <c r="Q20" i="44"/>
  <c r="P20" i="44"/>
  <c r="O20" i="44"/>
  <c r="N20" i="44"/>
  <c r="M20" i="44"/>
  <c r="L20" i="44"/>
  <c r="K20" i="44"/>
  <c r="J20" i="44"/>
  <c r="I20" i="44"/>
  <c r="H20" i="44"/>
  <c r="G20" i="44"/>
  <c r="F20" i="44"/>
  <c r="E20" i="44"/>
  <c r="D20" i="44"/>
  <c r="C20" i="44"/>
  <c r="B20" i="44"/>
  <c r="AB19" i="44"/>
  <c r="AA19" i="44"/>
  <c r="Z19" i="44"/>
  <c r="Y19" i="44"/>
  <c r="X19" i="44"/>
  <c r="W19" i="44"/>
  <c r="V19" i="44"/>
  <c r="U19" i="44"/>
  <c r="T19" i="44"/>
  <c r="S19" i="44"/>
  <c r="R19" i="44"/>
  <c r="Q19" i="44"/>
  <c r="P19" i="44"/>
  <c r="O19" i="44"/>
  <c r="N19" i="44"/>
  <c r="M19" i="44"/>
  <c r="L19" i="44"/>
  <c r="K19" i="44"/>
  <c r="J19" i="44"/>
  <c r="I19" i="44"/>
  <c r="H19" i="44"/>
  <c r="G19" i="44"/>
  <c r="F19" i="44"/>
  <c r="E19" i="44"/>
  <c r="D19" i="44"/>
  <c r="C19" i="44"/>
  <c r="B19" i="44"/>
  <c r="AB18" i="44"/>
  <c r="AA18" i="44"/>
  <c r="Z18" i="44"/>
  <c r="Y18" i="44"/>
  <c r="X18" i="44"/>
  <c r="W18" i="44"/>
  <c r="V18" i="44"/>
  <c r="U18" i="44"/>
  <c r="T18" i="44"/>
  <c r="S18" i="44"/>
  <c r="R18" i="44"/>
  <c r="Q18" i="44"/>
  <c r="P18" i="44"/>
  <c r="O18" i="44"/>
  <c r="N18" i="44"/>
  <c r="M18" i="44"/>
  <c r="L18" i="44"/>
  <c r="K18" i="44"/>
  <c r="J18" i="44"/>
  <c r="I18" i="44"/>
  <c r="H18" i="44"/>
  <c r="G18" i="44"/>
  <c r="F18" i="44"/>
  <c r="E18" i="44"/>
  <c r="D18" i="44"/>
  <c r="C18" i="44"/>
  <c r="B18" i="44"/>
  <c r="AB17" i="44"/>
  <c r="AA17" i="44"/>
  <c r="Z17" i="44"/>
  <c r="Y17" i="44"/>
  <c r="X17" i="44"/>
  <c r="W17" i="44"/>
  <c r="V17" i="44"/>
  <c r="U17" i="44"/>
  <c r="T17" i="44"/>
  <c r="S17" i="44"/>
  <c r="R17" i="44"/>
  <c r="Q17" i="44"/>
  <c r="P17" i="44"/>
  <c r="O17" i="44"/>
  <c r="N17" i="44"/>
  <c r="M17" i="44"/>
  <c r="L17" i="44"/>
  <c r="K17" i="44"/>
  <c r="J17" i="44"/>
  <c r="I17" i="44"/>
  <c r="H17" i="44"/>
  <c r="G17" i="44"/>
  <c r="F17" i="44"/>
  <c r="E17" i="44"/>
  <c r="D17" i="44"/>
  <c r="C17" i="44"/>
  <c r="B17" i="44"/>
  <c r="AB16" i="44"/>
  <c r="AA16" i="44"/>
  <c r="Z16" i="44"/>
  <c r="Y16" i="44"/>
  <c r="X16" i="44"/>
  <c r="W16" i="44"/>
  <c r="V16" i="44"/>
  <c r="U16" i="44"/>
  <c r="T16" i="44"/>
  <c r="S16" i="44"/>
  <c r="R16" i="44"/>
  <c r="Q16" i="44"/>
  <c r="P16" i="44"/>
  <c r="O16" i="44"/>
  <c r="N16" i="44"/>
  <c r="M16" i="44"/>
  <c r="L16" i="44"/>
  <c r="K16" i="44"/>
  <c r="J16" i="44"/>
  <c r="I16" i="44"/>
  <c r="H16" i="44"/>
  <c r="G16" i="44"/>
  <c r="F16" i="44"/>
  <c r="E16" i="44"/>
  <c r="D16" i="44"/>
  <c r="C16" i="44"/>
  <c r="B16" i="44"/>
  <c r="AB15" i="44"/>
  <c r="AA15" i="44"/>
  <c r="Z15" i="44"/>
  <c r="Y15" i="44"/>
  <c r="X15" i="44"/>
  <c r="W15" i="44"/>
  <c r="V15" i="44"/>
  <c r="U15" i="44"/>
  <c r="T15" i="44"/>
  <c r="S15" i="44"/>
  <c r="R15" i="44"/>
  <c r="Q15" i="44"/>
  <c r="P15" i="44"/>
  <c r="O15" i="44"/>
  <c r="N15" i="44"/>
  <c r="M15" i="44"/>
  <c r="L15" i="44"/>
  <c r="K15" i="44"/>
  <c r="J15" i="44"/>
  <c r="I15" i="44"/>
  <c r="H15" i="44"/>
  <c r="G15" i="44"/>
  <c r="F15" i="44"/>
  <c r="E15" i="44"/>
  <c r="D15" i="44"/>
  <c r="C15" i="44"/>
  <c r="B15" i="44"/>
  <c r="AB14" i="44"/>
  <c r="AA14" i="44"/>
  <c r="Z14" i="44"/>
  <c r="Y14" i="44"/>
  <c r="X14" i="44"/>
  <c r="W14" i="44"/>
  <c r="V14" i="44"/>
  <c r="U14" i="44"/>
  <c r="T14" i="44"/>
  <c r="S14" i="44"/>
  <c r="R14" i="44"/>
  <c r="Q14" i="44"/>
  <c r="P14" i="44"/>
  <c r="O14" i="44"/>
  <c r="N14" i="44"/>
  <c r="M14" i="44"/>
  <c r="L14" i="44"/>
  <c r="K14" i="44"/>
  <c r="J14" i="44"/>
  <c r="I14" i="44"/>
  <c r="H14" i="44"/>
  <c r="G14" i="44"/>
  <c r="F14" i="44"/>
  <c r="E14" i="44"/>
  <c r="D14" i="44"/>
  <c r="C14" i="44"/>
  <c r="B14" i="44"/>
  <c r="AB13" i="44"/>
  <c r="AA13" i="44"/>
  <c r="Z13" i="44"/>
  <c r="Y13" i="44"/>
  <c r="X13" i="44"/>
  <c r="W13" i="44"/>
  <c r="V13" i="44"/>
  <c r="U13" i="44"/>
  <c r="T13" i="44"/>
  <c r="S13" i="44"/>
  <c r="R13" i="44"/>
  <c r="Q13" i="44"/>
  <c r="P13" i="44"/>
  <c r="O13" i="44"/>
  <c r="N13" i="44"/>
  <c r="M13" i="44"/>
  <c r="L13" i="44"/>
  <c r="K13" i="44"/>
  <c r="J13" i="44"/>
  <c r="I13" i="44"/>
  <c r="H13" i="44"/>
  <c r="G13" i="44"/>
  <c r="F13" i="44"/>
  <c r="E13" i="44"/>
  <c r="D13" i="44"/>
  <c r="C13" i="44"/>
  <c r="B13" i="44"/>
  <c r="AB12" i="44"/>
  <c r="AA12" i="44"/>
  <c r="Z12" i="44"/>
  <c r="Y12" i="44"/>
  <c r="X12" i="44"/>
  <c r="W12" i="44"/>
  <c r="V12" i="44"/>
  <c r="U12" i="44"/>
  <c r="T12" i="44"/>
  <c r="S12" i="44"/>
  <c r="R12" i="44"/>
  <c r="Q12" i="44"/>
  <c r="P12" i="44"/>
  <c r="O12" i="44"/>
  <c r="N12" i="44"/>
  <c r="M12" i="44"/>
  <c r="L12" i="44"/>
  <c r="K12" i="44"/>
  <c r="J12" i="44"/>
  <c r="I12" i="44"/>
  <c r="H12" i="44"/>
  <c r="G12" i="44"/>
  <c r="F12" i="44"/>
  <c r="E12" i="44"/>
  <c r="D12" i="44"/>
  <c r="C12" i="44"/>
  <c r="B12" i="44"/>
  <c r="AB11" i="44"/>
  <c r="AA11" i="44"/>
  <c r="Z11" i="44"/>
  <c r="Y11" i="44"/>
  <c r="X11" i="44"/>
  <c r="W11" i="44"/>
  <c r="V11" i="44"/>
  <c r="U11" i="44"/>
  <c r="T11" i="44"/>
  <c r="S11" i="44"/>
  <c r="R11" i="44"/>
  <c r="Q11" i="44"/>
  <c r="P11" i="44"/>
  <c r="O11" i="44"/>
  <c r="N11" i="44"/>
  <c r="M11" i="44"/>
  <c r="L11" i="44"/>
  <c r="K11" i="44"/>
  <c r="J11" i="44"/>
  <c r="I11" i="44"/>
  <c r="H11" i="44"/>
  <c r="G11" i="44"/>
  <c r="F11" i="44"/>
  <c r="E11" i="44"/>
  <c r="D11" i="44"/>
  <c r="C11" i="44"/>
  <c r="B11" i="44"/>
  <c r="AB10" i="44"/>
  <c r="AA10" i="44"/>
  <c r="Z10" i="44"/>
  <c r="Y10" i="44"/>
  <c r="X10" i="44"/>
  <c r="W10" i="44"/>
  <c r="V10" i="44"/>
  <c r="U10" i="44"/>
  <c r="T10" i="44"/>
  <c r="S10" i="44"/>
  <c r="R10" i="44"/>
  <c r="Q10" i="44"/>
  <c r="P10" i="44"/>
  <c r="O10" i="44"/>
  <c r="N10" i="44"/>
  <c r="M10" i="44"/>
  <c r="L10" i="44"/>
  <c r="K10" i="44"/>
  <c r="J10" i="44"/>
  <c r="I10" i="44"/>
  <c r="H10" i="44"/>
  <c r="G10" i="44"/>
  <c r="F10" i="44"/>
  <c r="E10" i="44"/>
  <c r="D10" i="44"/>
  <c r="C10" i="44"/>
  <c r="B10" i="44"/>
  <c r="AB9" i="44"/>
  <c r="AA9" i="44"/>
  <c r="Z9" i="44"/>
  <c r="Y9" i="44"/>
  <c r="X9" i="44"/>
  <c r="W9" i="44"/>
  <c r="V9" i="44"/>
  <c r="U9" i="44"/>
  <c r="T9" i="44"/>
  <c r="S9" i="44"/>
  <c r="R9" i="44"/>
  <c r="Q9" i="44"/>
  <c r="P9" i="44"/>
  <c r="O9" i="44"/>
  <c r="N9" i="44"/>
  <c r="M9" i="44"/>
  <c r="L9" i="44"/>
  <c r="K9" i="44"/>
  <c r="J9" i="44"/>
  <c r="I9" i="44"/>
  <c r="H9" i="44"/>
  <c r="G9" i="44"/>
  <c r="F9" i="44"/>
  <c r="E9" i="44"/>
  <c r="D9" i="44"/>
  <c r="C9" i="44"/>
  <c r="B9" i="44"/>
  <c r="AB8" i="44"/>
  <c r="AA8" i="44"/>
  <c r="Z8" i="44"/>
  <c r="Y8" i="44"/>
  <c r="X8" i="44"/>
  <c r="W8" i="44"/>
  <c r="V8" i="44"/>
  <c r="U8" i="44"/>
  <c r="T8" i="44"/>
  <c r="S8" i="44"/>
  <c r="R8" i="44"/>
  <c r="Q8" i="44"/>
  <c r="P8" i="44"/>
  <c r="O8" i="44"/>
  <c r="N8" i="44"/>
  <c r="M8" i="44"/>
  <c r="L8" i="44"/>
  <c r="K8" i="44"/>
  <c r="J8" i="44"/>
  <c r="I8" i="44"/>
  <c r="H8" i="44"/>
  <c r="G8" i="44"/>
  <c r="F8" i="44"/>
  <c r="E8" i="44"/>
  <c r="D8" i="44"/>
  <c r="C8" i="44"/>
  <c r="B8" i="44"/>
  <c r="B2" i="46" l="1"/>
  <c r="B2" i="45"/>
  <c r="Q23" i="46"/>
  <c r="P23" i="46"/>
  <c r="O23" i="46"/>
  <c r="N23" i="46"/>
  <c r="M23" i="46"/>
  <c r="L23" i="46"/>
  <c r="K23" i="46"/>
  <c r="J23" i="46"/>
  <c r="I23" i="46"/>
  <c r="H23" i="46"/>
  <c r="G23" i="46"/>
  <c r="F23" i="46"/>
  <c r="E23" i="46"/>
  <c r="D23" i="46"/>
  <c r="C23" i="46"/>
  <c r="Q22" i="46"/>
  <c r="P22" i="46"/>
  <c r="O22" i="46"/>
  <c r="N22" i="46"/>
  <c r="M22" i="46"/>
  <c r="L22" i="46"/>
  <c r="K22" i="46"/>
  <c r="J22" i="46"/>
  <c r="I22" i="46"/>
  <c r="H22" i="46"/>
  <c r="G22" i="46"/>
  <c r="F22" i="46"/>
  <c r="E22" i="46"/>
  <c r="D22" i="46"/>
  <c r="C22" i="46"/>
  <c r="Q21" i="46"/>
  <c r="P21" i="46"/>
  <c r="O21" i="46"/>
  <c r="N21" i="46"/>
  <c r="M21" i="46"/>
  <c r="L21" i="46"/>
  <c r="K21" i="46"/>
  <c r="J21" i="46"/>
  <c r="I21" i="46"/>
  <c r="H21" i="46"/>
  <c r="G21" i="46"/>
  <c r="F21" i="46"/>
  <c r="E21" i="46"/>
  <c r="D21" i="46"/>
  <c r="C21" i="46"/>
  <c r="Q20" i="46"/>
  <c r="P20" i="46"/>
  <c r="O20" i="46"/>
  <c r="N20" i="46"/>
  <c r="M20" i="46"/>
  <c r="L20" i="46"/>
  <c r="K20" i="46"/>
  <c r="J20" i="46"/>
  <c r="I20" i="46"/>
  <c r="H20" i="46"/>
  <c r="G20" i="46"/>
  <c r="F20" i="46"/>
  <c r="E20" i="46"/>
  <c r="D20" i="46"/>
  <c r="C20" i="46"/>
  <c r="Q19" i="46"/>
  <c r="P19" i="46"/>
  <c r="O19" i="46"/>
  <c r="N19" i="46"/>
  <c r="M19" i="46"/>
  <c r="L19" i="46"/>
  <c r="K19" i="46"/>
  <c r="J19" i="46"/>
  <c r="I19" i="46"/>
  <c r="H19" i="46"/>
  <c r="G19" i="46"/>
  <c r="F19" i="46"/>
  <c r="E19" i="46"/>
  <c r="D19" i="46"/>
  <c r="C19" i="46"/>
  <c r="Q18" i="46"/>
  <c r="P18" i="46"/>
  <c r="O18" i="46"/>
  <c r="N18" i="46"/>
  <c r="M18" i="46"/>
  <c r="L18" i="46"/>
  <c r="K18" i="46"/>
  <c r="J18" i="46"/>
  <c r="I18" i="46"/>
  <c r="H18" i="46"/>
  <c r="G18" i="46"/>
  <c r="F18" i="46"/>
  <c r="E18" i="46"/>
  <c r="D18" i="46"/>
  <c r="C18" i="46"/>
  <c r="Q17" i="46"/>
  <c r="P17" i="46"/>
  <c r="O17" i="46"/>
  <c r="N17" i="46"/>
  <c r="M17" i="46"/>
  <c r="L17" i="46"/>
  <c r="K17" i="46"/>
  <c r="J17" i="46"/>
  <c r="I17" i="46"/>
  <c r="H17" i="46"/>
  <c r="G17" i="46"/>
  <c r="F17" i="46"/>
  <c r="E17" i="46"/>
  <c r="D17" i="46"/>
  <c r="C17" i="46"/>
  <c r="Q16" i="46"/>
  <c r="P16" i="46"/>
  <c r="O16" i="46"/>
  <c r="N16" i="46"/>
  <c r="M16" i="46"/>
  <c r="L16" i="46"/>
  <c r="K16" i="46"/>
  <c r="J16" i="46"/>
  <c r="I16" i="46"/>
  <c r="H16" i="46"/>
  <c r="G16" i="46"/>
  <c r="F16" i="46"/>
  <c r="E16" i="46"/>
  <c r="D16" i="46"/>
  <c r="C16" i="46"/>
  <c r="Q14" i="46"/>
  <c r="P14" i="46"/>
  <c r="O14" i="46"/>
  <c r="N14" i="46"/>
  <c r="M14" i="46"/>
  <c r="L14" i="46"/>
  <c r="K14" i="46"/>
  <c r="J14" i="46"/>
  <c r="I14" i="46"/>
  <c r="H14" i="46"/>
  <c r="G14" i="46"/>
  <c r="F14" i="46"/>
  <c r="E14" i="46"/>
  <c r="D14" i="46"/>
  <c r="C14" i="46"/>
  <c r="Q13" i="46"/>
  <c r="P13" i="46"/>
  <c r="O13" i="46"/>
  <c r="N13" i="46"/>
  <c r="M13" i="46"/>
  <c r="L13" i="46"/>
  <c r="K13" i="46"/>
  <c r="J13" i="46"/>
  <c r="I13" i="46"/>
  <c r="H13" i="46"/>
  <c r="G13" i="46"/>
  <c r="F13" i="46"/>
  <c r="E13" i="46"/>
  <c r="D13" i="46"/>
  <c r="C13" i="46"/>
  <c r="Q12" i="46"/>
  <c r="P12" i="46"/>
  <c r="O12" i="46"/>
  <c r="N12" i="46"/>
  <c r="M12" i="46"/>
  <c r="L12" i="46"/>
  <c r="K12" i="46"/>
  <c r="J12" i="46"/>
  <c r="I12" i="46"/>
  <c r="H12" i="46"/>
  <c r="G12" i="46"/>
  <c r="F12" i="46"/>
  <c r="E12" i="46"/>
  <c r="D12" i="46"/>
  <c r="C12" i="46"/>
  <c r="Q11" i="46"/>
  <c r="P11" i="46"/>
  <c r="O11" i="46"/>
  <c r="N11" i="46"/>
  <c r="M11" i="46"/>
  <c r="L11" i="46"/>
  <c r="K11" i="46"/>
  <c r="J11" i="46"/>
  <c r="I11" i="46"/>
  <c r="H11" i="46"/>
  <c r="G11" i="46"/>
  <c r="F11" i="46"/>
  <c r="E11" i="46"/>
  <c r="D11" i="46"/>
  <c r="C11" i="46"/>
  <c r="Q10" i="46"/>
  <c r="P10" i="46"/>
  <c r="O10" i="46"/>
  <c r="N10" i="46"/>
  <c r="M10" i="46"/>
  <c r="L10" i="46"/>
  <c r="K10" i="46"/>
  <c r="J10" i="46"/>
  <c r="I10" i="46"/>
  <c r="H10" i="46"/>
  <c r="G10" i="46"/>
  <c r="F10" i="46"/>
  <c r="E10" i="46"/>
  <c r="D10" i="46"/>
  <c r="C10" i="46"/>
  <c r="Q9" i="46"/>
  <c r="P9" i="46"/>
  <c r="O9" i="46"/>
  <c r="N9" i="46"/>
  <c r="M9" i="46"/>
  <c r="L9" i="46"/>
  <c r="K9" i="46"/>
  <c r="J9" i="46"/>
  <c r="I9" i="46"/>
  <c r="H9" i="46"/>
  <c r="G9" i="46"/>
  <c r="F9" i="46"/>
  <c r="E9" i="46"/>
  <c r="D9" i="46"/>
  <c r="C9" i="46"/>
  <c r="Q8" i="46"/>
  <c r="P8" i="46"/>
  <c r="O8" i="46"/>
  <c r="N8" i="46"/>
  <c r="M8" i="46"/>
  <c r="L8" i="46"/>
  <c r="K8" i="46"/>
  <c r="J8" i="46"/>
  <c r="I8" i="46"/>
  <c r="H8" i="46"/>
  <c r="G8" i="46"/>
  <c r="F8" i="46"/>
  <c r="E8" i="46"/>
  <c r="D8" i="46"/>
  <c r="C8" i="46"/>
  <c r="Q7" i="46"/>
  <c r="P7" i="46"/>
  <c r="O7" i="46"/>
  <c r="N7" i="46"/>
  <c r="M7" i="46"/>
  <c r="L7" i="46"/>
  <c r="K7" i="46"/>
  <c r="J7" i="46"/>
  <c r="I7" i="46"/>
  <c r="H7" i="46"/>
  <c r="G7" i="46"/>
  <c r="F7" i="46"/>
  <c r="E7" i="46"/>
  <c r="D7" i="46"/>
  <c r="C7" i="46"/>
  <c r="N44" i="17" l="1"/>
  <c r="M44" i="17"/>
  <c r="L44" i="17"/>
  <c r="K44" i="17"/>
  <c r="J44" i="17"/>
  <c r="I44" i="17"/>
  <c r="H44" i="17"/>
  <c r="G44" i="17"/>
  <c r="F44" i="17"/>
  <c r="E44" i="17"/>
  <c r="D44" i="17"/>
  <c r="C44" i="17"/>
  <c r="B44" i="17"/>
  <c r="F21" i="16" l="1"/>
  <c r="E21" i="16"/>
  <c r="F20" i="16"/>
  <c r="E20" i="16"/>
  <c r="F19" i="16"/>
  <c r="E19" i="16"/>
  <c r="F18" i="16"/>
  <c r="E18" i="16"/>
  <c r="F17" i="16"/>
  <c r="E17" i="16"/>
  <c r="F16" i="16"/>
  <c r="E16" i="16"/>
  <c r="F15" i="16"/>
  <c r="E15" i="16"/>
  <c r="F14" i="16"/>
  <c r="E14" i="16"/>
  <c r="F13" i="16"/>
  <c r="E13" i="16"/>
  <c r="F12" i="16"/>
  <c r="E12" i="16"/>
  <c r="F11" i="16"/>
  <c r="E11" i="16"/>
  <c r="F10" i="16"/>
  <c r="E10" i="16"/>
  <c r="F9" i="16"/>
  <c r="E9" i="16"/>
  <c r="F8" i="16"/>
  <c r="E8" i="16"/>
  <c r="F7" i="16"/>
  <c r="E7" i="16"/>
  <c r="D21" i="16"/>
  <c r="D20" i="16"/>
  <c r="D19" i="16"/>
  <c r="D18" i="16"/>
  <c r="D17" i="16"/>
  <c r="D16" i="16"/>
  <c r="D15" i="16"/>
  <c r="D14" i="16"/>
  <c r="D13" i="16"/>
  <c r="D12" i="16"/>
  <c r="D11" i="16"/>
  <c r="D10" i="16"/>
  <c r="D9" i="16"/>
  <c r="D8" i="16"/>
  <c r="D7" i="16"/>
  <c r="C21" i="16"/>
  <c r="C20" i="16"/>
  <c r="C19" i="16"/>
  <c r="C18" i="16"/>
  <c r="C17" i="16"/>
  <c r="C16" i="16"/>
  <c r="C15" i="16"/>
  <c r="C14" i="16"/>
  <c r="C13" i="16"/>
  <c r="C12" i="16"/>
  <c r="C11" i="16"/>
  <c r="C10" i="16"/>
  <c r="C9" i="16"/>
  <c r="C8" i="16"/>
  <c r="C7" i="16"/>
  <c r="B44" i="16"/>
  <c r="B43" i="16"/>
  <c r="B42" i="16"/>
  <c r="B41" i="16"/>
  <c r="B40" i="16"/>
  <c r="B39" i="16"/>
  <c r="B38" i="16"/>
  <c r="B37" i="16"/>
  <c r="B36" i="16"/>
  <c r="B35" i="16"/>
  <c r="B34" i="16"/>
  <c r="B33" i="16"/>
  <c r="B32" i="16"/>
  <c r="B31" i="16"/>
  <c r="B30" i="16"/>
  <c r="B29" i="16"/>
  <c r="C7" i="14"/>
  <c r="D24" i="16" l="1"/>
  <c r="F24" i="16"/>
  <c r="C24" i="16"/>
  <c r="E24" i="16"/>
  <c r="A3" i="43"/>
  <c r="F21" i="17" l="1"/>
  <c r="E21" i="17"/>
  <c r="D21" i="17"/>
  <c r="C21" i="17"/>
  <c r="B21" i="17"/>
  <c r="J21" i="14"/>
  <c r="J21" i="15" s="1"/>
  <c r="I21" i="14"/>
  <c r="I21" i="15" s="1"/>
  <c r="H21" i="14"/>
  <c r="H21" i="15" s="1"/>
  <c r="G21" i="14"/>
  <c r="G21" i="15" s="1"/>
  <c r="F21" i="14"/>
  <c r="F21" i="15" s="1"/>
  <c r="E21" i="14"/>
  <c r="E21" i="15" s="1"/>
  <c r="D21" i="14"/>
  <c r="D21" i="15" s="1"/>
  <c r="C21" i="14"/>
  <c r="C21" i="15" s="1"/>
  <c r="B21" i="14"/>
  <c r="B21" i="16" s="1"/>
  <c r="N43" i="17"/>
  <c r="M43" i="17"/>
  <c r="L43" i="17"/>
  <c r="K43" i="17"/>
  <c r="J43" i="17"/>
  <c r="I43" i="17"/>
  <c r="H43" i="17"/>
  <c r="G43" i="17"/>
  <c r="F43" i="17"/>
  <c r="E43" i="17"/>
  <c r="D43" i="17"/>
  <c r="C43" i="17"/>
  <c r="B43" i="17"/>
  <c r="B7" i="17" l="1"/>
  <c r="B10" i="17"/>
  <c r="B11" i="17"/>
  <c r="B13" i="17"/>
  <c r="B14" i="17"/>
  <c r="B15" i="17"/>
  <c r="B18" i="17"/>
  <c r="B19" i="17"/>
  <c r="I8" i="14"/>
  <c r="I9" i="14"/>
  <c r="I9" i="15" s="1"/>
  <c r="I10" i="14"/>
  <c r="I10" i="15" s="1"/>
  <c r="I11" i="14"/>
  <c r="I11" i="15" s="1"/>
  <c r="I12" i="14"/>
  <c r="I12" i="15" s="1"/>
  <c r="I13" i="14"/>
  <c r="I13" i="15" s="1"/>
  <c r="I14" i="14"/>
  <c r="I14" i="15" s="1"/>
  <c r="I15" i="14"/>
  <c r="I15" i="15" s="1"/>
  <c r="I16" i="14"/>
  <c r="I16" i="15" s="1"/>
  <c r="I17" i="14"/>
  <c r="I17" i="15" s="1"/>
  <c r="I18" i="14"/>
  <c r="I18" i="15" s="1"/>
  <c r="I19" i="14"/>
  <c r="I19" i="15" s="1"/>
  <c r="I20" i="14"/>
  <c r="I20" i="15" s="1"/>
  <c r="I7" i="14"/>
  <c r="B20" i="14"/>
  <c r="B20" i="16" s="1"/>
  <c r="B19" i="14"/>
  <c r="B19" i="16" s="1"/>
  <c r="B18" i="14"/>
  <c r="B18" i="16" s="1"/>
  <c r="B17" i="14"/>
  <c r="B17" i="16" s="1"/>
  <c r="B16" i="14"/>
  <c r="B16" i="16" s="1"/>
  <c r="B15" i="14"/>
  <c r="B15" i="16" s="1"/>
  <c r="B14" i="14"/>
  <c r="B14" i="16" s="1"/>
  <c r="B13" i="14"/>
  <c r="B13" i="16" s="1"/>
  <c r="B12" i="14"/>
  <c r="B12" i="16" s="1"/>
  <c r="B11" i="14"/>
  <c r="B11" i="16" s="1"/>
  <c r="B10" i="14"/>
  <c r="B10" i="16" s="1"/>
  <c r="B9" i="14"/>
  <c r="B9" i="16" s="1"/>
  <c r="B8" i="14"/>
  <c r="B8" i="16" s="1"/>
  <c r="B7" i="14"/>
  <c r="B7" i="16" s="1"/>
  <c r="C7" i="15"/>
  <c r="D7" i="14"/>
  <c r="E7" i="14"/>
  <c r="F7" i="14"/>
  <c r="G7" i="14"/>
  <c r="H7" i="14"/>
  <c r="J7" i="14"/>
  <c r="C8" i="14"/>
  <c r="D8" i="14"/>
  <c r="D8" i="15" s="1"/>
  <c r="E8" i="14"/>
  <c r="E8" i="15" s="1"/>
  <c r="F8" i="14"/>
  <c r="F8" i="15" s="1"/>
  <c r="G8" i="14"/>
  <c r="G8" i="15" s="1"/>
  <c r="H8" i="14"/>
  <c r="J8" i="14"/>
  <c r="J8" i="15" s="1"/>
  <c r="C9" i="14"/>
  <c r="C9" i="15" s="1"/>
  <c r="D9" i="14"/>
  <c r="D9" i="15" s="1"/>
  <c r="E9" i="14"/>
  <c r="E9" i="15" s="1"/>
  <c r="F9" i="14"/>
  <c r="F9" i="15" s="1"/>
  <c r="G9" i="14"/>
  <c r="G9" i="15" s="1"/>
  <c r="H9" i="14"/>
  <c r="H9" i="15" s="1"/>
  <c r="J9" i="14"/>
  <c r="J9" i="15" s="1"/>
  <c r="C10" i="14"/>
  <c r="C10" i="15" s="1"/>
  <c r="D10" i="14"/>
  <c r="D10" i="15" s="1"/>
  <c r="E10" i="14"/>
  <c r="E10" i="15" s="1"/>
  <c r="F10" i="14"/>
  <c r="F10" i="15" s="1"/>
  <c r="G10" i="14"/>
  <c r="G10" i="15" s="1"/>
  <c r="H10" i="14"/>
  <c r="H10" i="15" s="1"/>
  <c r="J10" i="14"/>
  <c r="J10" i="15" s="1"/>
  <c r="C11" i="14"/>
  <c r="C11" i="15" s="1"/>
  <c r="D11" i="14"/>
  <c r="D11" i="15" s="1"/>
  <c r="E11" i="14"/>
  <c r="E11" i="15" s="1"/>
  <c r="F11" i="14"/>
  <c r="F11" i="15" s="1"/>
  <c r="G11" i="14"/>
  <c r="G11" i="15" s="1"/>
  <c r="H11" i="14"/>
  <c r="H11" i="15" s="1"/>
  <c r="J11" i="14"/>
  <c r="J11" i="15" s="1"/>
  <c r="C12" i="14"/>
  <c r="C12" i="15" s="1"/>
  <c r="D12" i="14"/>
  <c r="D12" i="15" s="1"/>
  <c r="E12" i="14"/>
  <c r="E12" i="15" s="1"/>
  <c r="F12" i="14"/>
  <c r="F12" i="15" s="1"/>
  <c r="G12" i="14"/>
  <c r="G12" i="15" s="1"/>
  <c r="H12" i="14"/>
  <c r="H12" i="15" s="1"/>
  <c r="J12" i="14"/>
  <c r="J12" i="15" s="1"/>
  <c r="C13" i="14"/>
  <c r="C13" i="15" s="1"/>
  <c r="D13" i="14"/>
  <c r="D13" i="15" s="1"/>
  <c r="E13" i="14"/>
  <c r="E13" i="15" s="1"/>
  <c r="F13" i="14"/>
  <c r="F13" i="15" s="1"/>
  <c r="G13" i="14"/>
  <c r="G13" i="15" s="1"/>
  <c r="H13" i="14"/>
  <c r="H13" i="15" s="1"/>
  <c r="J13" i="14"/>
  <c r="J13" i="15" s="1"/>
  <c r="C14" i="14"/>
  <c r="C14" i="15" s="1"/>
  <c r="D14" i="14"/>
  <c r="D14" i="15" s="1"/>
  <c r="E14" i="14"/>
  <c r="E14" i="15" s="1"/>
  <c r="F14" i="14"/>
  <c r="F14" i="15" s="1"/>
  <c r="G14" i="14"/>
  <c r="G14" i="15" s="1"/>
  <c r="H14" i="14"/>
  <c r="H14" i="15" s="1"/>
  <c r="J14" i="14"/>
  <c r="J14" i="15" s="1"/>
  <c r="C15" i="14"/>
  <c r="C15" i="15" s="1"/>
  <c r="D15" i="14"/>
  <c r="D15" i="15" s="1"/>
  <c r="E15" i="14"/>
  <c r="E15" i="15" s="1"/>
  <c r="F15" i="14"/>
  <c r="F15" i="15" s="1"/>
  <c r="G15" i="14"/>
  <c r="G15" i="15" s="1"/>
  <c r="H15" i="14"/>
  <c r="H15" i="15" s="1"/>
  <c r="J15" i="14"/>
  <c r="J15" i="15" s="1"/>
  <c r="C16" i="14"/>
  <c r="C16" i="15" s="1"/>
  <c r="D16" i="14"/>
  <c r="D16" i="15" s="1"/>
  <c r="E16" i="14"/>
  <c r="E16" i="15" s="1"/>
  <c r="F16" i="14"/>
  <c r="F16" i="15" s="1"/>
  <c r="G16" i="14"/>
  <c r="G16" i="15" s="1"/>
  <c r="H16" i="14"/>
  <c r="H16" i="15" s="1"/>
  <c r="J16" i="14"/>
  <c r="J16" i="15" s="1"/>
  <c r="C17" i="14"/>
  <c r="C17" i="15" s="1"/>
  <c r="D17" i="14"/>
  <c r="D17" i="15" s="1"/>
  <c r="E17" i="14"/>
  <c r="E17" i="15" s="1"/>
  <c r="F17" i="14"/>
  <c r="F17" i="15" s="1"/>
  <c r="G17" i="14"/>
  <c r="G17" i="15" s="1"/>
  <c r="H17" i="14"/>
  <c r="H17" i="15" s="1"/>
  <c r="J17" i="14"/>
  <c r="J17" i="15" s="1"/>
  <c r="C18" i="14"/>
  <c r="C18" i="15" s="1"/>
  <c r="D18" i="14"/>
  <c r="D18" i="15" s="1"/>
  <c r="E18" i="14"/>
  <c r="E18" i="15" s="1"/>
  <c r="F18" i="14"/>
  <c r="F18" i="15" s="1"/>
  <c r="G18" i="14"/>
  <c r="G18" i="15" s="1"/>
  <c r="H18" i="14"/>
  <c r="H18" i="15" s="1"/>
  <c r="J18" i="14"/>
  <c r="J18" i="15" s="1"/>
  <c r="C19" i="14"/>
  <c r="C19" i="15" s="1"/>
  <c r="D19" i="14"/>
  <c r="D19" i="15" s="1"/>
  <c r="E19" i="14"/>
  <c r="E19" i="15" s="1"/>
  <c r="F19" i="14"/>
  <c r="F19" i="15" s="1"/>
  <c r="G19" i="14"/>
  <c r="G19" i="15" s="1"/>
  <c r="H19" i="14"/>
  <c r="H19" i="15" s="1"/>
  <c r="J19" i="14"/>
  <c r="J19" i="15" s="1"/>
  <c r="C20" i="14"/>
  <c r="C20" i="15" s="1"/>
  <c r="D20" i="14"/>
  <c r="D20" i="15" s="1"/>
  <c r="E20" i="14"/>
  <c r="E20" i="15" s="1"/>
  <c r="F20" i="14"/>
  <c r="F20" i="15" s="1"/>
  <c r="G20" i="14"/>
  <c r="G20" i="15" s="1"/>
  <c r="H20" i="14"/>
  <c r="H20" i="15" s="1"/>
  <c r="J20" i="14"/>
  <c r="J20" i="15" s="1"/>
  <c r="D7" i="17"/>
  <c r="E7" i="17"/>
  <c r="F7" i="17"/>
  <c r="C8" i="17"/>
  <c r="D8" i="17"/>
  <c r="E8" i="17"/>
  <c r="F8" i="17"/>
  <c r="C9" i="17"/>
  <c r="D9" i="17"/>
  <c r="E9" i="17"/>
  <c r="F9" i="17"/>
  <c r="C10" i="17"/>
  <c r="D10" i="17"/>
  <c r="F10" i="17"/>
  <c r="D11" i="17"/>
  <c r="E11" i="17"/>
  <c r="F11" i="17"/>
  <c r="C12" i="17"/>
  <c r="D12" i="17"/>
  <c r="E12" i="17"/>
  <c r="F12" i="17"/>
  <c r="C13" i="17"/>
  <c r="D13" i="17"/>
  <c r="E13" i="17"/>
  <c r="C14" i="17"/>
  <c r="D14" i="17"/>
  <c r="E14" i="17"/>
  <c r="F14" i="17"/>
  <c r="C15" i="17"/>
  <c r="D15" i="17"/>
  <c r="E15" i="17"/>
  <c r="F15" i="17"/>
  <c r="C16" i="17"/>
  <c r="D16" i="17"/>
  <c r="E16" i="17"/>
  <c r="F16" i="17"/>
  <c r="C17" i="17"/>
  <c r="D17" i="17"/>
  <c r="E17" i="17"/>
  <c r="F17" i="17"/>
  <c r="C18" i="17"/>
  <c r="D18" i="17"/>
  <c r="E18" i="17"/>
  <c r="F18" i="17"/>
  <c r="D19" i="17"/>
  <c r="E19" i="17"/>
  <c r="F19" i="17"/>
  <c r="C20" i="17"/>
  <c r="D20" i="17"/>
  <c r="E20" i="17"/>
  <c r="F20" i="17"/>
  <c r="B20" i="17"/>
  <c r="B17" i="17"/>
  <c r="B16" i="17"/>
  <c r="B12" i="17"/>
  <c r="B9" i="17"/>
  <c r="B8" i="17"/>
  <c r="R28" i="14"/>
  <c r="B3" i="16"/>
  <c r="N27" i="16" s="1"/>
  <c r="B3" i="15"/>
  <c r="R28" i="15" s="1"/>
  <c r="N27" i="17" s="1"/>
  <c r="B24" i="16"/>
  <c r="B42" i="17"/>
  <c r="B41" i="17"/>
  <c r="B40" i="17"/>
  <c r="B39" i="17"/>
  <c r="B38" i="17"/>
  <c r="B37" i="17"/>
  <c r="B36" i="17"/>
  <c r="B35" i="17"/>
  <c r="B34" i="17"/>
  <c r="B33" i="17"/>
  <c r="B32" i="17"/>
  <c r="B31" i="17"/>
  <c r="B30" i="17"/>
  <c r="B29" i="17"/>
  <c r="C19" i="17"/>
  <c r="F13" i="17"/>
  <c r="C11" i="17"/>
  <c r="N42" i="17"/>
  <c r="M42" i="17"/>
  <c r="L42" i="17"/>
  <c r="K42" i="17"/>
  <c r="J42" i="17"/>
  <c r="I42" i="17"/>
  <c r="H42" i="17"/>
  <c r="G42" i="17"/>
  <c r="F42" i="17"/>
  <c r="E42" i="17"/>
  <c r="D42" i="17"/>
  <c r="C42" i="17"/>
  <c r="N41" i="17"/>
  <c r="M41" i="17"/>
  <c r="L41" i="17"/>
  <c r="K41" i="17"/>
  <c r="J41" i="17"/>
  <c r="I41" i="17"/>
  <c r="H41" i="17"/>
  <c r="G41" i="17"/>
  <c r="F41" i="17"/>
  <c r="E41" i="17"/>
  <c r="D41" i="17"/>
  <c r="C41" i="17"/>
  <c r="N40" i="17"/>
  <c r="M40" i="17"/>
  <c r="L40" i="17"/>
  <c r="K40" i="17"/>
  <c r="J40" i="17"/>
  <c r="I40" i="17"/>
  <c r="H40" i="17"/>
  <c r="G40" i="17"/>
  <c r="F40" i="17"/>
  <c r="E40" i="17"/>
  <c r="D40" i="17"/>
  <c r="C40" i="17"/>
  <c r="N39" i="17"/>
  <c r="M39" i="17"/>
  <c r="L39" i="17"/>
  <c r="K39" i="17"/>
  <c r="J39" i="17"/>
  <c r="I39" i="17"/>
  <c r="H39" i="17"/>
  <c r="G39" i="17"/>
  <c r="F39" i="17"/>
  <c r="E39" i="17"/>
  <c r="D39" i="17"/>
  <c r="C39" i="17"/>
  <c r="N38" i="17"/>
  <c r="M38" i="17"/>
  <c r="L38" i="17"/>
  <c r="K38" i="17"/>
  <c r="J38" i="17"/>
  <c r="I38" i="17"/>
  <c r="H38" i="17"/>
  <c r="G38" i="17"/>
  <c r="F38" i="17"/>
  <c r="E38" i="17"/>
  <c r="D38" i="17"/>
  <c r="C38" i="17"/>
  <c r="N37" i="17"/>
  <c r="M37" i="17"/>
  <c r="L37" i="17"/>
  <c r="K37" i="17"/>
  <c r="J37" i="17"/>
  <c r="I37" i="17"/>
  <c r="H37" i="17"/>
  <c r="G37" i="17"/>
  <c r="F37" i="17"/>
  <c r="E37" i="17"/>
  <c r="D37" i="17"/>
  <c r="C37" i="17"/>
  <c r="N36" i="17"/>
  <c r="M36" i="17"/>
  <c r="L36" i="17"/>
  <c r="K36" i="17"/>
  <c r="J36" i="17"/>
  <c r="I36" i="17"/>
  <c r="H36" i="17"/>
  <c r="G36" i="17"/>
  <c r="F36" i="17"/>
  <c r="E36" i="17"/>
  <c r="D36" i="17"/>
  <c r="C36" i="17"/>
  <c r="N35" i="17"/>
  <c r="M35" i="17"/>
  <c r="L35" i="17"/>
  <c r="K35" i="17"/>
  <c r="J35" i="17"/>
  <c r="I35" i="17"/>
  <c r="H35" i="17"/>
  <c r="G35" i="17"/>
  <c r="F35" i="17"/>
  <c r="E35" i="17"/>
  <c r="D35" i="17"/>
  <c r="C35" i="17"/>
  <c r="N34" i="17"/>
  <c r="M34" i="17"/>
  <c r="L34" i="17"/>
  <c r="K34" i="17"/>
  <c r="J34" i="17"/>
  <c r="I34" i="17"/>
  <c r="H34" i="17"/>
  <c r="G34" i="17"/>
  <c r="F34" i="17"/>
  <c r="E34" i="17"/>
  <c r="D34" i="17"/>
  <c r="C34" i="17"/>
  <c r="N33" i="17"/>
  <c r="M33" i="17"/>
  <c r="L33" i="17"/>
  <c r="K33" i="17"/>
  <c r="J33" i="17"/>
  <c r="I33" i="17"/>
  <c r="H33" i="17"/>
  <c r="G33" i="17"/>
  <c r="F33" i="17"/>
  <c r="E33" i="17"/>
  <c r="D33" i="17"/>
  <c r="C33" i="17"/>
  <c r="N32" i="17"/>
  <c r="M32" i="17"/>
  <c r="L32" i="17"/>
  <c r="K32" i="17"/>
  <c r="J32" i="17"/>
  <c r="I32" i="17"/>
  <c r="H32" i="17"/>
  <c r="G32" i="17"/>
  <c r="F32" i="17"/>
  <c r="E32" i="17"/>
  <c r="D32" i="17"/>
  <c r="C32" i="17"/>
  <c r="N31" i="17"/>
  <c r="M31" i="17"/>
  <c r="L31" i="17"/>
  <c r="K31" i="17"/>
  <c r="J31" i="17"/>
  <c r="I31" i="17"/>
  <c r="H31" i="17"/>
  <c r="G31" i="17"/>
  <c r="F31" i="17"/>
  <c r="E31" i="17"/>
  <c r="D31" i="17"/>
  <c r="C31" i="17"/>
  <c r="N30" i="17"/>
  <c r="M30" i="17"/>
  <c r="L30" i="17"/>
  <c r="K30" i="17"/>
  <c r="J30" i="17"/>
  <c r="I30" i="17"/>
  <c r="H30" i="17"/>
  <c r="G30" i="17"/>
  <c r="F30" i="17"/>
  <c r="E30" i="17"/>
  <c r="D30" i="17"/>
  <c r="C30" i="17"/>
  <c r="N29" i="17"/>
  <c r="M29" i="17"/>
  <c r="L29" i="17"/>
  <c r="K29" i="17"/>
  <c r="J29" i="17"/>
  <c r="I29" i="17"/>
  <c r="H29" i="17"/>
  <c r="G29" i="17"/>
  <c r="F29" i="17"/>
  <c r="E29" i="17"/>
  <c r="D29" i="17"/>
  <c r="C29" i="17"/>
  <c r="D24" i="17" l="1"/>
  <c r="F24" i="17"/>
  <c r="C8" i="15"/>
  <c r="C24" i="15" s="1"/>
  <c r="C24" i="14"/>
  <c r="F7" i="15"/>
  <c r="F24" i="15" s="1"/>
  <c r="F24" i="14"/>
  <c r="J7" i="15"/>
  <c r="J24" i="15" s="1"/>
  <c r="J24" i="14"/>
  <c r="E7" i="15"/>
  <c r="E24" i="15" s="1"/>
  <c r="E24" i="14"/>
  <c r="H7" i="15"/>
  <c r="H24" i="14"/>
  <c r="D7" i="15"/>
  <c r="D24" i="15" s="1"/>
  <c r="D24" i="14"/>
  <c r="I7" i="15"/>
  <c r="I24" i="14"/>
  <c r="G7" i="15"/>
  <c r="G24" i="15" s="1"/>
  <c r="G24" i="14"/>
  <c r="B3" i="17"/>
  <c r="C7" i="17"/>
  <c r="C24" i="17" s="1"/>
  <c r="E10" i="17"/>
  <c r="E24" i="17" s="1"/>
  <c r="H8" i="15"/>
  <c r="I8" i="15"/>
  <c r="I24" i="15" l="1"/>
  <c r="H24" i="15"/>
</calcChain>
</file>

<file path=xl/sharedStrings.xml><?xml version="1.0" encoding="utf-8"?>
<sst xmlns="http://schemas.openxmlformats.org/spreadsheetml/2006/main" count="410" uniqueCount="285">
  <si>
    <t>N</t>
  </si>
  <si>
    <t>Assets</t>
  </si>
  <si>
    <t>Liabilities</t>
  </si>
  <si>
    <t>Capital</t>
  </si>
  <si>
    <t>Profit</t>
  </si>
  <si>
    <t>Total Assets</t>
  </si>
  <si>
    <t>Loan Portfolio</t>
  </si>
  <si>
    <t>Total Liabilities</t>
  </si>
  <si>
    <t>Deposits of Individuals</t>
  </si>
  <si>
    <t>Loan Loss Reserves</t>
  </si>
  <si>
    <t>Shareholders' Equity</t>
  </si>
  <si>
    <t>Share Capital</t>
  </si>
  <si>
    <t>Regulatory Capital</t>
  </si>
  <si>
    <t>Total</t>
  </si>
  <si>
    <t>Provisions for Possible Losses</t>
  </si>
  <si>
    <t>Net Interest Income</t>
  </si>
  <si>
    <t>Net Fee and Commission Income</t>
  </si>
  <si>
    <t>Total Interest Income</t>
  </si>
  <si>
    <t>Interest Income from Loans</t>
  </si>
  <si>
    <t>Total Interest Expenses</t>
  </si>
  <si>
    <t>Interest Expenses on Deposits</t>
  </si>
  <si>
    <t>Gain (Loss) on Foreign Exchange Trade</t>
  </si>
  <si>
    <t>GEL</t>
  </si>
  <si>
    <t>FX</t>
  </si>
  <si>
    <t>Deposits' Structure of Banking Sector</t>
  </si>
  <si>
    <t>Deposits of Legal Entities</t>
  </si>
  <si>
    <t>Total Deposits</t>
  </si>
  <si>
    <t>წილი საბანკო სექტორში</t>
  </si>
  <si>
    <t>ბანკის დასახელება</t>
  </si>
  <si>
    <t>აქტივები</t>
  </si>
  <si>
    <t>საკრედიტო დაბანდება</t>
  </si>
  <si>
    <t>მთლიანი ვალდებულებები</t>
  </si>
  <si>
    <t>დეპოზიტები</t>
  </si>
  <si>
    <t>არასაბანკო იურიდიული და ფიზიკური პირების დეპოზიტები</t>
  </si>
  <si>
    <t>მ.შ. იურიდიულ პირთა დეპოზიტები</t>
  </si>
  <si>
    <t>მ.შ. ფიზიკურ პირთა დეპოზიტები</t>
  </si>
  <si>
    <t>სააქციო კაპიტალი</t>
  </si>
  <si>
    <t>ათას ლარებში</t>
  </si>
  <si>
    <t>ვალდებულებები</t>
  </si>
  <si>
    <t>კაპიტალი</t>
  </si>
  <si>
    <t>მოგება</t>
  </si>
  <si>
    <t>მთლიანი აქტივები</t>
  </si>
  <si>
    <t>ფულადი სახსრები</t>
  </si>
  <si>
    <t>სესხების შესაძლო დანაკარგების რეზერვი</t>
  </si>
  <si>
    <t>სულ დეპოზიტები</t>
  </si>
  <si>
    <t>ნასესხები სახსრები</t>
  </si>
  <si>
    <t>მ.შ.საწესდებო კაპიტალი</t>
  </si>
  <si>
    <t>საზედამხედველო კაპიტალი</t>
  </si>
  <si>
    <t>Market Share</t>
  </si>
  <si>
    <t>Name of The Bank</t>
  </si>
  <si>
    <t>Non Banking Deposits</t>
  </si>
  <si>
    <t>Total Banking Sector</t>
  </si>
  <si>
    <t>Cash Equivalents</t>
  </si>
  <si>
    <t>Borrowed Funds</t>
  </si>
  <si>
    <t>Thausands GEL</t>
  </si>
  <si>
    <t>წმინდა საპროცენტო შემოსავალი</t>
  </si>
  <si>
    <t>წმინდა საკომისიო შემოსავალი</t>
  </si>
  <si>
    <t>წმინდა მოგება</t>
  </si>
  <si>
    <t>მთლიანი აქტივების მოცულობა</t>
  </si>
  <si>
    <t>საპროცენტო შემოსავლები</t>
  </si>
  <si>
    <t>არასაპროცენტო შემოსავლები</t>
  </si>
  <si>
    <t>დანახარჯები აქტივების შესაძლო დანაკარგების მიხედვით</t>
  </si>
  <si>
    <t>მთლიანი საპროცენტო შემოსავალი</t>
  </si>
  <si>
    <t>მ.შ. საპროცენტო შემოსავლები სესხებიდან</t>
  </si>
  <si>
    <t>მთლიანი საპროცენტო ხარჯი</t>
  </si>
  <si>
    <t>მ.შ. დეპოზიტებზე გადახდილი პროცენტები</t>
  </si>
  <si>
    <t>წმინდა არასაპროცენტო შემოსავალი</t>
  </si>
  <si>
    <t>NET Interest Income</t>
  </si>
  <si>
    <t>Interest Income</t>
  </si>
  <si>
    <t>Non Interest Income</t>
  </si>
  <si>
    <t>NET Income</t>
  </si>
  <si>
    <t>Net Non-Interest Income</t>
  </si>
  <si>
    <t>სულ</t>
  </si>
  <si>
    <t>ლარი</t>
  </si>
  <si>
    <t>სებ–ის დეპოზიტები</t>
  </si>
  <si>
    <t>კომერციული ბანკების დეპოზიტები</t>
  </si>
  <si>
    <t>იურიდიული პირების დეპოზიტები</t>
  </si>
  <si>
    <t>რეზიდენტი იურიდიული პირების დეპოზიტები</t>
  </si>
  <si>
    <t>არარეზიდენტი იურიდიული პირების დეპოზიტები</t>
  </si>
  <si>
    <t>ფიზიკური პირების დეპოზიტები</t>
  </si>
  <si>
    <t>რეზიდენტი ფიზიკური პირების დეპოზიტები</t>
  </si>
  <si>
    <t>არარეზიდენტი ფიზიკური პირების დეპოზიტები</t>
  </si>
  <si>
    <t>ცხრილი N 1 – კომერციული ბანკების ფინანსური მონაცემები საბალანსო უწყისის მიხედვით</t>
  </si>
  <si>
    <t xml:space="preserve">ცხრილი N 2 – კომერციული ბანკების ფინანსური მონაცემები მოგება–ზარალის უწყისის მიხედვით </t>
  </si>
  <si>
    <t>Balance Sheet Financial Data of Commercial Banks Operating in Georgia</t>
  </si>
  <si>
    <t>ვადიანი დეპოზიტები</t>
  </si>
  <si>
    <t>მოგება აქტივებზე ROA, გაწლიურებული</t>
  </si>
  <si>
    <t>მოგება კაპიტალზე ROE, გაწლიურებული</t>
  </si>
  <si>
    <t>Return on Assets - ROA, Annualized</t>
  </si>
  <si>
    <t>Return on Equity - ROE, Annualized</t>
  </si>
  <si>
    <t>კონსოლიდირებული</t>
  </si>
  <si>
    <t>Income Statement Financial Data of Commercial Banks Operating in Georgia</t>
  </si>
  <si>
    <t>სახელმწიფო ორგანიზაციები</t>
  </si>
  <si>
    <t xml:space="preserve">საფინანსო ინსტიტუტები </t>
  </si>
  <si>
    <t>უძრავი ქონების დეველოპმენტი</t>
  </si>
  <si>
    <t>უძრავი ქონების მენეჯმენტი</t>
  </si>
  <si>
    <t>სამშენებლო კომპანიები (არა დეველოპერები)</t>
  </si>
  <si>
    <t>სამშენებლო მასალების მოპოვება, წარმოება და ვაჭრობა</t>
  </si>
  <si>
    <t>სამომხმარებლო საქონლის წარმოება</t>
  </si>
  <si>
    <t>ვაჭრობა (სხვა)</t>
  </si>
  <si>
    <t>წარმოება (სხვა)</t>
  </si>
  <si>
    <t>სასტუმროები და ტურიზმი</t>
  </si>
  <si>
    <t>რესტორნები, ბარები, კაფეები და სწრაფი კვების ობიექტები</t>
  </si>
  <si>
    <t>მძიმე მრეწველობა</t>
  </si>
  <si>
    <t>ენერგეტიკა</t>
  </si>
  <si>
    <t>ავტომობილების დილერები</t>
  </si>
  <si>
    <t>ჯანდაცვა</t>
  </si>
  <si>
    <t>ფარმაცევტიკა</t>
  </si>
  <si>
    <t>ტელეკომუნიკაცია</t>
  </si>
  <si>
    <t>სერვისი</t>
  </si>
  <si>
    <t>სოფლის მეურნეობის სექტორი</t>
  </si>
  <si>
    <t>საცალო პროდუქტები</t>
  </si>
  <si>
    <t>მომენტალური განვადება</t>
  </si>
  <si>
    <t>ოვერდრაფტები</t>
  </si>
  <si>
    <t>საკრედიტო ბარათები</t>
  </si>
  <si>
    <t>იპოთეკური სესხები</t>
  </si>
  <si>
    <t>Table N 7 - Credit portfolio by sectors</t>
  </si>
  <si>
    <t>State</t>
  </si>
  <si>
    <t>Financial Institutions</t>
  </si>
  <si>
    <t>Real Estate Management</t>
  </si>
  <si>
    <t>Construction Companies</t>
  </si>
  <si>
    <t>Production and Trade of Construction Materials</t>
  </si>
  <si>
    <t>Trade of Consumer Foods and Goods</t>
  </si>
  <si>
    <t>Production of Consumer Foods and Goods</t>
  </si>
  <si>
    <t>Production and Trade of Durable Goods</t>
  </si>
  <si>
    <t>Production and Trade of Clothes, Shoes and Textiles</t>
  </si>
  <si>
    <t>Trade (Other)</t>
  </si>
  <si>
    <t>Other Production</t>
  </si>
  <si>
    <t>Hotels, Tourism</t>
  </si>
  <si>
    <t>Restaurants</t>
  </si>
  <si>
    <t>Industry</t>
  </si>
  <si>
    <t>Energy</t>
  </si>
  <si>
    <t>Auto Dealers</t>
  </si>
  <si>
    <t>Health Care</t>
  </si>
  <si>
    <t>Pharmacy</t>
  </si>
  <si>
    <t>Telecommunication</t>
  </si>
  <si>
    <t>Service</t>
  </si>
  <si>
    <t>Agro</t>
  </si>
  <si>
    <t>Retail</t>
  </si>
  <si>
    <t>Car Loans</t>
  </si>
  <si>
    <t>Consumer Loans</t>
  </si>
  <si>
    <t>Momental Installments</t>
  </si>
  <si>
    <t>Payrolls (Overdrafts)</t>
  </si>
  <si>
    <t>Credit Cards</t>
  </si>
  <si>
    <t>Mortgages</t>
  </si>
  <si>
    <t>For Finished Property</t>
  </si>
  <si>
    <t>For in Progress Property</t>
  </si>
  <si>
    <t>საქართველოს ბანკი</t>
  </si>
  <si>
    <t>თი–ბი–სი ბანკი</t>
  </si>
  <si>
    <t>ლიბერთი ბანკი</t>
  </si>
  <si>
    <t>ვი–თი–ბი ბანკი</t>
  </si>
  <si>
    <t>პროკრედიტ ბანკი</t>
  </si>
  <si>
    <t>ბაზის ბანკი</t>
  </si>
  <si>
    <t>ქართუ ბანკი</t>
  </si>
  <si>
    <t>ტერა ბანკი</t>
  </si>
  <si>
    <t>კრედო ბანკი</t>
  </si>
  <si>
    <t>ხალიკ ბანკი</t>
  </si>
  <si>
    <t>ზირაათ ბანკი</t>
  </si>
  <si>
    <t>Bank of Georgia</t>
  </si>
  <si>
    <t>TBC Bank</t>
  </si>
  <si>
    <t>Liberty Bank</t>
  </si>
  <si>
    <t>VTB Bank Georgia</t>
  </si>
  <si>
    <t>ProCredit Bank</t>
  </si>
  <si>
    <t>Basis Bank</t>
  </si>
  <si>
    <t>Cartu Bank</t>
  </si>
  <si>
    <t>Tera bank</t>
  </si>
  <si>
    <t>Credo Bank</t>
  </si>
  <si>
    <t>HALYK Bank</t>
  </si>
  <si>
    <t>Pasha Bank</t>
  </si>
  <si>
    <t>Ziraat Bank</t>
  </si>
  <si>
    <t>Silk Bank</t>
  </si>
  <si>
    <t>სილქ ბანკი</t>
  </si>
  <si>
    <t xml:space="preserve">სახელმწიფო ინსტიტუტებისა და სახელმწიფო კონტროლს დაქვემდებარებულ ორგანიზაციებიდან მოზიდული უზრუნველყოფილი დეპოზიტები
</t>
  </si>
  <si>
    <t>Secured deposits of government institutions and government controlled entities</t>
  </si>
  <si>
    <t>პეისერა</t>
  </si>
  <si>
    <t>Paysera</t>
  </si>
  <si>
    <t>სხვა</t>
  </si>
  <si>
    <t>მოთხოვნამდე დეპოზიტები</t>
  </si>
  <si>
    <t>მიმდინარე დეპოზიტები</t>
  </si>
  <si>
    <t>სადეპოზიტო სერტიფიკატები (CD)</t>
  </si>
  <si>
    <t>ყველა სახის დეპოზიტები</t>
  </si>
  <si>
    <t>ფინანსური სექტორის დეპოზიტები</t>
  </si>
  <si>
    <t>რეზიდენტი კომერციული ბანკების დეპოზიტები</t>
  </si>
  <si>
    <t>არარეზიდენტი კომერციული ბანკების დეპოზიტები</t>
  </si>
  <si>
    <t>არასაბანკო ფინანსური ინსტიტუტების დეპოზიტები</t>
  </si>
  <si>
    <t>რეზიდენტი არასაბანკო ფინანსური ინსტიტუტების დეპოზიტები</t>
  </si>
  <si>
    <t>არარეზიდენტი არასაბანკო ფინანსური ინსტიტუტების დეპოზიტები</t>
  </si>
  <si>
    <t>სულ ფინანსური სექტორის დეპოზიტები</t>
  </si>
  <si>
    <t>არაფინანსური სექტორის დეპოზიტები</t>
  </si>
  <si>
    <t>სულ არასაბანკო იურიდიული და ფიზიკური პირების დეპოზიტები</t>
  </si>
  <si>
    <t>მოგება–ზარალი ვალუტის ყიდვა–გაყიდვის ოპერაციებიდან</t>
  </si>
  <si>
    <t>ცხრილი N5 – დეპოზიტების სტრუქტურა საბანკო სექტორში</t>
  </si>
  <si>
    <t>Other</t>
  </si>
  <si>
    <t>ფინანსური ინსტრუმენტის ამორტიზირებული ღირებულება</t>
  </si>
  <si>
    <t>ფინანსური ინსტრუმენტის მოსალოდნელი საკრედიტო ზარალი (BANK)</t>
  </si>
  <si>
    <t>სესხის ძირი თანხით შეწონილი საპროცენტო განაკვეთი</t>
  </si>
  <si>
    <t>სესხის ძირი თანხით შეწონილი საშუალო საკონტრაქტო ვადიანობა სტოკზე (თვე)</t>
  </si>
  <si>
    <t>91 და მეტი დღით ვადაგადაცილებული  ფინანსური ინსტრუმენტების ამორტიზებული ღირებულება</t>
  </si>
  <si>
    <t>1-ი დონის (BANK) საკრედიტო რისკი ფინანსური ინსტრუმენტების ამორტიზირებული ღირებულება</t>
  </si>
  <si>
    <t>მე-2 დონის (BANK) საკრედიტო რისკი ფინანსური ინსტრუმენტების ამორტიზირებული ღირებულება</t>
  </si>
  <si>
    <t>მე-3 დონის (BANK)  საკრედიტო რისკი ფინანსური ინსტრუმენტების ამორტიზირებული ღირებულება</t>
  </si>
  <si>
    <t>შეძენილი ან გამოშვებული, გაუფასურებული (POCI) (BANK)  ფინანსური ინსტრუმენტების ამორტიზირებული ღირებულება</t>
  </si>
  <si>
    <t>საბითუმო ლომბარდი</t>
  </si>
  <si>
    <t>სამომხმარებლო საქონლით ვაჭრობა</t>
  </si>
  <si>
    <t>ხანგრძლივი მოხმარების სამომხმარებლო საქონლის წარმოება და ვაჭრობა</t>
  </si>
  <si>
    <t>ფეხსაცმლის, ტანსაცმლისა და ტექსტილის წარმოება და ვაჭრობა</t>
  </si>
  <si>
    <t>ბენზინგასამართი სადგურები და ბენზინის იმპორტიორები</t>
  </si>
  <si>
    <t>მათ შორის: ექსპორტიორები</t>
  </si>
  <si>
    <t>სატრანსპორტო სესხები</t>
  </si>
  <si>
    <t>სამომხმარებლო სესხები</t>
  </si>
  <si>
    <t>სწრაფი სესხები (Pay Day Loans)</t>
  </si>
  <si>
    <t>იპოთეკური სესხები - დასრულებული უძრავი ქონების შეძენა</t>
  </si>
  <si>
    <t>იპოთეკური სესხები - მშენებლობა, მშენებლობის პროცესში მყოფი უძრავი ქონების შეძენა</t>
  </si>
  <si>
    <t>იპოთეკური სესხები - უძრავი ქონების რემონტისათვის</t>
  </si>
  <si>
    <t>საცალო ლომბარდული სესხები</t>
  </si>
  <si>
    <t>სტუდენტური სესხები</t>
  </si>
  <si>
    <t xml:space="preserve">კორპორატიული სეგმენტი </t>
  </si>
  <si>
    <t xml:space="preserve">მცირე და საშუალო სეგმენტი </t>
  </si>
  <si>
    <t>მიკრო სეგმენტი</t>
  </si>
  <si>
    <t xml:space="preserve">საცალო სეგმენტი </t>
  </si>
  <si>
    <t>სექტორები, საცალო პროდუქტები</t>
  </si>
  <si>
    <t>ცხრილი N6 - სასესხო პორტფელი სექტორების მიხედვით</t>
  </si>
  <si>
    <t>Sectors, retail products</t>
  </si>
  <si>
    <t>Oil Importers and Retailers</t>
  </si>
  <si>
    <t>i.a. Exporters</t>
  </si>
  <si>
    <t>Pay Day Loans</t>
  </si>
  <si>
    <t>For Housing Rennovations</t>
  </si>
  <si>
    <t>Student Loans</t>
  </si>
  <si>
    <t>Retail Pawn Shop Loans</t>
  </si>
  <si>
    <t>Wholesale Pawn Shop</t>
  </si>
  <si>
    <t>Corporate Segment</t>
  </si>
  <si>
    <t>SME Segment</t>
  </si>
  <si>
    <t>Micro Segment</t>
  </si>
  <si>
    <t>Retail Segment</t>
  </si>
  <si>
    <t>ECL (BANK)</t>
  </si>
  <si>
    <t>Amortised Cost</t>
  </si>
  <si>
    <t>Interest rate weighted by loan principal</t>
  </si>
  <si>
    <t>Average contract maturity on stock weighted by loan principal (month)</t>
  </si>
  <si>
    <t>Amortised cost of financial instruments overdue by 91 days and more</t>
  </si>
  <si>
    <t>Amortised cost of Stage 1 (BANK) financial instruments</t>
  </si>
  <si>
    <t>Amortised cost of Stage 2 (BANK) financial isntruments</t>
  </si>
  <si>
    <t>Amortised cost of Stage 3 (BANK) financial instruments</t>
  </si>
  <si>
    <t>Amortised cost of purchased or originated, credit-impaired (POCI) (BANK) financial instruments</t>
  </si>
  <si>
    <t>Real Estate Development</t>
  </si>
  <si>
    <t>წმინდა საკომისიო შემოსავალი მომსახურების მიხედვით</t>
  </si>
  <si>
    <t>მოგება გადასახადის გადახდამდე</t>
  </si>
  <si>
    <t>Net Fee and Commission Income from Services</t>
  </si>
  <si>
    <t>Net Income Before Taxes</t>
  </si>
  <si>
    <t>პაშაბანკი</t>
  </si>
  <si>
    <t>იშ ბანკ</t>
  </si>
  <si>
    <t>IS Bank</t>
  </si>
  <si>
    <t>უცხ. ვალუტა</t>
  </si>
  <si>
    <t>Current (Accounts) Deposits</t>
  </si>
  <si>
    <t>Demand Deposits</t>
  </si>
  <si>
    <t>Time Deposits</t>
  </si>
  <si>
    <t>Certificates of Deposit (CD)</t>
  </si>
  <si>
    <t>All Deposits</t>
  </si>
  <si>
    <t>Financial Sector Deposits</t>
  </si>
  <si>
    <t>NBG Deposits</t>
  </si>
  <si>
    <t>Commercial Banks Deposits</t>
  </si>
  <si>
    <t>Resident banks</t>
  </si>
  <si>
    <t>Non-resident banks</t>
  </si>
  <si>
    <t>Nonbank Financial Institutions Deposits</t>
  </si>
  <si>
    <t>Resident nonbank financial institutes</t>
  </si>
  <si>
    <t>Non-resident nonbank financial institutes</t>
  </si>
  <si>
    <t>Total Financial Sector Deposits</t>
  </si>
  <si>
    <t>Non-financial Sector Deposits</t>
  </si>
  <si>
    <t>Resident legal entitites</t>
  </si>
  <si>
    <t>Non-resident legal entities</t>
  </si>
  <si>
    <t>Resident individuals</t>
  </si>
  <si>
    <t>Non-resident individuals</t>
  </si>
  <si>
    <t>Total Non-financial Sector Deposits</t>
  </si>
  <si>
    <t>ათასი ლარი</t>
  </si>
  <si>
    <t>Consolidated</t>
  </si>
  <si>
    <t>Interbank Financial Instruments</t>
  </si>
  <si>
    <t>ბანკთაშორისი ფინანსური ინსტრუმენტები</t>
  </si>
  <si>
    <t>საკრედიტო პორტფელი (ბანკთაშორისი სესხების გარდა)</t>
  </si>
  <si>
    <t>Credit Portfolio (w/o Interbank financial instruments)</t>
  </si>
  <si>
    <t>Deposits of non-bank financial institutions</t>
  </si>
  <si>
    <t/>
  </si>
  <si>
    <t>პეივბანკი</t>
  </si>
  <si>
    <t>PaveBank</t>
  </si>
  <si>
    <t>ჰეშბანკი</t>
  </si>
  <si>
    <t>HashBank</t>
  </si>
  <si>
    <t>in 1000 GEL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</si>
</sst>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-* #,##0.00_$_-;\-* #,##0.00_$_-;_-* &quot;-&quot;??_$_-;_-@_-"/>
    <numFmt numFmtId="165" formatCode="_(* #,##0_);_(* \(#,##0\);_(* &quot;-&quot;??_);_(@_)"/>
    <numFmt numFmtId="166" formatCode="#,##0,"/>
    <numFmt numFmtId="167" formatCode="dd\/mm\/yyyy\ \მ\დ\გ\ო\მ\ა\რ\ე\ო\ბ\ი\თ"/>
    <numFmt numFmtId="168" formatCode="&quot;as on &quot;\ mmmm\ dd\,\ yyyy"/>
    <numFmt numFmtId="169" formatCode="&quot;as of &quot;\ mmmm\ dd\,\ yyyy"/>
    <numFmt numFmtId="170" formatCode="_(* #,##0.0_);_(* \(#,##0.0\);_(* &quot;-&quot;??_);_(@_)"/>
  </numFmts>
  <fonts count="21" x14ac:knownFonts="1">
    <font>
      <sz val="10"/>
      <name val="Arial"/>
      <family val="2"/>
    </font>
    <font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</font>
    <font>
      <b/>
      <sz val="10"/>
      <color theme="1"/>
      <name val="Calibri"/>
      <family val="2"/>
    </font>
    <font>
      <b/>
      <u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4">
    <xf numFmtId="0" fontId="0" fillId="0" borderId="0"/>
    <xf numFmtId="164" fontId="6" fillId="0" borderId="0" applyFill="0" applyBorder="0" applyAlignment="0" applyProtection="0"/>
    <xf numFmtId="9" fontId="6" fillId="0" borderId="0" applyFill="0" applyBorder="0" applyAlignment="0" applyProtection="0"/>
    <xf numFmtId="9" fontId="8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06">
    <xf numFmtId="0" fontId="0" fillId="0" borderId="0" xfId="0"/>
    <xf numFmtId="0" fontId="10" fillId="0" borderId="0" xfId="0" applyFont="1" applyFill="1"/>
    <xf numFmtId="0" fontId="10" fillId="0" borderId="0" xfId="0" applyFont="1"/>
    <xf numFmtId="0" fontId="10" fillId="0" borderId="0" xfId="0" applyFont="1" applyFill="1" applyBorder="1" applyAlignment="1" applyProtection="1">
      <alignment horizontal="right" vertical="center"/>
    </xf>
    <xf numFmtId="0" fontId="10" fillId="0" borderId="0" xfId="0" applyFont="1" applyFill="1" applyBorder="1"/>
    <xf numFmtId="0" fontId="9" fillId="0" borderId="0" xfId="0" applyFont="1" applyFill="1" applyBorder="1" applyAlignment="1">
      <alignment horizontal="left"/>
    </xf>
    <xf numFmtId="0" fontId="12" fillId="0" borderId="0" xfId="0" applyFont="1" applyProtection="1"/>
    <xf numFmtId="16" fontId="12" fillId="0" borderId="0" xfId="0" applyNumberFormat="1" applyFont="1" applyProtection="1"/>
    <xf numFmtId="0" fontId="12" fillId="0" borderId="4" xfId="0" applyFont="1" applyBorder="1" applyAlignment="1" applyProtection="1">
      <alignment horizontal="center" vertical="center" textRotation="90" wrapText="1"/>
    </xf>
    <xf numFmtId="0" fontId="12" fillId="0" borderId="3" xfId="0" applyFont="1" applyBorder="1" applyAlignment="1" applyProtection="1">
      <alignment horizontal="center" vertical="center" textRotation="90" wrapText="1"/>
    </xf>
    <xf numFmtId="0" fontId="12" fillId="0" borderId="5" xfId="0" applyFont="1" applyBorder="1" applyAlignment="1" applyProtection="1">
      <alignment horizontal="center" vertical="center" textRotation="90" wrapText="1"/>
    </xf>
    <xf numFmtId="0" fontId="12" fillId="0" borderId="0" xfId="0" applyFont="1" applyAlignment="1" applyProtection="1">
      <alignment wrapText="1"/>
    </xf>
    <xf numFmtId="10" fontId="10" fillId="2" borderId="6" xfId="2" applyNumberFormat="1" applyFont="1" applyFill="1" applyBorder="1" applyAlignment="1" applyProtection="1">
      <alignment horizontal="left"/>
    </xf>
    <xf numFmtId="10" fontId="13" fillId="2" borderId="7" xfId="3" applyNumberFormat="1" applyFont="1" applyFill="1" applyBorder="1" applyAlignment="1" applyProtection="1">
      <alignment horizontal="right"/>
    </xf>
    <xf numFmtId="10" fontId="13" fillId="2" borderId="2" xfId="3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left"/>
    </xf>
    <xf numFmtId="10" fontId="13" fillId="0" borderId="7" xfId="3" applyNumberFormat="1" applyFont="1" applyFill="1" applyBorder="1" applyAlignment="1" applyProtection="1">
      <alignment horizontal="right"/>
    </xf>
    <xf numFmtId="10" fontId="13" fillId="0" borderId="2" xfId="3" applyNumberFormat="1" applyFont="1" applyFill="1" applyBorder="1" applyAlignment="1" applyProtection="1">
      <alignment horizontal="right"/>
    </xf>
    <xf numFmtId="1" fontId="9" fillId="0" borderId="8" xfId="2" applyNumberFormat="1" applyFont="1" applyFill="1" applyBorder="1" applyAlignment="1" applyProtection="1">
      <alignment horizontal="center" vertical="center"/>
    </xf>
    <xf numFmtId="10" fontId="9" fillId="0" borderId="9" xfId="2" applyNumberFormat="1" applyFont="1" applyFill="1" applyBorder="1" applyAlignment="1" applyProtection="1">
      <alignment horizontal="left"/>
    </xf>
    <xf numFmtId="10" fontId="14" fillId="0" borderId="8" xfId="3" applyNumberFormat="1" applyFont="1" applyFill="1" applyBorder="1" applyAlignment="1" applyProtection="1">
      <alignment horizontal="right"/>
    </xf>
    <xf numFmtId="10" fontId="14" fillId="0" borderId="10" xfId="3" applyNumberFormat="1" applyFont="1" applyFill="1" applyBorder="1" applyAlignment="1" applyProtection="1">
      <alignment horizontal="right"/>
    </xf>
    <xf numFmtId="10" fontId="14" fillId="0" borderId="9" xfId="3" applyNumberFormat="1" applyFont="1" applyFill="1" applyBorder="1" applyAlignment="1" applyProtection="1">
      <alignment horizontal="right"/>
    </xf>
    <xf numFmtId="165" fontId="7" fillId="0" borderId="0" xfId="1" applyNumberFormat="1" applyFont="1" applyProtection="1"/>
    <xf numFmtId="166" fontId="10" fillId="2" borderId="7" xfId="0" applyNumberFormat="1" applyFont="1" applyFill="1" applyBorder="1" applyAlignment="1" applyProtection="1">
      <alignment horizontal="right"/>
    </xf>
    <xf numFmtId="166" fontId="10" fillId="2" borderId="2" xfId="0" applyNumberFormat="1" applyFont="1" applyFill="1" applyBorder="1" applyAlignment="1" applyProtection="1">
      <alignment horizontal="right"/>
    </xf>
    <xf numFmtId="166" fontId="10" fillId="2" borderId="6" xfId="0" applyNumberFormat="1" applyFont="1" applyFill="1" applyBorder="1" applyAlignment="1" applyProtection="1">
      <alignment horizontal="right"/>
    </xf>
    <xf numFmtId="166" fontId="10" fillId="0" borderId="7" xfId="0" applyNumberFormat="1" applyFont="1" applyFill="1" applyBorder="1" applyAlignment="1" applyProtection="1">
      <alignment horizontal="right"/>
    </xf>
    <xf numFmtId="166" fontId="10" fillId="0" borderId="2" xfId="0" applyNumberFormat="1" applyFont="1" applyFill="1" applyBorder="1" applyAlignment="1" applyProtection="1">
      <alignment horizontal="right"/>
    </xf>
    <xf numFmtId="166" fontId="10" fillId="0" borderId="6" xfId="0" applyNumberFormat="1" applyFont="1" applyFill="1" applyBorder="1" applyAlignment="1" applyProtection="1">
      <alignment horizontal="right"/>
    </xf>
    <xf numFmtId="10" fontId="15" fillId="0" borderId="0" xfId="2" applyNumberFormat="1" applyFont="1" applyProtection="1"/>
    <xf numFmtId="10" fontId="10" fillId="2" borderId="7" xfId="2" applyNumberFormat="1" applyFont="1" applyFill="1" applyBorder="1" applyAlignment="1" applyProtection="1">
      <alignment horizontal="right"/>
    </xf>
    <xf numFmtId="10" fontId="10" fillId="2" borderId="2" xfId="2" applyNumberFormat="1" applyFont="1" applyFill="1" applyBorder="1" applyAlignment="1" applyProtection="1">
      <alignment horizontal="right"/>
    </xf>
    <xf numFmtId="10" fontId="10" fillId="2" borderId="6" xfId="2" applyNumberFormat="1" applyFont="1" applyFill="1" applyBorder="1" applyAlignment="1" applyProtection="1">
      <alignment horizontal="right"/>
    </xf>
    <xf numFmtId="10" fontId="10" fillId="0" borderId="7" xfId="2" applyNumberFormat="1" applyFont="1" applyFill="1" applyBorder="1" applyAlignment="1" applyProtection="1">
      <alignment horizontal="right"/>
    </xf>
    <xf numFmtId="10" fontId="10" fillId="0" borderId="2" xfId="2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right"/>
    </xf>
    <xf numFmtId="0" fontId="10" fillId="0" borderId="3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1" fillId="0" borderId="0" xfId="0" applyFont="1" applyProtection="1"/>
    <xf numFmtId="0" fontId="10" fillId="0" borderId="4" xfId="0" applyFont="1" applyBorder="1" applyAlignment="1" applyProtection="1">
      <alignment horizontal="center" vertical="center" textRotation="90" wrapText="1"/>
    </xf>
    <xf numFmtId="0" fontId="10" fillId="0" borderId="13" xfId="0" applyFont="1" applyBorder="1" applyAlignment="1" applyProtection="1">
      <alignment horizontal="center" vertical="center" textRotation="90" wrapText="1"/>
    </xf>
    <xf numFmtId="166" fontId="10" fillId="2" borderId="13" xfId="0" applyNumberFormat="1" applyFont="1" applyFill="1" applyBorder="1" applyAlignment="1" applyProtection="1">
      <alignment horizontal="right"/>
    </xf>
    <xf numFmtId="166" fontId="10" fillId="2" borderId="4" xfId="0" applyNumberFormat="1" applyFont="1" applyFill="1" applyBorder="1" applyAlignment="1" applyProtection="1">
      <alignment horizontal="right"/>
    </xf>
    <xf numFmtId="166" fontId="10" fillId="2" borderId="3" xfId="0" applyNumberFormat="1" applyFont="1" applyFill="1" applyBorder="1" applyAlignment="1" applyProtection="1">
      <alignment horizontal="right"/>
    </xf>
    <xf numFmtId="166" fontId="10" fillId="2" borderId="5" xfId="0" applyNumberFormat="1" applyFont="1" applyFill="1" applyBorder="1" applyAlignment="1" applyProtection="1">
      <alignment horizontal="right"/>
    </xf>
    <xf numFmtId="166" fontId="10" fillId="0" borderId="13" xfId="0" applyNumberFormat="1" applyFont="1" applyFill="1" applyBorder="1" applyAlignment="1" applyProtection="1">
      <alignment horizontal="right"/>
    </xf>
    <xf numFmtId="166" fontId="10" fillId="0" borderId="4" xfId="0" applyNumberFormat="1" applyFont="1" applyFill="1" applyBorder="1" applyAlignment="1" applyProtection="1">
      <alignment horizontal="right"/>
    </xf>
    <xf numFmtId="166" fontId="10" fillId="0" borderId="3" xfId="0" applyNumberFormat="1" applyFont="1" applyFill="1" applyBorder="1" applyAlignment="1" applyProtection="1">
      <alignment horizontal="right"/>
    </xf>
    <xf numFmtId="166" fontId="10" fillId="0" borderId="5" xfId="0" applyNumberFormat="1" applyFont="1" applyFill="1" applyBorder="1" applyAlignment="1" applyProtection="1">
      <alignment horizontal="right"/>
    </xf>
    <xf numFmtId="3" fontId="10" fillId="0" borderId="0" xfId="0" applyNumberFormat="1" applyFont="1" applyBorder="1" applyProtection="1"/>
    <xf numFmtId="0" fontId="10" fillId="0" borderId="0" xfId="0" applyFont="1" applyProtection="1"/>
    <xf numFmtId="0" fontId="10" fillId="0" borderId="0" xfId="0" applyFont="1" applyFill="1" applyProtection="1"/>
    <xf numFmtId="0" fontId="10" fillId="0" borderId="0" xfId="0" applyFont="1" applyFill="1" applyBorder="1" applyProtection="1"/>
    <xf numFmtId="0" fontId="9" fillId="0" borderId="0" xfId="0" applyFont="1" applyFill="1" applyBorder="1" applyAlignment="1" applyProtection="1">
      <alignment horizontal="left"/>
    </xf>
    <xf numFmtId="165" fontId="10" fillId="2" borderId="7" xfId="1" applyNumberFormat="1" applyFont="1" applyFill="1" applyBorder="1" applyAlignment="1" applyProtection="1">
      <alignment horizontal="center" vertical="center"/>
    </xf>
    <xf numFmtId="165" fontId="10" fillId="0" borderId="7" xfId="1" applyNumberFormat="1" applyFont="1" applyFill="1" applyBorder="1" applyAlignment="1" applyProtection="1">
      <alignment horizontal="center" vertical="center"/>
    </xf>
    <xf numFmtId="10" fontId="10" fillId="2" borderId="7" xfId="3" applyNumberFormat="1" applyFont="1" applyFill="1" applyBorder="1" applyAlignment="1" applyProtection="1">
      <alignment horizontal="right"/>
    </xf>
    <xf numFmtId="10" fontId="10" fillId="2" borderId="2" xfId="3" applyNumberFormat="1" applyFont="1" applyFill="1" applyBorder="1" applyAlignment="1" applyProtection="1">
      <alignment horizontal="right"/>
    </xf>
    <xf numFmtId="10" fontId="10" fillId="2" borderId="6" xfId="3" applyNumberFormat="1" applyFont="1" applyFill="1" applyBorder="1" applyAlignment="1" applyProtection="1">
      <alignment horizontal="right"/>
    </xf>
    <xf numFmtId="10" fontId="10" fillId="0" borderId="7" xfId="3" applyNumberFormat="1" applyFont="1" applyFill="1" applyBorder="1" applyAlignment="1" applyProtection="1">
      <alignment horizontal="right"/>
    </xf>
    <xf numFmtId="10" fontId="10" fillId="0" borderId="2" xfId="3" applyNumberFormat="1" applyFont="1" applyFill="1" applyBorder="1" applyAlignment="1" applyProtection="1">
      <alignment horizontal="right"/>
    </xf>
    <xf numFmtId="166" fontId="12" fillId="0" borderId="0" xfId="0" applyNumberFormat="1" applyFont="1" applyProtection="1"/>
    <xf numFmtId="0" fontId="12" fillId="0" borderId="0" xfId="0" applyFont="1" applyAlignment="1" applyProtection="1">
      <alignment horizontal="right"/>
    </xf>
    <xf numFmtId="15" fontId="12" fillId="0" borderId="0" xfId="0" applyNumberFormat="1" applyFont="1" applyProtection="1"/>
    <xf numFmtId="167" fontId="12" fillId="0" borderId="0" xfId="0" applyNumberFormat="1" applyFont="1" applyProtection="1"/>
    <xf numFmtId="168" fontId="12" fillId="0" borderId="0" xfId="0" applyNumberFormat="1" applyFont="1" applyProtection="1"/>
    <xf numFmtId="167" fontId="12" fillId="3" borderId="0" xfId="0" applyNumberFormat="1" applyFont="1" applyFill="1" applyProtection="1"/>
    <xf numFmtId="167" fontId="16" fillId="0" borderId="0" xfId="0" applyNumberFormat="1" applyFont="1" applyProtection="1"/>
    <xf numFmtId="166" fontId="10" fillId="0" borderId="25" xfId="0" applyNumberFormat="1" applyFont="1" applyFill="1" applyBorder="1" applyAlignment="1" applyProtection="1">
      <alignment horizontal="right"/>
    </xf>
    <xf numFmtId="166" fontId="10" fillId="2" borderId="25" xfId="0" applyNumberFormat="1" applyFont="1" applyFill="1" applyBorder="1" applyAlignment="1" applyProtection="1">
      <alignment horizontal="right"/>
    </xf>
    <xf numFmtId="10" fontId="12" fillId="0" borderId="2" xfId="2" applyNumberFormat="1" applyFont="1" applyBorder="1" applyProtection="1"/>
    <xf numFmtId="10" fontId="12" fillId="0" borderId="6" xfId="2" applyNumberFormat="1" applyFont="1" applyBorder="1" applyProtection="1"/>
    <xf numFmtId="10" fontId="12" fillId="2" borderId="2" xfId="2" applyNumberFormat="1" applyFont="1" applyFill="1" applyBorder="1" applyProtection="1"/>
    <xf numFmtId="10" fontId="12" fillId="2" borderId="6" xfId="2" applyNumberFormat="1" applyFont="1" applyFill="1" applyBorder="1" applyProtection="1"/>
    <xf numFmtId="0" fontId="16" fillId="0" borderId="0" xfId="0" applyFont="1" applyAlignment="1" applyProtection="1"/>
    <xf numFmtId="0" fontId="16" fillId="0" borderId="0" xfId="0" applyFont="1" applyAlignment="1" applyProtection="1">
      <alignment horizontal="left" indent="4"/>
    </xf>
    <xf numFmtId="169" fontId="16" fillId="0" borderId="0" xfId="0" applyNumberFormat="1" applyFont="1" applyProtection="1"/>
    <xf numFmtId="169" fontId="12" fillId="0" borderId="0" xfId="0" applyNumberFormat="1" applyFont="1" applyProtection="1"/>
    <xf numFmtId="0" fontId="12" fillId="0" borderId="0" xfId="0" applyFont="1" applyFill="1" applyProtection="1"/>
    <xf numFmtId="0" fontId="12" fillId="0" borderId="14" xfId="0" applyFont="1" applyBorder="1" applyAlignment="1" applyProtection="1"/>
    <xf numFmtId="0" fontId="12" fillId="0" borderId="15" xfId="0" applyFont="1" applyBorder="1" applyAlignment="1" applyProtection="1"/>
    <xf numFmtId="0" fontId="12" fillId="0" borderId="16" xfId="0" applyFont="1" applyBorder="1" applyAlignment="1" applyProtection="1"/>
    <xf numFmtId="0" fontId="12" fillId="0" borderId="20" xfId="0" applyFont="1" applyBorder="1" applyAlignment="1" applyProtection="1">
      <alignment horizontal="center" vertical="center" textRotation="90" wrapText="1"/>
    </xf>
    <xf numFmtId="0" fontId="12" fillId="0" borderId="28" xfId="0" applyFont="1" applyBorder="1" applyAlignment="1" applyProtection="1">
      <alignment horizontal="center" vertical="center" textRotation="90" wrapText="1"/>
    </xf>
    <xf numFmtId="0" fontId="12" fillId="0" borderId="18" xfId="0" applyFont="1" applyBorder="1" applyAlignment="1" applyProtection="1">
      <alignment horizontal="center" vertical="center" textRotation="90" wrapText="1"/>
    </xf>
    <xf numFmtId="166" fontId="10" fillId="4" borderId="2" xfId="0" applyNumberFormat="1" applyFont="1" applyFill="1" applyBorder="1" applyAlignment="1" applyProtection="1">
      <alignment horizontal="right"/>
    </xf>
    <xf numFmtId="14" fontId="12" fillId="0" borderId="0" xfId="0" applyNumberFormat="1" applyFont="1" applyProtection="1"/>
    <xf numFmtId="3" fontId="12" fillId="0" borderId="0" xfId="0" applyNumberFormat="1" applyFont="1" applyProtection="1"/>
    <xf numFmtId="0" fontId="10" fillId="0" borderId="22" xfId="0" applyFont="1" applyBorder="1" applyAlignment="1" applyProtection="1"/>
    <xf numFmtId="0" fontId="17" fillId="0" borderId="0" xfId="0" applyFont="1"/>
    <xf numFmtId="0" fontId="10" fillId="0" borderId="0" xfId="20" applyFont="1"/>
    <xf numFmtId="0" fontId="9" fillId="0" borderId="3" xfId="0" applyFont="1" applyFill="1" applyBorder="1" applyAlignment="1">
      <alignment horizontal="left" indent="1"/>
    </xf>
    <xf numFmtId="0" fontId="9" fillId="0" borderId="3" xfId="0" applyFont="1" applyFill="1" applyBorder="1" applyAlignment="1" applyProtection="1">
      <alignment horizontal="left" indent="1"/>
    </xf>
    <xf numFmtId="0" fontId="10" fillId="0" borderId="3" xfId="0" applyFont="1" applyFill="1" applyBorder="1" applyAlignment="1" applyProtection="1">
      <alignment horizontal="left" indent="2"/>
    </xf>
    <xf numFmtId="0" fontId="10" fillId="0" borderId="3" xfId="0" applyFont="1" applyFill="1" applyBorder="1" applyAlignment="1" applyProtection="1">
      <alignment horizontal="left" indent="2"/>
      <protection locked="0"/>
    </xf>
    <xf numFmtId="0" fontId="10" fillId="0" borderId="3" xfId="0" applyFont="1" applyFill="1" applyBorder="1" applyAlignment="1">
      <alignment horizontal="left" wrapText="1" indent="2"/>
    </xf>
    <xf numFmtId="0" fontId="9" fillId="0" borderId="3" xfId="0" applyFont="1" applyFill="1" applyBorder="1" applyAlignment="1" applyProtection="1">
      <alignment horizontal="left"/>
    </xf>
    <xf numFmtId="0" fontId="9" fillId="0" borderId="3" xfId="0" applyFont="1" applyFill="1" applyBorder="1" applyAlignment="1">
      <alignment horizontal="left" indent="2"/>
    </xf>
    <xf numFmtId="0" fontId="9" fillId="0" borderId="3" xfId="0" applyFont="1" applyFill="1" applyBorder="1" applyAlignment="1">
      <alignment wrapText="1"/>
    </xf>
    <xf numFmtId="0" fontId="9" fillId="0" borderId="3" xfId="0" applyFont="1" applyFill="1" applyBorder="1" applyAlignment="1">
      <alignment horizontal="left"/>
    </xf>
    <xf numFmtId="0" fontId="10" fillId="0" borderId="0" xfId="20" applyFont="1" applyProtection="1"/>
    <xf numFmtId="0" fontId="12" fillId="0" borderId="3" xfId="21" applyFont="1" applyFill="1" applyBorder="1"/>
    <xf numFmtId="0" fontId="15" fillId="0" borderId="3" xfId="21" applyFont="1" applyFill="1" applyBorder="1"/>
    <xf numFmtId="0" fontId="12" fillId="0" borderId="3" xfId="21" applyFont="1" applyFill="1" applyBorder="1" applyAlignment="1">
      <alignment horizontal="left" indent="2"/>
    </xf>
    <xf numFmtId="10" fontId="17" fillId="0" borderId="3" xfId="22" applyNumberFormat="1" applyFont="1" applyBorder="1"/>
    <xf numFmtId="170" fontId="17" fillId="0" borderId="3" xfId="23" applyNumberFormat="1" applyFont="1" applyBorder="1"/>
    <xf numFmtId="0" fontId="12" fillId="0" borderId="0" xfId="21" applyFont="1"/>
    <xf numFmtId="0" fontId="17" fillId="0" borderId="3" xfId="21" applyNumberFormat="1" applyFont="1" applyFill="1" applyBorder="1" applyAlignment="1">
      <alignment horizontal="center" vertical="center" wrapText="1"/>
    </xf>
    <xf numFmtId="10" fontId="12" fillId="0" borderId="3" xfId="21" applyNumberFormat="1" applyFont="1" applyBorder="1"/>
    <xf numFmtId="0" fontId="15" fillId="0" borderId="0" xfId="0" applyFont="1" applyAlignment="1">
      <alignment horizontal="left" vertical="center"/>
    </xf>
    <xf numFmtId="0" fontId="12" fillId="0" borderId="3" xfId="21" applyFont="1" applyFill="1" applyBorder="1" applyAlignment="1">
      <alignment horizontal="left" indent="1"/>
    </xf>
    <xf numFmtId="10" fontId="12" fillId="0" borderId="3" xfId="21" applyNumberFormat="1" applyFont="1" applyFill="1" applyBorder="1"/>
    <xf numFmtId="10" fontId="17" fillId="0" borderId="3" xfId="22" applyNumberFormat="1" applyFont="1" applyFill="1" applyBorder="1"/>
    <xf numFmtId="170" fontId="17" fillId="0" borderId="3" xfId="23" applyNumberFormat="1" applyFont="1" applyFill="1" applyBorder="1"/>
    <xf numFmtId="0" fontId="12" fillId="0" borderId="0" xfId="21" applyFont="1" applyFill="1"/>
    <xf numFmtId="1" fontId="9" fillId="6" borderId="8" xfId="2" applyNumberFormat="1" applyFont="1" applyFill="1" applyBorder="1" applyAlignment="1" applyProtection="1">
      <alignment horizontal="center" vertical="center"/>
    </xf>
    <xf numFmtId="10" fontId="9" fillId="6" borderId="9" xfId="2" applyNumberFormat="1" applyFont="1" applyFill="1" applyBorder="1" applyAlignment="1" applyProtection="1">
      <alignment horizontal="left"/>
    </xf>
    <xf numFmtId="166" fontId="9" fillId="6" borderId="8" xfId="0" applyNumberFormat="1" applyFont="1" applyFill="1" applyBorder="1" applyAlignment="1" applyProtection="1">
      <alignment horizontal="right"/>
    </xf>
    <xf numFmtId="166" fontId="9" fillId="6" borderId="10" xfId="0" applyNumberFormat="1" applyFont="1" applyFill="1" applyBorder="1" applyAlignment="1" applyProtection="1">
      <alignment horizontal="right"/>
    </xf>
    <xf numFmtId="166" fontId="9" fillId="6" borderId="9" xfId="0" applyNumberFormat="1" applyFont="1" applyFill="1" applyBorder="1" applyAlignment="1" applyProtection="1">
      <alignment horizontal="right"/>
    </xf>
    <xf numFmtId="10" fontId="15" fillId="6" borderId="11" xfId="2" applyNumberFormat="1" applyFont="1" applyFill="1" applyBorder="1" applyProtection="1"/>
    <xf numFmtId="10" fontId="15" fillId="6" borderId="12" xfId="2" applyNumberFormat="1" applyFont="1" applyFill="1" applyBorder="1" applyProtection="1"/>
    <xf numFmtId="165" fontId="10" fillId="6" borderId="7" xfId="1" applyNumberFormat="1" applyFont="1" applyFill="1" applyBorder="1" applyAlignment="1" applyProtection="1">
      <alignment horizontal="center" vertical="center"/>
    </xf>
    <xf numFmtId="10" fontId="9" fillId="6" borderId="6" xfId="2" applyNumberFormat="1" applyFont="1" applyFill="1" applyBorder="1" applyAlignment="1" applyProtection="1">
      <alignment horizontal="left"/>
    </xf>
    <xf numFmtId="166" fontId="9" fillId="6" borderId="7" xfId="0" applyNumberFormat="1" applyFont="1" applyFill="1" applyBorder="1" applyAlignment="1" applyProtection="1">
      <alignment horizontal="right"/>
    </xf>
    <xf numFmtId="166" fontId="9" fillId="6" borderId="2" xfId="0" applyNumberFormat="1" applyFont="1" applyFill="1" applyBorder="1" applyAlignment="1" applyProtection="1">
      <alignment horizontal="right"/>
    </xf>
    <xf numFmtId="166" fontId="9" fillId="6" borderId="6" xfId="0" applyNumberFormat="1" applyFont="1" applyFill="1" applyBorder="1" applyAlignment="1" applyProtection="1">
      <alignment horizontal="right"/>
    </xf>
    <xf numFmtId="166" fontId="9" fillId="6" borderId="26" xfId="0" applyNumberFormat="1" applyFont="1" applyFill="1" applyBorder="1" applyAlignment="1" applyProtection="1">
      <alignment horizontal="right"/>
    </xf>
    <xf numFmtId="10" fontId="15" fillId="6" borderId="1" xfId="2" applyNumberFormat="1" applyFont="1" applyFill="1" applyBorder="1" applyProtection="1"/>
    <xf numFmtId="10" fontId="15" fillId="6" borderId="27" xfId="2" applyNumberFormat="1" applyFont="1" applyFill="1" applyBorder="1" applyProtection="1"/>
    <xf numFmtId="1" fontId="9" fillId="0" borderId="0" xfId="2" applyNumberFormat="1" applyFont="1" applyFill="1" applyBorder="1" applyAlignment="1" applyProtection="1">
      <alignment horizontal="center" vertical="center"/>
    </xf>
    <xf numFmtId="10" fontId="9" fillId="0" borderId="0" xfId="2" applyNumberFormat="1" applyFont="1" applyFill="1" applyBorder="1" applyAlignment="1" applyProtection="1">
      <alignment horizontal="left"/>
    </xf>
    <xf numFmtId="10" fontId="14" fillId="0" borderId="0" xfId="3" applyNumberFormat="1" applyFont="1" applyFill="1" applyBorder="1" applyAlignment="1" applyProtection="1">
      <alignment horizontal="right"/>
    </xf>
    <xf numFmtId="165" fontId="9" fillId="5" borderId="7" xfId="1" applyNumberFormat="1" applyFont="1" applyFill="1" applyBorder="1" applyAlignment="1" applyProtection="1">
      <alignment horizontal="center" vertical="center"/>
    </xf>
    <xf numFmtId="10" fontId="9" fillId="5" borderId="6" xfId="2" applyNumberFormat="1" applyFont="1" applyFill="1" applyBorder="1" applyAlignment="1" applyProtection="1">
      <alignment horizontal="left"/>
    </xf>
    <xf numFmtId="166" fontId="9" fillId="5" borderId="24" xfId="0" applyNumberFormat="1" applyFont="1" applyFill="1" applyBorder="1" applyAlignment="1" applyProtection="1">
      <alignment horizontal="right"/>
    </xf>
    <xf numFmtId="165" fontId="9" fillId="6" borderId="7" xfId="1" applyNumberFormat="1" applyFont="1" applyFill="1" applyBorder="1" applyAlignment="1" applyProtection="1">
      <alignment horizontal="center" vertical="center"/>
    </xf>
    <xf numFmtId="166" fontId="9" fillId="6" borderId="13" xfId="0" applyNumberFormat="1" applyFont="1" applyFill="1" applyBorder="1" applyAlignment="1" applyProtection="1">
      <alignment horizontal="right"/>
    </xf>
    <xf numFmtId="166" fontId="9" fillId="6" borderId="4" xfId="0" applyNumberFormat="1" applyFont="1" applyFill="1" applyBorder="1" applyAlignment="1" applyProtection="1">
      <alignment horizontal="right"/>
    </xf>
    <xf numFmtId="166" fontId="9" fillId="6" borderId="3" xfId="0" applyNumberFormat="1" applyFont="1" applyFill="1" applyBorder="1" applyAlignment="1" applyProtection="1">
      <alignment horizontal="right"/>
    </xf>
    <xf numFmtId="166" fontId="9" fillId="6" borderId="5" xfId="0" applyNumberFormat="1" applyFont="1" applyFill="1" applyBorder="1" applyAlignment="1" applyProtection="1">
      <alignment horizontal="right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 wrapText="1"/>
    </xf>
    <xf numFmtId="38" fontId="18" fillId="6" borderId="13" xfId="0" applyNumberFormat="1" applyFont="1" applyFill="1" applyBorder="1" applyAlignment="1" applyProtection="1">
      <alignment horizontal="center"/>
      <protection locked="0"/>
    </xf>
    <xf numFmtId="38" fontId="1" fillId="6" borderId="32" xfId="0" applyNumberFormat="1" applyFont="1" applyFill="1" applyBorder="1" applyAlignment="1" applyProtection="1">
      <protection locked="0"/>
    </xf>
    <xf numFmtId="166" fontId="10" fillId="0" borderId="3" xfId="1" applyNumberFormat="1" applyFont="1" applyFill="1" applyBorder="1" applyAlignment="1" applyProtection="1">
      <alignment horizontal="right"/>
      <protection locked="0"/>
    </xf>
    <xf numFmtId="166" fontId="9" fillId="7" borderId="3" xfId="1" applyNumberFormat="1" applyFont="1" applyFill="1" applyBorder="1" applyAlignment="1">
      <alignment horizontal="right"/>
    </xf>
    <xf numFmtId="166" fontId="10" fillId="7" borderId="3" xfId="1" applyNumberFormat="1" applyFont="1" applyFill="1" applyBorder="1" applyAlignment="1">
      <alignment horizontal="right"/>
    </xf>
    <xf numFmtId="166" fontId="1" fillId="6" borderId="32" xfId="1" applyNumberFormat="1" applyFont="1" applyFill="1" applyBorder="1" applyAlignment="1" applyProtection="1">
      <alignment horizontal="right"/>
      <protection locked="0"/>
    </xf>
    <xf numFmtId="166" fontId="18" fillId="6" borderId="1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</xf>
    <xf numFmtId="0" fontId="10" fillId="0" borderId="36" xfId="0" applyFont="1" applyFill="1" applyBorder="1" applyAlignment="1" applyProtection="1">
      <alignment horizontal="left" indent="1"/>
    </xf>
    <xf numFmtId="0" fontId="10" fillId="0" borderId="37" xfId="0" applyFont="1" applyFill="1" applyBorder="1" applyAlignment="1" applyProtection="1">
      <alignment horizontal="left" indent="1"/>
    </xf>
    <xf numFmtId="0" fontId="9" fillId="2" borderId="3" xfId="0" applyFont="1" applyFill="1" applyBorder="1" applyAlignment="1">
      <alignment horizontal="left"/>
    </xf>
    <xf numFmtId="166" fontId="9" fillId="2" borderId="3" xfId="1" applyNumberFormat="1" applyFont="1" applyFill="1" applyBorder="1" applyAlignment="1">
      <alignment horizontal="right"/>
    </xf>
    <xf numFmtId="166" fontId="12" fillId="0" borderId="28" xfId="21" applyNumberFormat="1" applyFont="1" applyBorder="1"/>
    <xf numFmtId="166" fontId="12" fillId="0" borderId="3" xfId="21" applyNumberFormat="1" applyFont="1" applyBorder="1"/>
    <xf numFmtId="166" fontId="12" fillId="0" borderId="28" xfId="21" applyNumberFormat="1" applyFont="1" applyFill="1" applyBorder="1"/>
    <xf numFmtId="166" fontId="12" fillId="0" borderId="3" xfId="21" applyNumberFormat="1" applyFont="1" applyFill="1" applyBorder="1"/>
    <xf numFmtId="166" fontId="17" fillId="0" borderId="3" xfId="23" applyNumberFormat="1" applyFont="1" applyBorder="1"/>
    <xf numFmtId="166" fontId="17" fillId="0" borderId="3" xfId="23" applyNumberFormat="1" applyFont="1" applyFill="1" applyBorder="1"/>
    <xf numFmtId="0" fontId="12" fillId="0" borderId="29" xfId="0" applyFont="1" applyBorder="1" applyAlignment="1" applyProtection="1"/>
    <xf numFmtId="4" fontId="6" fillId="0" borderId="0" xfId="1" applyNumberFormat="1" applyBorder="1"/>
    <xf numFmtId="164" fontId="6" fillId="0" borderId="0" xfId="1"/>
    <xf numFmtId="0" fontId="12" fillId="0" borderId="29" xfId="0" applyFont="1" applyBorder="1" applyAlignment="1" applyProtection="1">
      <alignment horizontal="center"/>
    </xf>
    <xf numFmtId="0" fontId="12" fillId="0" borderId="11" xfId="0" applyFont="1" applyBorder="1" applyAlignment="1" applyProtection="1">
      <alignment horizontal="center"/>
    </xf>
    <xf numFmtId="0" fontId="12" fillId="0" borderId="12" xfId="0" applyFont="1" applyBorder="1" applyAlignment="1" applyProtection="1">
      <alignment horizontal="center"/>
    </xf>
    <xf numFmtId="0" fontId="12" fillId="0" borderId="17" xfId="0" applyFont="1" applyBorder="1" applyAlignment="1" applyProtection="1">
      <alignment horizontal="center" vertical="center" wrapText="1"/>
    </xf>
    <xf numFmtId="0" fontId="12" fillId="0" borderId="18" xfId="0" applyFont="1" applyBorder="1" applyAlignment="1" applyProtection="1">
      <alignment horizontal="center" vertical="center" wrapText="1"/>
    </xf>
    <xf numFmtId="0" fontId="12" fillId="0" borderId="19" xfId="0" applyFont="1" applyBorder="1" applyAlignment="1" applyProtection="1">
      <alignment horizontal="center" vertical="center" wrapText="1"/>
    </xf>
    <xf numFmtId="0" fontId="12" fillId="0" borderId="20" xfId="0" applyFont="1" applyBorder="1" applyAlignment="1" applyProtection="1">
      <alignment horizontal="center" vertical="center" wrapText="1"/>
    </xf>
    <xf numFmtId="0" fontId="12" fillId="0" borderId="14" xfId="0" applyFont="1" applyBorder="1" applyAlignment="1" applyProtection="1">
      <alignment horizontal="center"/>
    </xf>
    <xf numFmtId="0" fontId="12" fillId="0" borderId="15" xfId="0" applyFont="1" applyBorder="1" applyAlignment="1" applyProtection="1">
      <alignment horizontal="center"/>
    </xf>
    <xf numFmtId="0" fontId="12" fillId="0" borderId="16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2" fillId="0" borderId="14" xfId="0" applyFont="1" applyBorder="1" applyAlignment="1" applyProtection="1">
      <alignment horizontal="center" vertical="center" wrapText="1"/>
    </xf>
    <xf numFmtId="0" fontId="12" fillId="0" borderId="4" xfId="0" applyFont="1" applyBorder="1" applyAlignment="1" applyProtection="1">
      <alignment horizontal="center" vertical="center" wrapText="1"/>
    </xf>
    <xf numFmtId="0" fontId="12" fillId="0" borderId="15" xfId="0" applyFont="1" applyBorder="1" applyAlignment="1" applyProtection="1">
      <alignment horizontal="center" vertical="center" wrapText="1"/>
    </xf>
    <xf numFmtId="0" fontId="12" fillId="0" borderId="3" xfId="0" applyFont="1" applyBorder="1" applyAlignment="1" applyProtection="1">
      <alignment horizontal="center" vertical="center" wrapText="1"/>
    </xf>
    <xf numFmtId="0" fontId="12" fillId="0" borderId="23" xfId="0" applyFont="1" applyBorder="1" applyAlignment="1" applyProtection="1">
      <alignment horizontal="center" vertical="center" textRotation="90" wrapText="1"/>
    </xf>
    <xf numFmtId="0" fontId="12" fillId="0" borderId="13" xfId="0" applyFont="1" applyBorder="1" applyAlignment="1" applyProtection="1">
      <alignment horizontal="center" vertical="center" textRotation="90" wrapText="1"/>
    </xf>
    <xf numFmtId="0" fontId="10" fillId="0" borderId="14" xfId="0" applyFont="1" applyBorder="1" applyAlignment="1" applyProtection="1">
      <alignment horizontal="center"/>
    </xf>
    <xf numFmtId="0" fontId="10" fillId="0" borderId="15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/>
    </xf>
    <xf numFmtId="0" fontId="10" fillId="0" borderId="15" xfId="0" applyFont="1" applyBorder="1" applyAlignment="1" applyProtection="1">
      <alignment horizontal="center" vertical="center" textRotation="90" wrapText="1"/>
    </xf>
    <xf numFmtId="0" fontId="10" fillId="0" borderId="3" xfId="0" applyFont="1" applyBorder="1" applyAlignment="1" applyProtection="1">
      <alignment horizontal="center" vertical="center" textRotation="90" wrapText="1"/>
    </xf>
    <xf numFmtId="0" fontId="10" fillId="0" borderId="21" xfId="0" applyFont="1" applyBorder="1" applyAlignment="1" applyProtection="1">
      <alignment horizontal="center"/>
    </xf>
    <xf numFmtId="0" fontId="10" fillId="0" borderId="22" xfId="0" applyFont="1" applyBorder="1" applyAlignment="1" applyProtection="1">
      <alignment horizontal="center"/>
    </xf>
    <xf numFmtId="0" fontId="10" fillId="0" borderId="33" xfId="0" applyFont="1" applyBorder="1" applyAlignment="1" applyProtection="1">
      <alignment horizontal="center"/>
    </xf>
    <xf numFmtId="0" fontId="12" fillId="0" borderId="21" xfId="0" applyFont="1" applyBorder="1" applyAlignment="1" applyProtection="1">
      <alignment horizontal="center"/>
    </xf>
    <xf numFmtId="0" fontId="12" fillId="0" borderId="22" xfId="0" applyFont="1" applyBorder="1" applyAlignment="1" applyProtection="1">
      <alignment horizontal="center"/>
    </xf>
    <xf numFmtId="0" fontId="12" fillId="0" borderId="34" xfId="0" applyFont="1" applyBorder="1" applyAlignment="1" applyProtection="1">
      <alignment horizontal="center"/>
    </xf>
    <xf numFmtId="0" fontId="9" fillId="0" borderId="3" xfId="0" applyFont="1" applyFill="1" applyBorder="1" applyAlignment="1">
      <alignment horizontal="center" vertical="center" wrapText="1"/>
    </xf>
    <xf numFmtId="0" fontId="19" fillId="0" borderId="30" xfId="0" applyFont="1" applyFill="1" applyBorder="1" applyAlignment="1">
      <alignment horizontal="center"/>
    </xf>
    <xf numFmtId="0" fontId="19" fillId="0" borderId="31" xfId="0" applyFont="1" applyFill="1" applyBorder="1" applyAlignment="1">
      <alignment horizontal="center"/>
    </xf>
    <xf numFmtId="0" fontId="20" fillId="0" borderId="3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 applyProtection="1">
      <alignment horizontal="left" vertical="center" indent="1"/>
    </xf>
    <xf numFmtId="0" fontId="10" fillId="0" borderId="36" xfId="0" applyFont="1" applyFill="1" applyBorder="1" applyAlignment="1" applyProtection="1">
      <alignment horizontal="left" vertical="center" indent="1"/>
    </xf>
    <xf numFmtId="0" fontId="12" fillId="0" borderId="3" xfId="21" applyFont="1" applyBorder="1" applyAlignment="1">
      <alignment horizontal="center" vertical="center" wrapText="1"/>
    </xf>
    <xf numFmtId="0" fontId="15" fillId="0" borderId="3" xfId="21" applyFont="1" applyFill="1" applyBorder="1" applyAlignment="1">
      <alignment horizontal="center" vertical="center"/>
    </xf>
    <xf numFmtId="0" fontId="12" fillId="0" borderId="3" xfId="21" applyFont="1" applyFill="1" applyBorder="1" applyAlignment="1">
      <alignment horizontal="center" vertical="center" wrapText="1"/>
    </xf>
    <xf numFmtId="0" fontId="12" fillId="0" borderId="0" xfId="21" applyFont="1" applyAlignment="1">
      <alignment horizontal="right"/>
    </xf>
  </cellXfs>
  <cellStyles count="24">
    <cellStyle name="Comma" xfId="1" builtinId="3"/>
    <cellStyle name="Comma 2" xfId="5"/>
    <cellStyle name="Comma 2 2" xfId="9"/>
    <cellStyle name="Comma 3" xfId="10"/>
    <cellStyle name="Comma 3 2" xfId="16"/>
    <cellStyle name="Comma 4" xfId="13"/>
    <cellStyle name="Comma 5" xfId="15"/>
    <cellStyle name="Comma 6" xfId="23"/>
    <cellStyle name="Normal" xfId="0" builtinId="0"/>
    <cellStyle name="Normal 10" xfId="7"/>
    <cellStyle name="Normal 11" xfId="18"/>
    <cellStyle name="Normal 2" xfId="4"/>
    <cellStyle name="Normal 2 2" xfId="6"/>
    <cellStyle name="Normal 3" xfId="12"/>
    <cellStyle name="Normal 4" xfId="14"/>
    <cellStyle name="Normal 4 2" xfId="11"/>
    <cellStyle name="Normal 4 2 2" xfId="17"/>
    <cellStyle name="Normal 5" xfId="21"/>
    <cellStyle name="Normal_RC-D 2" xfId="20"/>
    <cellStyle name="Percent" xfId="2" builtinId="5"/>
    <cellStyle name="Percent 2" xfId="8"/>
    <cellStyle name="Percent 2 2" xfId="3"/>
    <cellStyle name="Percent 2 3" xfId="19"/>
    <cellStyle name="Percent 3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epnadzem\AppData\Local\Microsoft\Windows\INetCache\Content.Outlook\TRKG25IM\FINAL%20Forms\FINREP%20Supplemental%20Form%20-%20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stShee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LD-A"/>
      <sheetName val="LD-D"/>
      <sheetName val="LD-AD"/>
      <sheetName val="Validation"/>
      <sheetName val="RCS"/>
      <sheetName val="CI"/>
      <sheetName val="Countries"/>
      <sheetName val="Currency Codes"/>
      <sheetName val="Rating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">
          <cell r="A3">
            <v>0</v>
          </cell>
        </row>
        <row r="4">
          <cell r="A4">
            <v>1</v>
          </cell>
        </row>
        <row r="8">
          <cell r="A8">
            <v>1</v>
          </cell>
          <cell r="B8">
            <v>0</v>
          </cell>
          <cell r="C8">
            <v>1</v>
          </cell>
          <cell r="D8">
            <v>1</v>
          </cell>
          <cell r="E8">
            <v>1</v>
          </cell>
          <cell r="F8">
            <v>0</v>
          </cell>
        </row>
        <row r="9">
          <cell r="A9">
            <v>2</v>
          </cell>
          <cell r="B9">
            <v>1</v>
          </cell>
          <cell r="C9">
            <v>2</v>
          </cell>
          <cell r="D9">
            <v>0</v>
          </cell>
          <cell r="E9">
            <v>0</v>
          </cell>
          <cell r="F9">
            <v>1</v>
          </cell>
        </row>
        <row r="10">
          <cell r="A10">
            <v>3</v>
          </cell>
          <cell r="B10">
            <v>2</v>
          </cell>
          <cell r="C10">
            <v>3</v>
          </cell>
          <cell r="F10">
            <v>2</v>
          </cell>
        </row>
        <row r="11">
          <cell r="A11">
            <v>4</v>
          </cell>
          <cell r="B11">
            <v>3</v>
          </cell>
          <cell r="C11">
            <v>4</v>
          </cell>
        </row>
        <row r="12">
          <cell r="A12">
            <v>5</v>
          </cell>
          <cell r="C12">
            <v>5</v>
          </cell>
        </row>
        <row r="13">
          <cell r="A13">
            <v>6</v>
          </cell>
          <cell r="C13">
            <v>6</v>
          </cell>
        </row>
        <row r="14">
          <cell r="C14">
            <v>7</v>
          </cell>
        </row>
        <row r="15">
          <cell r="C15">
            <v>8</v>
          </cell>
        </row>
        <row r="16">
          <cell r="C16">
            <v>9</v>
          </cell>
        </row>
      </sheetData>
      <sheetData sheetId="5" refreshError="1"/>
      <sheetData sheetId="6" refreshError="1"/>
      <sheetData sheetId="7">
        <row r="3">
          <cell r="A3" t="str">
            <v>AF</v>
          </cell>
        </row>
        <row r="4">
          <cell r="A4" t="str">
            <v>AX</v>
          </cell>
        </row>
        <row r="5">
          <cell r="A5" t="str">
            <v>AL</v>
          </cell>
        </row>
        <row r="6">
          <cell r="A6" t="str">
            <v>DZ</v>
          </cell>
        </row>
        <row r="7">
          <cell r="A7" t="str">
            <v>AS</v>
          </cell>
        </row>
        <row r="8">
          <cell r="A8" t="str">
            <v>AD</v>
          </cell>
        </row>
        <row r="9">
          <cell r="A9" t="str">
            <v>AO</v>
          </cell>
        </row>
        <row r="10">
          <cell r="A10" t="str">
            <v>AI</v>
          </cell>
        </row>
        <row r="11">
          <cell r="A11" t="str">
            <v>AQ</v>
          </cell>
        </row>
        <row r="12">
          <cell r="A12" t="str">
            <v>AG</v>
          </cell>
        </row>
        <row r="13">
          <cell r="A13" t="str">
            <v>AR</v>
          </cell>
        </row>
        <row r="14">
          <cell r="A14" t="str">
            <v>AM</v>
          </cell>
        </row>
        <row r="15">
          <cell r="A15" t="str">
            <v>AW</v>
          </cell>
        </row>
        <row r="16">
          <cell r="A16" t="str">
            <v>AC</v>
          </cell>
        </row>
        <row r="17">
          <cell r="A17" t="str">
            <v>AU</v>
          </cell>
        </row>
        <row r="18">
          <cell r="A18" t="str">
            <v>AT</v>
          </cell>
        </row>
        <row r="19">
          <cell r="A19" t="str">
            <v>AZ</v>
          </cell>
        </row>
        <row r="20">
          <cell r="A20" t="str">
            <v>BS</v>
          </cell>
        </row>
        <row r="21">
          <cell r="A21" t="str">
            <v>BH</v>
          </cell>
        </row>
        <row r="22">
          <cell r="A22" t="str">
            <v>BD</v>
          </cell>
        </row>
        <row r="23">
          <cell r="A23" t="str">
            <v>BB</v>
          </cell>
        </row>
        <row r="24">
          <cell r="A24" t="str">
            <v>BY</v>
          </cell>
        </row>
        <row r="25">
          <cell r="A25" t="str">
            <v>BE</v>
          </cell>
        </row>
        <row r="26">
          <cell r="A26" t="str">
            <v>BZ</v>
          </cell>
        </row>
        <row r="27">
          <cell r="A27" t="str">
            <v>BJ</v>
          </cell>
        </row>
        <row r="28">
          <cell r="A28" t="str">
            <v>BM</v>
          </cell>
        </row>
        <row r="29">
          <cell r="A29" t="str">
            <v>BT</v>
          </cell>
        </row>
        <row r="30">
          <cell r="A30" t="str">
            <v>BO</v>
          </cell>
        </row>
        <row r="31">
          <cell r="A31" t="str">
            <v>BA</v>
          </cell>
        </row>
        <row r="32">
          <cell r="A32" t="str">
            <v>BW</v>
          </cell>
        </row>
        <row r="33">
          <cell r="A33" t="str">
            <v>BV</v>
          </cell>
        </row>
        <row r="34">
          <cell r="A34" t="str">
            <v>BR</v>
          </cell>
        </row>
        <row r="35">
          <cell r="A35" t="str">
            <v>IO</v>
          </cell>
        </row>
        <row r="36">
          <cell r="A36" t="str">
            <v>VG</v>
          </cell>
        </row>
        <row r="37">
          <cell r="A37" t="str">
            <v>BN</v>
          </cell>
        </row>
        <row r="38">
          <cell r="A38" t="str">
            <v>BG</v>
          </cell>
        </row>
        <row r="39">
          <cell r="A39" t="str">
            <v>BF</v>
          </cell>
        </row>
        <row r="40">
          <cell r="A40" t="str">
            <v>BI</v>
          </cell>
        </row>
        <row r="41">
          <cell r="A41" t="str">
            <v>KH</v>
          </cell>
        </row>
        <row r="42">
          <cell r="A42" t="str">
            <v>CM</v>
          </cell>
        </row>
        <row r="43">
          <cell r="A43" t="str">
            <v>CA</v>
          </cell>
        </row>
        <row r="44">
          <cell r="A44" t="str">
            <v>CV</v>
          </cell>
        </row>
        <row r="45">
          <cell r="A45" t="str">
            <v>KY</v>
          </cell>
        </row>
        <row r="46">
          <cell r="A46" t="str">
            <v>CF</v>
          </cell>
        </row>
        <row r="47">
          <cell r="A47" t="str">
            <v>TD</v>
          </cell>
        </row>
        <row r="48">
          <cell r="A48" t="str">
            <v>CL</v>
          </cell>
        </row>
        <row r="49">
          <cell r="A49" t="str">
            <v>CN</v>
          </cell>
        </row>
        <row r="50">
          <cell r="A50" t="str">
            <v>CX</v>
          </cell>
        </row>
        <row r="51">
          <cell r="A51" t="str">
            <v>CC</v>
          </cell>
        </row>
        <row r="52">
          <cell r="A52" t="str">
            <v>CO</v>
          </cell>
        </row>
        <row r="53">
          <cell r="A53" t="str">
            <v>KM</v>
          </cell>
        </row>
        <row r="54">
          <cell r="A54" t="str">
            <v>CG</v>
          </cell>
        </row>
        <row r="55">
          <cell r="A55" t="str">
            <v>CD</v>
          </cell>
        </row>
        <row r="56">
          <cell r="A56" t="str">
            <v>CK</v>
          </cell>
        </row>
        <row r="57">
          <cell r="A57" t="str">
            <v>CR</v>
          </cell>
        </row>
        <row r="58">
          <cell r="A58" t="str">
            <v>CI</v>
          </cell>
        </row>
        <row r="59">
          <cell r="A59" t="str">
            <v>HR</v>
          </cell>
        </row>
        <row r="60">
          <cell r="A60" t="str">
            <v>CU</v>
          </cell>
        </row>
        <row r="61">
          <cell r="A61" t="str">
            <v>CY</v>
          </cell>
        </row>
        <row r="62">
          <cell r="A62" t="str">
            <v>CZ</v>
          </cell>
        </row>
        <row r="63">
          <cell r="A63" t="str">
            <v>CS</v>
          </cell>
        </row>
        <row r="64">
          <cell r="A64" t="str">
            <v>DK</v>
          </cell>
        </row>
        <row r="65">
          <cell r="A65" t="str">
            <v>DJ</v>
          </cell>
        </row>
        <row r="66">
          <cell r="A66" t="str">
            <v>DM</v>
          </cell>
        </row>
        <row r="67">
          <cell r="A67" t="str">
            <v>DO</v>
          </cell>
        </row>
        <row r="68">
          <cell r="A68" t="str">
            <v>TP</v>
          </cell>
        </row>
        <row r="69">
          <cell r="A69" t="str">
            <v>EC</v>
          </cell>
        </row>
        <row r="70">
          <cell r="A70" t="str">
            <v>EG</v>
          </cell>
        </row>
        <row r="71">
          <cell r="A71" t="str">
            <v>SV</v>
          </cell>
        </row>
        <row r="72">
          <cell r="A72" t="str">
            <v>GQ</v>
          </cell>
        </row>
        <row r="73">
          <cell r="A73" t="str">
            <v>ER</v>
          </cell>
        </row>
        <row r="74">
          <cell r="A74" t="str">
            <v>EE</v>
          </cell>
        </row>
        <row r="75">
          <cell r="A75" t="str">
            <v>ET</v>
          </cell>
        </row>
        <row r="76">
          <cell r="A76" t="str">
            <v>EU</v>
          </cell>
        </row>
        <row r="77">
          <cell r="A77" t="str">
            <v>MK</v>
          </cell>
        </row>
        <row r="78">
          <cell r="A78" t="str">
            <v>FK</v>
          </cell>
        </row>
        <row r="79">
          <cell r="A79" t="str">
            <v>FO</v>
          </cell>
        </row>
        <row r="80">
          <cell r="A80" t="str">
            <v>FJ</v>
          </cell>
        </row>
        <row r="81">
          <cell r="A81" t="str">
            <v>FI</v>
          </cell>
        </row>
        <row r="82">
          <cell r="A82" t="str">
            <v>FR</v>
          </cell>
        </row>
        <row r="83">
          <cell r="A83" t="str">
            <v>FX</v>
          </cell>
        </row>
        <row r="84">
          <cell r="A84" t="str">
            <v>GF</v>
          </cell>
        </row>
        <row r="85">
          <cell r="A85" t="str">
            <v>PF</v>
          </cell>
        </row>
        <row r="86">
          <cell r="A86" t="str">
            <v>TF</v>
          </cell>
        </row>
        <row r="87">
          <cell r="A87" t="str">
            <v>GA</v>
          </cell>
        </row>
        <row r="88">
          <cell r="A88" t="str">
            <v>GM</v>
          </cell>
        </row>
        <row r="89">
          <cell r="A89" t="str">
            <v>GE</v>
          </cell>
        </row>
        <row r="90">
          <cell r="A90" t="str">
            <v>DE</v>
          </cell>
        </row>
        <row r="91">
          <cell r="A91" t="str">
            <v>GH</v>
          </cell>
        </row>
        <row r="92">
          <cell r="A92" t="str">
            <v>GI</v>
          </cell>
        </row>
        <row r="93">
          <cell r="A93" t="str">
            <v>GB</v>
          </cell>
        </row>
        <row r="94">
          <cell r="A94" t="str">
            <v>GR</v>
          </cell>
        </row>
        <row r="95">
          <cell r="A95" t="str">
            <v>GL</v>
          </cell>
        </row>
        <row r="96">
          <cell r="A96" t="str">
            <v>GD</v>
          </cell>
        </row>
        <row r="97">
          <cell r="A97" t="str">
            <v>GP</v>
          </cell>
        </row>
        <row r="98">
          <cell r="A98" t="str">
            <v>GU</v>
          </cell>
        </row>
        <row r="99">
          <cell r="A99" t="str">
            <v>GT</v>
          </cell>
        </row>
        <row r="100">
          <cell r="A100" t="str">
            <v>GG</v>
          </cell>
        </row>
        <row r="101">
          <cell r="A101" t="str">
            <v>GN</v>
          </cell>
        </row>
        <row r="102">
          <cell r="A102" t="str">
            <v>GW</v>
          </cell>
        </row>
        <row r="103">
          <cell r="A103" t="str">
            <v>GY</v>
          </cell>
        </row>
        <row r="104">
          <cell r="A104" t="str">
            <v>HT</v>
          </cell>
        </row>
        <row r="105">
          <cell r="A105" t="str">
            <v>HM</v>
          </cell>
        </row>
        <row r="106">
          <cell r="A106" t="str">
            <v>HN</v>
          </cell>
        </row>
        <row r="107">
          <cell r="A107" t="str">
            <v>HK</v>
          </cell>
        </row>
        <row r="108">
          <cell r="A108" t="str">
            <v>HU</v>
          </cell>
        </row>
        <row r="109">
          <cell r="A109" t="str">
            <v>IS</v>
          </cell>
        </row>
        <row r="110">
          <cell r="A110" t="str">
            <v>IN</v>
          </cell>
        </row>
        <row r="111">
          <cell r="A111" t="str">
            <v>ID</v>
          </cell>
        </row>
        <row r="112">
          <cell r="A112" t="str">
            <v>IR</v>
          </cell>
        </row>
        <row r="113">
          <cell r="A113" t="str">
            <v>IQ</v>
          </cell>
        </row>
        <row r="114">
          <cell r="A114" t="str">
            <v>IE</v>
          </cell>
        </row>
        <row r="115">
          <cell r="A115" t="str">
            <v>IM</v>
          </cell>
        </row>
        <row r="116">
          <cell r="A116" t="str">
            <v>IL</v>
          </cell>
        </row>
        <row r="117">
          <cell r="A117" t="str">
            <v>IT</v>
          </cell>
        </row>
        <row r="118">
          <cell r="A118" t="str">
            <v>JM</v>
          </cell>
        </row>
        <row r="119">
          <cell r="A119" t="str">
            <v>JP</v>
          </cell>
        </row>
        <row r="120">
          <cell r="A120" t="str">
            <v>JE</v>
          </cell>
        </row>
        <row r="121">
          <cell r="A121" t="str">
            <v>JO</v>
          </cell>
        </row>
        <row r="122">
          <cell r="A122" t="str">
            <v>KZ</v>
          </cell>
        </row>
        <row r="123">
          <cell r="A123" t="str">
            <v>KE</v>
          </cell>
        </row>
        <row r="124">
          <cell r="A124" t="str">
            <v>KI</v>
          </cell>
        </row>
        <row r="125">
          <cell r="A125" t="str">
            <v>KP</v>
          </cell>
        </row>
        <row r="126">
          <cell r="A126" t="str">
            <v>KR</v>
          </cell>
        </row>
        <row r="127">
          <cell r="A127" t="str">
            <v>XK</v>
          </cell>
        </row>
        <row r="128">
          <cell r="A128" t="str">
            <v>KW</v>
          </cell>
        </row>
        <row r="129">
          <cell r="A129" t="str">
            <v>KG</v>
          </cell>
        </row>
        <row r="130">
          <cell r="A130" t="str">
            <v>LA</v>
          </cell>
        </row>
        <row r="131">
          <cell r="A131" t="str">
            <v>LV</v>
          </cell>
        </row>
        <row r="132">
          <cell r="A132" t="str">
            <v>LB</v>
          </cell>
        </row>
        <row r="133">
          <cell r="A133" t="str">
            <v>LS</v>
          </cell>
        </row>
        <row r="134">
          <cell r="A134" t="str">
            <v>LR</v>
          </cell>
        </row>
        <row r="135">
          <cell r="A135" t="str">
            <v>LY</v>
          </cell>
        </row>
        <row r="136">
          <cell r="A136" t="str">
            <v>LI</v>
          </cell>
        </row>
        <row r="137">
          <cell r="A137" t="str">
            <v>LT</v>
          </cell>
        </row>
        <row r="138">
          <cell r="A138" t="str">
            <v>LU</v>
          </cell>
        </row>
        <row r="139">
          <cell r="A139" t="str">
            <v>MO</v>
          </cell>
        </row>
        <row r="140">
          <cell r="A140" t="str">
            <v>MG</v>
          </cell>
        </row>
        <row r="141">
          <cell r="A141" t="str">
            <v>MW</v>
          </cell>
        </row>
        <row r="142">
          <cell r="A142" t="str">
            <v>MY</v>
          </cell>
        </row>
        <row r="143">
          <cell r="A143" t="str">
            <v>MV</v>
          </cell>
        </row>
        <row r="144">
          <cell r="A144" t="str">
            <v>ML</v>
          </cell>
        </row>
        <row r="145">
          <cell r="A145" t="str">
            <v>MT</v>
          </cell>
        </row>
        <row r="146">
          <cell r="A146" t="str">
            <v>MH</v>
          </cell>
        </row>
        <row r="147">
          <cell r="A147" t="str">
            <v>MQ</v>
          </cell>
        </row>
        <row r="148">
          <cell r="A148" t="str">
            <v>MR</v>
          </cell>
        </row>
        <row r="149">
          <cell r="A149" t="str">
            <v>MU</v>
          </cell>
        </row>
        <row r="150">
          <cell r="A150" t="str">
            <v>YT</v>
          </cell>
        </row>
        <row r="151">
          <cell r="A151" t="str">
            <v>MX</v>
          </cell>
        </row>
        <row r="152">
          <cell r="A152" t="str">
            <v>FM</v>
          </cell>
        </row>
        <row r="153">
          <cell r="A153" t="str">
            <v>MD</v>
          </cell>
        </row>
        <row r="154">
          <cell r="A154" t="str">
            <v>MC</v>
          </cell>
        </row>
        <row r="155">
          <cell r="A155" t="str">
            <v>MN</v>
          </cell>
        </row>
        <row r="156">
          <cell r="A156" t="str">
            <v>ME</v>
          </cell>
        </row>
        <row r="157">
          <cell r="A157" t="str">
            <v>MS</v>
          </cell>
        </row>
        <row r="158">
          <cell r="A158" t="str">
            <v>MA</v>
          </cell>
        </row>
        <row r="159">
          <cell r="A159" t="str">
            <v>MZ</v>
          </cell>
        </row>
        <row r="160">
          <cell r="A160" t="str">
            <v>MM</v>
          </cell>
        </row>
        <row r="161">
          <cell r="A161" t="str">
            <v>NA</v>
          </cell>
        </row>
        <row r="162">
          <cell r="A162" t="str">
            <v>NR</v>
          </cell>
        </row>
        <row r="163">
          <cell r="A163" t="str">
            <v>NP</v>
          </cell>
        </row>
        <row r="164">
          <cell r="A164" t="str">
            <v>NL</v>
          </cell>
        </row>
        <row r="165">
          <cell r="A165" t="str">
            <v>AN</v>
          </cell>
        </row>
        <row r="166">
          <cell r="A166" t="str">
            <v>NT</v>
          </cell>
        </row>
        <row r="167">
          <cell r="A167" t="str">
            <v>NC</v>
          </cell>
        </row>
        <row r="168">
          <cell r="A168" t="str">
            <v>NZ</v>
          </cell>
        </row>
        <row r="169">
          <cell r="A169" t="str">
            <v>NI</v>
          </cell>
        </row>
        <row r="170">
          <cell r="A170" t="str">
            <v>NE</v>
          </cell>
        </row>
        <row r="171">
          <cell r="A171" t="str">
            <v>NG</v>
          </cell>
        </row>
        <row r="172">
          <cell r="A172" t="str">
            <v>NU</v>
          </cell>
        </row>
        <row r="173">
          <cell r="A173" t="str">
            <v>NF</v>
          </cell>
        </row>
        <row r="174">
          <cell r="A174" t="str">
            <v>MP</v>
          </cell>
        </row>
        <row r="175">
          <cell r="A175" t="str">
            <v>NO</v>
          </cell>
        </row>
        <row r="176">
          <cell r="A176" t="str">
            <v>OM</v>
          </cell>
        </row>
        <row r="177">
          <cell r="A177" t="str">
            <v>PK</v>
          </cell>
        </row>
        <row r="178">
          <cell r="A178" t="str">
            <v>PW</v>
          </cell>
        </row>
        <row r="179">
          <cell r="A179" t="str">
            <v>PS</v>
          </cell>
        </row>
        <row r="180">
          <cell r="A180" t="str">
            <v>PA</v>
          </cell>
        </row>
        <row r="181">
          <cell r="A181" t="str">
            <v>PG</v>
          </cell>
        </row>
        <row r="182">
          <cell r="A182" t="str">
            <v>PY</v>
          </cell>
        </row>
        <row r="183">
          <cell r="A183" t="str">
            <v>PE</v>
          </cell>
        </row>
        <row r="184">
          <cell r="A184" t="str">
            <v>PH</v>
          </cell>
        </row>
        <row r="185">
          <cell r="A185" t="str">
            <v>PN</v>
          </cell>
        </row>
        <row r="186">
          <cell r="A186" t="str">
            <v>PL</v>
          </cell>
        </row>
        <row r="187">
          <cell r="A187" t="str">
            <v>PT</v>
          </cell>
        </row>
        <row r="188">
          <cell r="A188" t="str">
            <v>PR</v>
          </cell>
        </row>
        <row r="189">
          <cell r="A189" t="str">
            <v>QA</v>
          </cell>
        </row>
        <row r="190">
          <cell r="A190" t="str">
            <v>RE</v>
          </cell>
        </row>
        <row r="191">
          <cell r="A191" t="str">
            <v>RO</v>
          </cell>
        </row>
        <row r="192">
          <cell r="A192" t="str">
            <v>RU</v>
          </cell>
        </row>
        <row r="193">
          <cell r="A193" t="str">
            <v>RW</v>
          </cell>
        </row>
        <row r="194">
          <cell r="A194" t="str">
            <v>GS</v>
          </cell>
        </row>
        <row r="195">
          <cell r="A195" t="str">
            <v>KN</v>
          </cell>
        </row>
        <row r="196">
          <cell r="A196" t="str">
            <v>LC</v>
          </cell>
        </row>
        <row r="197">
          <cell r="A197" t="str">
            <v>MF</v>
          </cell>
        </row>
        <row r="198">
          <cell r="A198" t="str">
            <v>VC</v>
          </cell>
        </row>
        <row r="199">
          <cell r="A199" t="str">
            <v>WS</v>
          </cell>
        </row>
        <row r="200">
          <cell r="A200" t="str">
            <v>SM</v>
          </cell>
        </row>
        <row r="201">
          <cell r="A201" t="str">
            <v>ST</v>
          </cell>
        </row>
        <row r="202">
          <cell r="A202" t="str">
            <v>SA</v>
          </cell>
        </row>
        <row r="203">
          <cell r="A203" t="str">
            <v>SN</v>
          </cell>
        </row>
        <row r="204">
          <cell r="A204" t="str">
            <v>RS</v>
          </cell>
        </row>
        <row r="205">
          <cell r="A205" t="str">
            <v>YU</v>
          </cell>
        </row>
        <row r="206">
          <cell r="A206" t="str">
            <v>SC</v>
          </cell>
        </row>
        <row r="207">
          <cell r="A207" t="str">
            <v>SL</v>
          </cell>
        </row>
        <row r="208">
          <cell r="A208" t="str">
            <v>SG</v>
          </cell>
        </row>
        <row r="209">
          <cell r="A209" t="str">
            <v>SK</v>
          </cell>
        </row>
        <row r="210">
          <cell r="A210" t="str">
            <v>SI</v>
          </cell>
        </row>
        <row r="211">
          <cell r="A211" t="str">
            <v>SB</v>
          </cell>
        </row>
        <row r="212">
          <cell r="A212" t="str">
            <v>SO</v>
          </cell>
        </row>
        <row r="213">
          <cell r="A213" t="str">
            <v>ZA</v>
          </cell>
        </row>
        <row r="214">
          <cell r="A214" t="str">
            <v>SS</v>
          </cell>
        </row>
        <row r="215">
          <cell r="A215" t="str">
            <v>ES</v>
          </cell>
        </row>
        <row r="216">
          <cell r="A216" t="str">
            <v>LK</v>
          </cell>
        </row>
        <row r="217">
          <cell r="A217" t="str">
            <v>SH</v>
          </cell>
        </row>
        <row r="218">
          <cell r="A218" t="str">
            <v>PM</v>
          </cell>
        </row>
        <row r="219">
          <cell r="A219" t="str">
            <v>SD</v>
          </cell>
        </row>
        <row r="220">
          <cell r="A220" t="str">
            <v>SR</v>
          </cell>
        </row>
        <row r="221">
          <cell r="A221" t="str">
            <v>SJ</v>
          </cell>
        </row>
        <row r="222">
          <cell r="A222" t="str">
            <v>SZ</v>
          </cell>
        </row>
        <row r="223">
          <cell r="A223" t="str">
            <v>SE</v>
          </cell>
        </row>
        <row r="224">
          <cell r="A224" t="str">
            <v>CH</v>
          </cell>
        </row>
        <row r="225">
          <cell r="A225" t="str">
            <v>SY</v>
          </cell>
        </row>
        <row r="226">
          <cell r="A226" t="str">
            <v>TW</v>
          </cell>
        </row>
        <row r="227">
          <cell r="A227" t="str">
            <v>TJ</v>
          </cell>
        </row>
        <row r="228">
          <cell r="A228" t="str">
            <v>TZ</v>
          </cell>
        </row>
        <row r="229">
          <cell r="A229" t="str">
            <v>TH</v>
          </cell>
        </row>
        <row r="230">
          <cell r="A230" t="str">
            <v>TG</v>
          </cell>
        </row>
        <row r="231">
          <cell r="A231" t="str">
            <v>TK</v>
          </cell>
        </row>
        <row r="232">
          <cell r="A232" t="str">
            <v>TO</v>
          </cell>
        </row>
        <row r="233">
          <cell r="A233" t="str">
            <v>TT</v>
          </cell>
        </row>
        <row r="234">
          <cell r="A234" t="str">
            <v>TN</v>
          </cell>
        </row>
        <row r="235">
          <cell r="A235" t="str">
            <v>TR</v>
          </cell>
        </row>
        <row r="236">
          <cell r="A236" t="str">
            <v>TM</v>
          </cell>
        </row>
        <row r="237">
          <cell r="A237" t="str">
            <v>TC</v>
          </cell>
        </row>
        <row r="238">
          <cell r="A238" t="str">
            <v>TV</v>
          </cell>
        </row>
        <row r="239">
          <cell r="A239" t="str">
            <v>UG</v>
          </cell>
        </row>
        <row r="240">
          <cell r="A240" t="str">
            <v>UA</v>
          </cell>
        </row>
        <row r="241">
          <cell r="A241" t="str">
            <v>AE</v>
          </cell>
        </row>
        <row r="242">
          <cell r="A242" t="str">
            <v>UK</v>
          </cell>
        </row>
        <row r="243">
          <cell r="A243" t="str">
            <v>US</v>
          </cell>
        </row>
        <row r="244">
          <cell r="A244" t="str">
            <v>UY</v>
          </cell>
        </row>
        <row r="245">
          <cell r="A245" t="str">
            <v>UM</v>
          </cell>
        </row>
        <row r="246">
          <cell r="A246" t="str">
            <v>SU</v>
          </cell>
        </row>
        <row r="247">
          <cell r="A247" t="str">
            <v>UZ</v>
          </cell>
        </row>
        <row r="248">
          <cell r="A248" t="str">
            <v>VU</v>
          </cell>
        </row>
        <row r="249">
          <cell r="A249" t="str">
            <v>VA</v>
          </cell>
        </row>
        <row r="250">
          <cell r="A250" t="str">
            <v>VE</v>
          </cell>
        </row>
        <row r="251">
          <cell r="A251" t="str">
            <v>VN</v>
          </cell>
        </row>
        <row r="252">
          <cell r="A252" t="str">
            <v>VI</v>
          </cell>
        </row>
        <row r="253">
          <cell r="A253" t="str">
            <v>WF</v>
          </cell>
        </row>
        <row r="254">
          <cell r="A254" t="str">
            <v>EH</v>
          </cell>
        </row>
        <row r="255">
          <cell r="A255" t="str">
            <v>YE</v>
          </cell>
        </row>
        <row r="256">
          <cell r="A256" t="str">
            <v>ZR</v>
          </cell>
        </row>
        <row r="257">
          <cell r="A257" t="str">
            <v>ZM</v>
          </cell>
        </row>
        <row r="258">
          <cell r="A258" t="str">
            <v>ZW</v>
          </cell>
        </row>
        <row r="259">
          <cell r="A259" t="str">
            <v>IFI</v>
          </cell>
        </row>
        <row r="260">
          <cell r="A260" t="str">
            <v>BL</v>
          </cell>
        </row>
        <row r="261">
          <cell r="A261" t="str">
            <v>TL</v>
          </cell>
        </row>
        <row r="262">
          <cell r="A262" t="str">
            <v>OT</v>
          </cell>
        </row>
      </sheetData>
      <sheetData sheetId="8">
        <row r="3">
          <cell r="A3" t="str">
            <v>AED</v>
          </cell>
        </row>
        <row r="4">
          <cell r="A4" t="str">
            <v>AFN</v>
          </cell>
        </row>
        <row r="5">
          <cell r="A5" t="str">
            <v>ALL</v>
          </cell>
        </row>
        <row r="6">
          <cell r="A6" t="str">
            <v>AMD</v>
          </cell>
        </row>
        <row r="7">
          <cell r="A7" t="str">
            <v>ANG</v>
          </cell>
        </row>
        <row r="8">
          <cell r="A8" t="str">
            <v>AOA</v>
          </cell>
        </row>
        <row r="9">
          <cell r="A9" t="str">
            <v>ARS</v>
          </cell>
        </row>
        <row r="10">
          <cell r="A10" t="str">
            <v>AUD</v>
          </cell>
        </row>
        <row r="11">
          <cell r="A11" t="str">
            <v>AWG</v>
          </cell>
        </row>
        <row r="12">
          <cell r="A12" t="str">
            <v>AZN</v>
          </cell>
        </row>
        <row r="13">
          <cell r="A13" t="str">
            <v>BAM</v>
          </cell>
        </row>
        <row r="14">
          <cell r="A14" t="str">
            <v>BBD</v>
          </cell>
        </row>
        <row r="15">
          <cell r="A15" t="str">
            <v>BDT</v>
          </cell>
        </row>
        <row r="16">
          <cell r="A16" t="str">
            <v>BGN</v>
          </cell>
        </row>
        <row r="17">
          <cell r="A17" t="str">
            <v>BHD</v>
          </cell>
        </row>
        <row r="18">
          <cell r="A18" t="str">
            <v>BIF</v>
          </cell>
        </row>
        <row r="19">
          <cell r="A19" t="str">
            <v>BMD</v>
          </cell>
        </row>
        <row r="20">
          <cell r="A20" t="str">
            <v>BND</v>
          </cell>
        </row>
        <row r="21">
          <cell r="A21" t="str">
            <v>BOB</v>
          </cell>
        </row>
        <row r="22">
          <cell r="A22" t="str">
            <v>BRL</v>
          </cell>
        </row>
        <row r="23">
          <cell r="A23" t="str">
            <v>BSD</v>
          </cell>
        </row>
        <row r="24">
          <cell r="A24" t="str">
            <v>BTN</v>
          </cell>
        </row>
        <row r="25">
          <cell r="A25" t="str">
            <v>BWP</v>
          </cell>
        </row>
        <row r="26">
          <cell r="A26" t="str">
            <v>BYR</v>
          </cell>
        </row>
        <row r="27">
          <cell r="A27" t="str">
            <v>BZD</v>
          </cell>
        </row>
        <row r="28">
          <cell r="A28" t="str">
            <v>CAD</v>
          </cell>
        </row>
        <row r="29">
          <cell r="A29" t="str">
            <v>CDF</v>
          </cell>
        </row>
        <row r="30">
          <cell r="A30" t="str">
            <v>CHF</v>
          </cell>
        </row>
        <row r="31">
          <cell r="A31" t="str">
            <v>CLP</v>
          </cell>
        </row>
        <row r="32">
          <cell r="A32" t="str">
            <v>CNY</v>
          </cell>
        </row>
        <row r="33">
          <cell r="A33" t="str">
            <v>COP</v>
          </cell>
        </row>
        <row r="34">
          <cell r="A34" t="str">
            <v>CRC</v>
          </cell>
        </row>
        <row r="35">
          <cell r="A35" t="str">
            <v>CUC</v>
          </cell>
        </row>
        <row r="36">
          <cell r="A36" t="str">
            <v>CUP</v>
          </cell>
        </row>
        <row r="37">
          <cell r="A37" t="str">
            <v>CVE</v>
          </cell>
        </row>
        <row r="38">
          <cell r="A38" t="str">
            <v>CZK</v>
          </cell>
        </row>
        <row r="39">
          <cell r="A39" t="str">
            <v>DJF</v>
          </cell>
        </row>
        <row r="40">
          <cell r="A40" t="str">
            <v>DKK</v>
          </cell>
        </row>
        <row r="41">
          <cell r="A41" t="str">
            <v>DOP</v>
          </cell>
        </row>
        <row r="42">
          <cell r="A42" t="str">
            <v>DZD</v>
          </cell>
        </row>
        <row r="43">
          <cell r="A43" t="str">
            <v>EGP</v>
          </cell>
        </row>
        <row r="44">
          <cell r="A44" t="str">
            <v>ERN</v>
          </cell>
        </row>
        <row r="45">
          <cell r="A45" t="str">
            <v>ETB</v>
          </cell>
        </row>
        <row r="46">
          <cell r="A46" t="str">
            <v>EUR</v>
          </cell>
        </row>
        <row r="47">
          <cell r="A47" t="str">
            <v>FJD</v>
          </cell>
        </row>
        <row r="48">
          <cell r="A48" t="str">
            <v>FKP</v>
          </cell>
        </row>
        <row r="49">
          <cell r="A49" t="str">
            <v>GBP</v>
          </cell>
        </row>
        <row r="50">
          <cell r="A50" t="str">
            <v>GEL</v>
          </cell>
        </row>
        <row r="51">
          <cell r="A51" t="str">
            <v>GGP</v>
          </cell>
        </row>
        <row r="52">
          <cell r="A52" t="str">
            <v>GHS</v>
          </cell>
        </row>
        <row r="53">
          <cell r="A53" t="str">
            <v>GIP</v>
          </cell>
        </row>
        <row r="54">
          <cell r="A54" t="str">
            <v>GMD</v>
          </cell>
        </row>
        <row r="55">
          <cell r="A55" t="str">
            <v>GNF</v>
          </cell>
        </row>
        <row r="56">
          <cell r="A56" t="str">
            <v>GTQ</v>
          </cell>
        </row>
        <row r="57">
          <cell r="A57" t="str">
            <v>GYD</v>
          </cell>
        </row>
        <row r="58">
          <cell r="A58" t="str">
            <v>HKD</v>
          </cell>
        </row>
        <row r="59">
          <cell r="A59" t="str">
            <v>HNL</v>
          </cell>
        </row>
        <row r="60">
          <cell r="A60" t="str">
            <v>HRK</v>
          </cell>
        </row>
        <row r="61">
          <cell r="A61" t="str">
            <v>HTG</v>
          </cell>
        </row>
        <row r="62">
          <cell r="A62" t="str">
            <v>HUF</v>
          </cell>
        </row>
        <row r="63">
          <cell r="A63" t="str">
            <v>IDR</v>
          </cell>
        </row>
        <row r="64">
          <cell r="A64" t="str">
            <v>ILS</v>
          </cell>
        </row>
        <row r="65">
          <cell r="A65" t="str">
            <v>IMP</v>
          </cell>
        </row>
        <row r="66">
          <cell r="A66" t="str">
            <v>INR</v>
          </cell>
        </row>
        <row r="67">
          <cell r="A67" t="str">
            <v>IQD</v>
          </cell>
        </row>
        <row r="68">
          <cell r="A68" t="str">
            <v>IRR</v>
          </cell>
        </row>
        <row r="69">
          <cell r="A69" t="str">
            <v>ISK</v>
          </cell>
        </row>
        <row r="70">
          <cell r="A70" t="str">
            <v>JEP</v>
          </cell>
        </row>
        <row r="71">
          <cell r="A71" t="str">
            <v>JMD</v>
          </cell>
        </row>
        <row r="72">
          <cell r="A72" t="str">
            <v>JOD</v>
          </cell>
        </row>
        <row r="73">
          <cell r="A73" t="str">
            <v>JPY</v>
          </cell>
        </row>
        <row r="74">
          <cell r="A74" t="str">
            <v>KES</v>
          </cell>
        </row>
        <row r="75">
          <cell r="A75" t="str">
            <v>KGS</v>
          </cell>
        </row>
        <row r="76">
          <cell r="A76" t="str">
            <v>KHR</v>
          </cell>
        </row>
        <row r="77">
          <cell r="A77" t="str">
            <v>KMF</v>
          </cell>
        </row>
        <row r="78">
          <cell r="A78" t="str">
            <v>KPW</v>
          </cell>
        </row>
        <row r="79">
          <cell r="A79" t="str">
            <v>KRW</v>
          </cell>
        </row>
        <row r="80">
          <cell r="A80" t="str">
            <v>KWD</v>
          </cell>
        </row>
        <row r="81">
          <cell r="A81" t="str">
            <v>KYD</v>
          </cell>
        </row>
        <row r="82">
          <cell r="A82" t="str">
            <v>KZT</v>
          </cell>
        </row>
        <row r="83">
          <cell r="A83" t="str">
            <v>LAK</v>
          </cell>
        </row>
        <row r="84">
          <cell r="A84" t="str">
            <v>LBP</v>
          </cell>
        </row>
        <row r="85">
          <cell r="A85" t="str">
            <v>LKR</v>
          </cell>
        </row>
        <row r="86">
          <cell r="A86" t="str">
            <v>LRD</v>
          </cell>
        </row>
        <row r="87">
          <cell r="A87" t="str">
            <v>LSL</v>
          </cell>
        </row>
        <row r="88">
          <cell r="A88" t="str">
            <v>LTL</v>
          </cell>
        </row>
        <row r="89">
          <cell r="A89" t="str">
            <v>LVL</v>
          </cell>
        </row>
        <row r="90">
          <cell r="A90" t="str">
            <v>LYD</v>
          </cell>
        </row>
        <row r="91">
          <cell r="A91" t="str">
            <v>MAD</v>
          </cell>
        </row>
        <row r="92">
          <cell r="A92" t="str">
            <v>MDL</v>
          </cell>
        </row>
        <row r="93">
          <cell r="A93" t="str">
            <v>MGA</v>
          </cell>
        </row>
        <row r="94">
          <cell r="A94" t="str">
            <v>MKD</v>
          </cell>
        </row>
        <row r="95">
          <cell r="A95" t="str">
            <v>MMK</v>
          </cell>
        </row>
        <row r="96">
          <cell r="A96" t="str">
            <v>MNT</v>
          </cell>
        </row>
        <row r="97">
          <cell r="A97" t="str">
            <v>MOP</v>
          </cell>
        </row>
        <row r="98">
          <cell r="A98" t="str">
            <v>MRO</v>
          </cell>
        </row>
        <row r="99">
          <cell r="A99" t="str">
            <v>MUR</v>
          </cell>
        </row>
        <row r="100">
          <cell r="A100" t="str">
            <v>MVR</v>
          </cell>
        </row>
        <row r="101">
          <cell r="A101" t="str">
            <v>MWK</v>
          </cell>
        </row>
        <row r="102">
          <cell r="A102" t="str">
            <v>MXN</v>
          </cell>
        </row>
        <row r="103">
          <cell r="A103" t="str">
            <v>MYR</v>
          </cell>
        </row>
        <row r="104">
          <cell r="A104" t="str">
            <v>MZN</v>
          </cell>
        </row>
        <row r="105">
          <cell r="A105" t="str">
            <v>NAD</v>
          </cell>
        </row>
        <row r="106">
          <cell r="A106" t="str">
            <v>NGN</v>
          </cell>
        </row>
        <row r="107">
          <cell r="A107" t="str">
            <v>NIO</v>
          </cell>
        </row>
        <row r="108">
          <cell r="A108" t="str">
            <v>NOK</v>
          </cell>
        </row>
        <row r="109">
          <cell r="A109" t="str">
            <v>NPR</v>
          </cell>
        </row>
        <row r="110">
          <cell r="A110" t="str">
            <v>NZD</v>
          </cell>
        </row>
        <row r="111">
          <cell r="A111" t="str">
            <v>OMR</v>
          </cell>
        </row>
        <row r="112">
          <cell r="A112" t="str">
            <v>PAB</v>
          </cell>
        </row>
        <row r="113">
          <cell r="A113" t="str">
            <v>PEN</v>
          </cell>
        </row>
        <row r="114">
          <cell r="A114" t="str">
            <v>PGK</v>
          </cell>
        </row>
        <row r="115">
          <cell r="A115" t="str">
            <v>PHP</v>
          </cell>
        </row>
        <row r="116">
          <cell r="A116" t="str">
            <v>PKR</v>
          </cell>
        </row>
        <row r="117">
          <cell r="A117" t="str">
            <v>PLN</v>
          </cell>
        </row>
        <row r="118">
          <cell r="A118" t="str">
            <v>PYG</v>
          </cell>
        </row>
        <row r="119">
          <cell r="A119" t="str">
            <v>QAR</v>
          </cell>
        </row>
        <row r="120">
          <cell r="A120" t="str">
            <v>RON</v>
          </cell>
        </row>
        <row r="121">
          <cell r="A121" t="str">
            <v>RSD</v>
          </cell>
        </row>
        <row r="122">
          <cell r="A122" t="str">
            <v>RUB</v>
          </cell>
        </row>
        <row r="123">
          <cell r="A123" t="str">
            <v>RWF</v>
          </cell>
        </row>
        <row r="124">
          <cell r="A124" t="str">
            <v>SAR</v>
          </cell>
        </row>
        <row r="125">
          <cell r="A125" t="str">
            <v>SBD</v>
          </cell>
        </row>
        <row r="126">
          <cell r="A126" t="str">
            <v>SCR</v>
          </cell>
        </row>
        <row r="127">
          <cell r="A127" t="str">
            <v>SDG</v>
          </cell>
        </row>
        <row r="128">
          <cell r="A128" t="str">
            <v>SEK</v>
          </cell>
        </row>
        <row r="129">
          <cell r="A129" t="str">
            <v>SGD</v>
          </cell>
        </row>
        <row r="130">
          <cell r="A130" t="str">
            <v>SHP</v>
          </cell>
        </row>
        <row r="131">
          <cell r="A131" t="str">
            <v>SLL</v>
          </cell>
        </row>
        <row r="132">
          <cell r="A132" t="str">
            <v>SOS</v>
          </cell>
        </row>
        <row r="133">
          <cell r="A133" t="str">
            <v>SPL*</v>
          </cell>
        </row>
        <row r="134">
          <cell r="A134" t="str">
            <v>SRD</v>
          </cell>
        </row>
        <row r="135">
          <cell r="A135" t="str">
            <v>STD</v>
          </cell>
        </row>
        <row r="136">
          <cell r="A136" t="str">
            <v>SVC</v>
          </cell>
        </row>
        <row r="137">
          <cell r="A137" t="str">
            <v>SYP</v>
          </cell>
        </row>
        <row r="138">
          <cell r="A138" t="str">
            <v>SZL</v>
          </cell>
        </row>
        <row r="139">
          <cell r="A139" t="str">
            <v>THB</v>
          </cell>
        </row>
        <row r="140">
          <cell r="A140" t="str">
            <v>TJS</v>
          </cell>
        </row>
        <row r="141">
          <cell r="A141" t="str">
            <v>TMT</v>
          </cell>
        </row>
        <row r="142">
          <cell r="A142" t="str">
            <v>TND</v>
          </cell>
        </row>
        <row r="143">
          <cell r="A143" t="str">
            <v>TOP</v>
          </cell>
        </row>
        <row r="144">
          <cell r="A144" t="str">
            <v>TRY</v>
          </cell>
        </row>
        <row r="145">
          <cell r="A145" t="str">
            <v>TTD</v>
          </cell>
        </row>
        <row r="146">
          <cell r="A146" t="str">
            <v>TVD</v>
          </cell>
        </row>
        <row r="147">
          <cell r="A147" t="str">
            <v>TWD</v>
          </cell>
        </row>
        <row r="148">
          <cell r="A148" t="str">
            <v>TZS</v>
          </cell>
        </row>
        <row r="149">
          <cell r="A149" t="str">
            <v>UAH</v>
          </cell>
        </row>
        <row r="150">
          <cell r="A150" t="str">
            <v>UGX</v>
          </cell>
        </row>
        <row r="151">
          <cell r="A151" t="str">
            <v>USD</v>
          </cell>
        </row>
        <row r="152">
          <cell r="A152" t="str">
            <v>UYU</v>
          </cell>
        </row>
        <row r="153">
          <cell r="A153" t="str">
            <v>UZS</v>
          </cell>
        </row>
        <row r="154">
          <cell r="A154" t="str">
            <v>VEF</v>
          </cell>
        </row>
        <row r="155">
          <cell r="A155" t="str">
            <v>VND</v>
          </cell>
        </row>
        <row r="156">
          <cell r="A156" t="str">
            <v>VUV</v>
          </cell>
        </row>
        <row r="157">
          <cell r="A157" t="str">
            <v>WST</v>
          </cell>
        </row>
        <row r="158">
          <cell r="A158" t="str">
            <v>XAF</v>
          </cell>
        </row>
        <row r="159">
          <cell r="A159" t="str">
            <v>XCD</v>
          </cell>
        </row>
        <row r="160">
          <cell r="A160" t="str">
            <v>XDR</v>
          </cell>
        </row>
        <row r="161">
          <cell r="A161" t="str">
            <v>XOF</v>
          </cell>
        </row>
        <row r="162">
          <cell r="A162" t="str">
            <v>XPF</v>
          </cell>
        </row>
        <row r="163">
          <cell r="A163" t="str">
            <v>YER</v>
          </cell>
        </row>
        <row r="164">
          <cell r="A164" t="str">
            <v>ZAR</v>
          </cell>
        </row>
        <row r="165">
          <cell r="A165" t="str">
            <v>ZMK</v>
          </cell>
        </row>
        <row r="166">
          <cell r="A166" t="str">
            <v>ZWD</v>
          </cell>
        </row>
      </sheetData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Sheet"/>
      <sheetName val="Sheet1"/>
      <sheetName val="Technical"/>
      <sheetName val="Ratings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00B050"/>
    <pageSetUpPr fitToPage="1"/>
  </sheetPr>
  <dimension ref="A2:U59"/>
  <sheetViews>
    <sheetView tabSelected="1" view="pageBreakPreview" zoomScale="95" zoomScaleNormal="100" zoomScaleSheetLayoutView="95" workbookViewId="0">
      <selection activeCell="B3" sqref="B3"/>
    </sheetView>
  </sheetViews>
  <sheetFormatPr defaultColWidth="9.140625" defaultRowHeight="12.75" x14ac:dyDescent="0.2"/>
  <cols>
    <col min="1" max="1" width="4.42578125" style="6" customWidth="1"/>
    <col min="2" max="2" width="42.28515625" style="6" bestFit="1" customWidth="1"/>
    <col min="3" max="3" width="17.28515625" style="6" bestFit="1" customWidth="1"/>
    <col min="4" max="4" width="10.42578125" style="6" bestFit="1" customWidth="1"/>
    <col min="5" max="5" width="10.28515625" style="6" bestFit="1" customWidth="1"/>
    <col min="6" max="6" width="9.7109375" style="6" bestFit="1" customWidth="1"/>
    <col min="7" max="7" width="10.5703125" style="6" bestFit="1" customWidth="1"/>
    <col min="8" max="8" width="10.28515625" style="6" bestFit="1" customWidth="1"/>
    <col min="9" max="9" width="10.5703125" style="6" bestFit="1" customWidth="1"/>
    <col min="10" max="11" width="10.28515625" style="6" bestFit="1" customWidth="1"/>
    <col min="12" max="12" width="11.140625" style="6" customWidth="1"/>
    <col min="13" max="13" width="9.85546875" style="6" bestFit="1" customWidth="1"/>
    <col min="14" max="15" width="10.42578125" style="6" bestFit="1" customWidth="1"/>
    <col min="16" max="16" width="9.85546875" style="6" bestFit="1" customWidth="1"/>
    <col min="17" max="17" width="10.42578125" style="6" bestFit="1" customWidth="1"/>
    <col min="18" max="18" width="11" style="6" customWidth="1"/>
    <col min="19" max="19" width="12.140625" style="6" bestFit="1" customWidth="1"/>
    <col min="20" max="16384" width="9.140625" style="6"/>
  </cols>
  <sheetData>
    <row r="2" spans="1:10" x14ac:dyDescent="0.2">
      <c r="A2" s="6" t="s">
        <v>82</v>
      </c>
    </row>
    <row r="3" spans="1:10" x14ac:dyDescent="0.2">
      <c r="B3" s="67">
        <v>45473</v>
      </c>
    </row>
    <row r="4" spans="1:10" ht="13.5" thickBot="1" x14ac:dyDescent="0.25"/>
    <row r="5" spans="1:10" x14ac:dyDescent="0.2">
      <c r="A5" s="172" t="s">
        <v>0</v>
      </c>
      <c r="B5" s="170" t="s">
        <v>28</v>
      </c>
      <c r="C5" s="174" t="s">
        <v>27</v>
      </c>
      <c r="D5" s="175"/>
      <c r="E5" s="175"/>
      <c r="F5" s="175"/>
      <c r="G5" s="175"/>
      <c r="H5" s="175"/>
      <c r="I5" s="175"/>
      <c r="J5" s="176"/>
    </row>
    <row r="6" spans="1:10" s="11" customFormat="1" ht="117.75" customHeight="1" x14ac:dyDescent="0.2">
      <c r="A6" s="173"/>
      <c r="B6" s="171"/>
      <c r="C6" s="8" t="s">
        <v>29</v>
      </c>
      <c r="D6" s="9" t="s">
        <v>30</v>
      </c>
      <c r="E6" s="9" t="s">
        <v>31</v>
      </c>
      <c r="F6" s="9" t="s">
        <v>32</v>
      </c>
      <c r="G6" s="9" t="s">
        <v>33</v>
      </c>
      <c r="H6" s="9" t="s">
        <v>34</v>
      </c>
      <c r="I6" s="9" t="s">
        <v>35</v>
      </c>
      <c r="J6" s="10" t="s">
        <v>36</v>
      </c>
    </row>
    <row r="7" spans="1:10" x14ac:dyDescent="0.2">
      <c r="A7" s="56">
        <f t="shared" ref="A7:A23" si="0">A30</f>
        <v>1</v>
      </c>
      <c r="B7" s="15" t="str">
        <f t="shared" ref="B7:B23" si="1">B30</f>
        <v>საქართველოს ბანკი</v>
      </c>
      <c r="C7" s="60">
        <f t="shared" ref="C7:C23" si="2">C30/C$29</f>
        <v>0.39325662532503164</v>
      </c>
      <c r="D7" s="61">
        <f t="shared" ref="D7:D21" si="3">E30/E$29</f>
        <v>0.37495963282282935</v>
      </c>
      <c r="E7" s="61">
        <f t="shared" ref="E7:E21" si="4">G30/G$29</f>
        <v>0.39884852052699155</v>
      </c>
      <c r="F7" s="61">
        <f t="shared" ref="F7:F21" si="5">H30/H$29</f>
        <v>0.41406948696456458</v>
      </c>
      <c r="G7" s="61">
        <f t="shared" ref="G7:G21" si="6">J30/J$29</f>
        <v>0.42189801046655084</v>
      </c>
      <c r="H7" s="61">
        <f t="shared" ref="H7:H21" si="7">K30/K$29</f>
        <v>0.36319943466394899</v>
      </c>
      <c r="I7" s="61">
        <f t="shared" ref="I7:I21" si="8">L30/L$29</f>
        <v>0.46257151361901788</v>
      </c>
      <c r="J7" s="59">
        <f t="shared" ref="J7:J23" si="9">O30/O$29</f>
        <v>0.36077140771192739</v>
      </c>
    </row>
    <row r="8" spans="1:10" x14ac:dyDescent="0.2">
      <c r="A8" s="55">
        <f t="shared" si="0"/>
        <v>2</v>
      </c>
      <c r="B8" s="12" t="str">
        <f t="shared" si="1"/>
        <v>თი–ბი–სი ბანკი</v>
      </c>
      <c r="C8" s="57">
        <f t="shared" si="2"/>
        <v>0.38526207139915281</v>
      </c>
      <c r="D8" s="58">
        <f t="shared" si="3"/>
        <v>0.3924717574463582</v>
      </c>
      <c r="E8" s="58">
        <f t="shared" si="4"/>
        <v>0.3879465481140007</v>
      </c>
      <c r="F8" s="58">
        <f t="shared" si="5"/>
        <v>0.3854493279309314</v>
      </c>
      <c r="G8" s="58">
        <f t="shared" si="6"/>
        <v>0.36863519400267691</v>
      </c>
      <c r="H8" s="58">
        <f t="shared" si="7"/>
        <v>0.39633709065706269</v>
      </c>
      <c r="I8" s="58">
        <f t="shared" si="8"/>
        <v>0.34943995518307536</v>
      </c>
      <c r="J8" s="59">
        <f t="shared" si="9"/>
        <v>0.36966703477370144</v>
      </c>
    </row>
    <row r="9" spans="1:10" x14ac:dyDescent="0.2">
      <c r="A9" s="56">
        <f t="shared" si="0"/>
        <v>3</v>
      </c>
      <c r="B9" s="15" t="str">
        <f t="shared" si="1"/>
        <v>ლიბერთი ბანკი</v>
      </c>
      <c r="C9" s="60">
        <f t="shared" si="2"/>
        <v>5.2119092320311915E-2</v>
      </c>
      <c r="D9" s="61">
        <f t="shared" si="3"/>
        <v>5.5738548769702967E-2</v>
      </c>
      <c r="E9" s="61">
        <f t="shared" si="4"/>
        <v>5.3648346634905135E-2</v>
      </c>
      <c r="F9" s="61">
        <f t="shared" si="5"/>
        <v>5.4844055240336961E-2</v>
      </c>
      <c r="G9" s="61">
        <f t="shared" si="6"/>
        <v>6.0651593825084518E-2</v>
      </c>
      <c r="H9" s="61">
        <f t="shared" si="7"/>
        <v>5.6283644820238246E-2</v>
      </c>
      <c r="I9" s="61">
        <f t="shared" si="8"/>
        <v>6.3678239449603213E-2</v>
      </c>
      <c r="J9" s="59">
        <f t="shared" si="9"/>
        <v>4.3235134935887473E-2</v>
      </c>
    </row>
    <row r="10" spans="1:10" x14ac:dyDescent="0.2">
      <c r="A10" s="55">
        <f t="shared" si="0"/>
        <v>4</v>
      </c>
      <c r="B10" s="12" t="str">
        <f t="shared" si="1"/>
        <v>ბაზის ბანკი</v>
      </c>
      <c r="C10" s="57">
        <f t="shared" si="2"/>
        <v>4.1593929689003287E-2</v>
      </c>
      <c r="D10" s="58">
        <f t="shared" si="3"/>
        <v>4.5797100181705248E-2</v>
      </c>
      <c r="E10" s="58">
        <f t="shared" si="4"/>
        <v>4.1262329768755462E-2</v>
      </c>
      <c r="F10" s="58">
        <f t="shared" si="5"/>
        <v>4.2103616895700163E-2</v>
      </c>
      <c r="G10" s="58">
        <f t="shared" si="6"/>
        <v>4.7209845681592873E-2</v>
      </c>
      <c r="H10" s="58">
        <f t="shared" si="7"/>
        <v>5.5238598884214236E-2</v>
      </c>
      <c r="I10" s="58">
        <f t="shared" si="8"/>
        <v>4.1646550248405467E-2</v>
      </c>
      <c r="J10" s="59">
        <f t="shared" si="9"/>
        <v>4.3520306162891549E-2</v>
      </c>
    </row>
    <row r="11" spans="1:10" x14ac:dyDescent="0.2">
      <c r="A11" s="56">
        <f t="shared" si="0"/>
        <v>5</v>
      </c>
      <c r="B11" s="15" t="str">
        <f t="shared" si="1"/>
        <v>კრედო ბანკი</v>
      </c>
      <c r="C11" s="60">
        <f t="shared" si="2"/>
        <v>3.1046550724611915E-2</v>
      </c>
      <c r="D11" s="61">
        <f t="shared" si="3"/>
        <v>3.8249827741336478E-2</v>
      </c>
      <c r="E11" s="61">
        <f t="shared" si="4"/>
        <v>3.1896549232630557E-2</v>
      </c>
      <c r="F11" s="61">
        <f t="shared" si="5"/>
        <v>1.8340413095153257E-2</v>
      </c>
      <c r="G11" s="61">
        <f t="shared" si="6"/>
        <v>1.9436459109102626E-2</v>
      </c>
      <c r="H11" s="61">
        <f t="shared" si="7"/>
        <v>1.2644822688564823E-2</v>
      </c>
      <c r="I11" s="61">
        <f t="shared" si="8"/>
        <v>2.4142529768979102E-2</v>
      </c>
      <c r="J11" s="59">
        <f t="shared" si="9"/>
        <v>2.6108620752083096E-2</v>
      </c>
    </row>
    <row r="12" spans="1:10" x14ac:dyDescent="0.2">
      <c r="A12" s="55">
        <f t="shared" si="0"/>
        <v>6</v>
      </c>
      <c r="B12" s="12" t="str">
        <f t="shared" si="1"/>
        <v>პროკრედიტ ბანკი</v>
      </c>
      <c r="C12" s="57">
        <f t="shared" si="2"/>
        <v>2.1804971659386795E-2</v>
      </c>
      <c r="D12" s="58">
        <f t="shared" si="3"/>
        <v>2.2625260614315738E-2</v>
      </c>
      <c r="E12" s="58">
        <f t="shared" si="4"/>
        <v>2.1292006755143148E-2</v>
      </c>
      <c r="F12" s="58">
        <f t="shared" si="5"/>
        <v>2.0234168455428581E-2</v>
      </c>
      <c r="G12" s="58">
        <f t="shared" si="6"/>
        <v>2.1735095343141768E-2</v>
      </c>
      <c r="H12" s="58">
        <f t="shared" si="7"/>
        <v>2.6515870133008688E-2</v>
      </c>
      <c r="I12" s="58">
        <f t="shared" si="8"/>
        <v>1.8422393870778635E-2</v>
      </c>
      <c r="J12" s="59">
        <f t="shared" si="9"/>
        <v>2.4784958906374055E-2</v>
      </c>
    </row>
    <row r="13" spans="1:10" x14ac:dyDescent="0.2">
      <c r="A13" s="56">
        <f t="shared" si="0"/>
        <v>7</v>
      </c>
      <c r="B13" s="15" t="str">
        <f t="shared" si="1"/>
        <v>ტერა ბანკი</v>
      </c>
      <c r="C13" s="60">
        <f t="shared" si="2"/>
        <v>2.1141514631538461E-2</v>
      </c>
      <c r="D13" s="61">
        <f t="shared" si="3"/>
        <v>2.4173738377346474E-2</v>
      </c>
      <c r="E13" s="61">
        <f t="shared" si="4"/>
        <v>2.1164080424830905E-2</v>
      </c>
      <c r="F13" s="61">
        <f t="shared" si="5"/>
        <v>2.1617222200181724E-2</v>
      </c>
      <c r="G13" s="61">
        <f t="shared" si="6"/>
        <v>2.0934985401992134E-2</v>
      </c>
      <c r="H13" s="61">
        <f t="shared" si="7"/>
        <v>2.6236190342749807E-2</v>
      </c>
      <c r="I13" s="61">
        <f t="shared" si="8"/>
        <v>1.7261666706920063E-2</v>
      </c>
      <c r="J13" s="59">
        <f t="shared" si="9"/>
        <v>2.1010422473421875E-2</v>
      </c>
    </row>
    <row r="14" spans="1:10" x14ac:dyDescent="0.2">
      <c r="A14" s="55">
        <f t="shared" si="0"/>
        <v>8</v>
      </c>
      <c r="B14" s="12" t="str">
        <f t="shared" si="1"/>
        <v>ქართუ ბანკი</v>
      </c>
      <c r="C14" s="57">
        <f t="shared" si="2"/>
        <v>2.0040766461357579E-2</v>
      </c>
      <c r="D14" s="58">
        <f t="shared" si="3"/>
        <v>1.5780083787883582E-2</v>
      </c>
      <c r="E14" s="58">
        <f t="shared" si="4"/>
        <v>1.7724032713714009E-2</v>
      </c>
      <c r="F14" s="58">
        <f t="shared" si="5"/>
        <v>2.1261496677570303E-2</v>
      </c>
      <c r="G14" s="58">
        <f t="shared" si="6"/>
        <v>2.3708102286950469E-2</v>
      </c>
      <c r="H14" s="58">
        <f t="shared" si="7"/>
        <v>3.7088299835528277E-2</v>
      </c>
      <c r="I14" s="58">
        <f t="shared" si="8"/>
        <v>1.4436676196428461E-2</v>
      </c>
      <c r="J14" s="59">
        <f t="shared" si="9"/>
        <v>3.349945951945095E-2</v>
      </c>
    </row>
    <row r="15" spans="1:10" x14ac:dyDescent="0.2">
      <c r="A15" s="56">
        <f t="shared" si="0"/>
        <v>9</v>
      </c>
      <c r="B15" s="15" t="str">
        <f t="shared" si="1"/>
        <v>ხალიკ ბანკი</v>
      </c>
      <c r="C15" s="60">
        <f t="shared" si="2"/>
        <v>1.0458696311825806E-2</v>
      </c>
      <c r="D15" s="61">
        <f t="shared" si="3"/>
        <v>1.2088762862434533E-2</v>
      </c>
      <c r="E15" s="61">
        <f t="shared" si="4"/>
        <v>8.9457305384276972E-3</v>
      </c>
      <c r="F15" s="61">
        <f t="shared" si="5"/>
        <v>4.7611954455098835E-3</v>
      </c>
      <c r="G15" s="61">
        <f t="shared" si="6"/>
        <v>3.5195487998642412E-3</v>
      </c>
      <c r="H15" s="61">
        <f t="shared" si="7"/>
        <v>5.0159966790566017E-3</v>
      </c>
      <c r="I15" s="61">
        <f t="shared" si="8"/>
        <v>2.4826279427633451E-3</v>
      </c>
      <c r="J15" s="59">
        <f t="shared" si="9"/>
        <v>1.9248028059629389E-2</v>
      </c>
    </row>
    <row r="16" spans="1:10" x14ac:dyDescent="0.2">
      <c r="A16" s="55">
        <f t="shared" si="0"/>
        <v>10</v>
      </c>
      <c r="B16" s="12" t="str">
        <f t="shared" si="1"/>
        <v>პაშაბანკი</v>
      </c>
      <c r="C16" s="57">
        <f t="shared" si="2"/>
        <v>7.1439579540496416E-3</v>
      </c>
      <c r="D16" s="58">
        <f t="shared" si="3"/>
        <v>5.8867961967896554E-3</v>
      </c>
      <c r="E16" s="58">
        <f t="shared" si="4"/>
        <v>6.8147602750162307E-3</v>
      </c>
      <c r="F16" s="58">
        <f t="shared" si="5"/>
        <v>7.7135637824886621E-3</v>
      </c>
      <c r="G16" s="58">
        <f t="shared" si="6"/>
        <v>5.0681225580820237E-3</v>
      </c>
      <c r="H16" s="58">
        <f t="shared" si="7"/>
        <v>9.2474375221693692E-3</v>
      </c>
      <c r="I16" s="58">
        <f t="shared" si="8"/>
        <v>2.1721855094793672E-3</v>
      </c>
      <c r="J16" s="59">
        <f t="shared" si="9"/>
        <v>9.0563790133462718E-3</v>
      </c>
    </row>
    <row r="17" spans="1:20" x14ac:dyDescent="0.2">
      <c r="A17" s="56">
        <f t="shared" si="0"/>
        <v>11</v>
      </c>
      <c r="B17" s="15" t="str">
        <f t="shared" si="1"/>
        <v>ვი–თი–ბი ბანკი</v>
      </c>
      <c r="C17" s="60">
        <f t="shared" si="2"/>
        <v>5.327061446832787E-3</v>
      </c>
      <c r="D17" s="61">
        <f t="shared" si="3"/>
        <v>3.6065792677981343E-3</v>
      </c>
      <c r="E17" s="61">
        <f t="shared" si="4"/>
        <v>1.9721034224834157E-3</v>
      </c>
      <c r="F17" s="61">
        <f t="shared" si="5"/>
        <v>2.9679079310478189E-4</v>
      </c>
      <c r="G17" s="61">
        <f t="shared" si="6"/>
        <v>3.3265846530725247E-4</v>
      </c>
      <c r="H17" s="61">
        <f t="shared" si="7"/>
        <v>6.1826602415058867E-4</v>
      </c>
      <c r="I17" s="61">
        <f t="shared" si="8"/>
        <v>1.3475485715074253E-4</v>
      </c>
      <c r="J17" s="59">
        <f t="shared" si="9"/>
        <v>2.4817151448213105E-2</v>
      </c>
    </row>
    <row r="18" spans="1:20" x14ac:dyDescent="0.2">
      <c r="A18" s="55">
        <f t="shared" si="0"/>
        <v>12</v>
      </c>
      <c r="B18" s="12" t="str">
        <f t="shared" si="1"/>
        <v>იშ ბანკ</v>
      </c>
      <c r="C18" s="57">
        <f t="shared" si="2"/>
        <v>5.3055957099895938E-3</v>
      </c>
      <c r="D18" s="58">
        <f t="shared" si="3"/>
        <v>4.5664264101331247E-3</v>
      </c>
      <c r="E18" s="58">
        <f t="shared" si="4"/>
        <v>4.2931257671970455E-3</v>
      </c>
      <c r="F18" s="58">
        <f t="shared" si="5"/>
        <v>4.257117640511239E-3</v>
      </c>
      <c r="G18" s="58">
        <f t="shared" si="6"/>
        <v>2.0765218371435047E-3</v>
      </c>
      <c r="H18" s="58">
        <f t="shared" si="7"/>
        <v>3.7762005198045995E-3</v>
      </c>
      <c r="I18" s="58">
        <f t="shared" si="8"/>
        <v>8.9877799392174918E-4</v>
      </c>
      <c r="J18" s="59">
        <f t="shared" si="9"/>
        <v>1.1187377287642566E-2</v>
      </c>
    </row>
    <row r="19" spans="1:20" ht="12" customHeight="1" x14ac:dyDescent="0.2">
      <c r="A19" s="56">
        <f t="shared" si="0"/>
        <v>13</v>
      </c>
      <c r="B19" s="15" t="str">
        <f t="shared" si="1"/>
        <v>ზირაათ ბანკი</v>
      </c>
      <c r="C19" s="60">
        <f t="shared" si="2"/>
        <v>2.6232443044984189E-3</v>
      </c>
      <c r="D19" s="61">
        <f t="shared" si="3"/>
        <v>2.5594051417113209E-3</v>
      </c>
      <c r="E19" s="61">
        <f t="shared" si="4"/>
        <v>1.9947563797632181E-3</v>
      </c>
      <c r="F19" s="61">
        <f t="shared" si="5"/>
        <v>2.3208595599898516E-3</v>
      </c>
      <c r="G19" s="61">
        <f t="shared" si="6"/>
        <v>2.0576621625300723E-3</v>
      </c>
      <c r="H19" s="61">
        <f t="shared" si="7"/>
        <v>3.5286915858486648E-3</v>
      </c>
      <c r="I19" s="61">
        <f t="shared" si="8"/>
        <v>1.0383542991172956E-3</v>
      </c>
      <c r="J19" s="59">
        <f t="shared" si="9"/>
        <v>6.2743439980738596E-3</v>
      </c>
    </row>
    <row r="20" spans="1:20" x14ac:dyDescent="0.2">
      <c r="A20" s="55">
        <f t="shared" si="0"/>
        <v>14</v>
      </c>
      <c r="B20" s="12" t="str">
        <f t="shared" si="1"/>
        <v>სილქ ბანკი</v>
      </c>
      <c r="C20" s="57">
        <f t="shared" si="2"/>
        <v>2.3420884846287768E-3</v>
      </c>
      <c r="D20" s="58">
        <f t="shared" si="3"/>
        <v>1.4960803796551137E-3</v>
      </c>
      <c r="E20" s="58">
        <f t="shared" si="4"/>
        <v>1.9504906538849705E-3</v>
      </c>
      <c r="F20" s="58">
        <f t="shared" si="5"/>
        <v>2.4589954278967843E-3</v>
      </c>
      <c r="G20" s="58">
        <f t="shared" si="6"/>
        <v>2.4262716960354027E-3</v>
      </c>
      <c r="H20" s="58">
        <f t="shared" si="7"/>
        <v>3.556308999682881E-3</v>
      </c>
      <c r="I20" s="58">
        <f t="shared" si="8"/>
        <v>1.6432445918194304E-3</v>
      </c>
      <c r="J20" s="59">
        <f t="shared" si="9"/>
        <v>4.6170132058194063E-3</v>
      </c>
    </row>
    <row r="21" spans="1:20" x14ac:dyDescent="0.2">
      <c r="A21" s="56">
        <f t="shared" si="0"/>
        <v>15</v>
      </c>
      <c r="B21" s="15" t="str">
        <f t="shared" si="1"/>
        <v>პეისერა</v>
      </c>
      <c r="C21" s="60">
        <f t="shared" si="2"/>
        <v>2.8349195946723697E-4</v>
      </c>
      <c r="D21" s="61">
        <f t="shared" si="3"/>
        <v>0</v>
      </c>
      <c r="E21" s="61">
        <f t="shared" si="4"/>
        <v>2.3126129156571896E-4</v>
      </c>
      <c r="F21" s="61">
        <f t="shared" si="5"/>
        <v>2.7168989063189449E-4</v>
      </c>
      <c r="G21" s="61">
        <f t="shared" si="6"/>
        <v>3.0992836394570723E-4</v>
      </c>
      <c r="H21" s="61">
        <f t="shared" si="7"/>
        <v>7.1314664397144388E-4</v>
      </c>
      <c r="I21" s="61">
        <f t="shared" si="8"/>
        <v>3.0529762539899231E-5</v>
      </c>
      <c r="J21" s="59">
        <f t="shared" si="9"/>
        <v>5.8691762865284121E-4</v>
      </c>
    </row>
    <row r="22" spans="1:20" x14ac:dyDescent="0.2">
      <c r="A22" s="55">
        <f t="shared" si="0"/>
        <v>16</v>
      </c>
      <c r="B22" s="12" t="str">
        <f t="shared" si="1"/>
        <v>ჰეშბანკი</v>
      </c>
      <c r="C22" s="57">
        <f t="shared" si="2"/>
        <v>1.507573315313134E-4</v>
      </c>
      <c r="D22" s="58">
        <f t="shared" ref="D22:D23" si="10">E45/E$29</f>
        <v>0</v>
      </c>
      <c r="E22" s="58">
        <f t="shared" ref="E22:E23" si="11">G45/G$29</f>
        <v>2.9273402082990006E-6</v>
      </c>
      <c r="F22" s="58">
        <f t="shared" ref="F22:F23" si="12">H45/H$29</f>
        <v>0</v>
      </c>
      <c r="G22" s="58">
        <f t="shared" ref="G22:G23" si="13">J45/J$29</f>
        <v>0</v>
      </c>
      <c r="H22" s="58">
        <f t="shared" ref="H22:H23" si="14">K45/K$29</f>
        <v>0</v>
      </c>
      <c r="I22" s="58">
        <f t="shared" ref="I22:I23" si="15">L45/L$29</f>
        <v>0</v>
      </c>
      <c r="J22" s="59">
        <f t="shared" si="9"/>
        <v>1.0095519320006505E-3</v>
      </c>
    </row>
    <row r="23" spans="1:20" ht="13.5" thickBot="1" x14ac:dyDescent="0.25">
      <c r="A23" s="56">
        <f t="shared" si="0"/>
        <v>17</v>
      </c>
      <c r="B23" s="15" t="str">
        <f t="shared" si="1"/>
        <v>პეივბანკი</v>
      </c>
      <c r="C23" s="60">
        <f t="shared" si="2"/>
        <v>9.9584286782079055E-5</v>
      </c>
      <c r="D23" s="61">
        <f t="shared" si="10"/>
        <v>0</v>
      </c>
      <c r="E23" s="61">
        <f t="shared" si="11"/>
        <v>1.2430160481919755E-5</v>
      </c>
      <c r="F23" s="61">
        <f t="shared" si="12"/>
        <v>0</v>
      </c>
      <c r="G23" s="61">
        <f t="shared" si="13"/>
        <v>0</v>
      </c>
      <c r="H23" s="61">
        <f t="shared" si="14"/>
        <v>0</v>
      </c>
      <c r="I23" s="61">
        <f t="shared" si="15"/>
        <v>0</v>
      </c>
      <c r="J23" s="59">
        <f t="shared" si="9"/>
        <v>6.0589219088404047E-4</v>
      </c>
    </row>
    <row r="24" spans="1:20" ht="13.5" thickBot="1" x14ac:dyDescent="0.25">
      <c r="A24" s="18"/>
      <c r="B24" s="19" t="str">
        <f>B29</f>
        <v>კონსოლიდირებული</v>
      </c>
      <c r="C24" s="20">
        <f t="shared" ref="C24:J24" si="16">SUM(C7:C23)</f>
        <v>1</v>
      </c>
      <c r="D24" s="21">
        <f t="shared" si="16"/>
        <v>0.99999999999999989</v>
      </c>
      <c r="E24" s="21">
        <f t="shared" si="16"/>
        <v>1.0000000000000002</v>
      </c>
      <c r="F24" s="21">
        <f t="shared" si="16"/>
        <v>0.99999999999999989</v>
      </c>
      <c r="G24" s="21">
        <f t="shared" si="16"/>
        <v>1.0000000000000002</v>
      </c>
      <c r="H24" s="21">
        <f t="shared" si="16"/>
        <v>1</v>
      </c>
      <c r="I24" s="21">
        <f t="shared" si="16"/>
        <v>0.99999999999999989</v>
      </c>
      <c r="J24" s="22">
        <f t="shared" si="16"/>
        <v>0.99999999999999989</v>
      </c>
    </row>
    <row r="25" spans="1:20" x14ac:dyDescent="0.2">
      <c r="A25" s="131"/>
      <c r="B25" s="132"/>
      <c r="C25" s="133"/>
      <c r="D25" s="133"/>
      <c r="E25" s="133"/>
      <c r="F25" s="133"/>
      <c r="G25" s="133"/>
      <c r="H25" s="133"/>
      <c r="I25" s="133"/>
      <c r="J25" s="133"/>
    </row>
    <row r="26" spans="1:20" ht="13.5" thickBot="1" x14ac:dyDescent="0.25">
      <c r="B26" s="63" t="s">
        <v>37</v>
      </c>
      <c r="S26" s="23"/>
    </row>
    <row r="27" spans="1:20" ht="13.5" thickBot="1" x14ac:dyDescent="0.25">
      <c r="A27" s="172" t="s">
        <v>0</v>
      </c>
      <c r="B27" s="170" t="s">
        <v>28</v>
      </c>
      <c r="C27" s="174" t="s">
        <v>29</v>
      </c>
      <c r="D27" s="175"/>
      <c r="E27" s="175"/>
      <c r="F27" s="176"/>
      <c r="G27" s="164" t="s">
        <v>38</v>
      </c>
      <c r="H27" s="168"/>
      <c r="I27" s="168"/>
      <c r="J27" s="168"/>
      <c r="K27" s="168"/>
      <c r="L27" s="168"/>
      <c r="M27" s="168"/>
      <c r="N27" s="169"/>
      <c r="O27" s="167" t="s">
        <v>39</v>
      </c>
      <c r="P27" s="168"/>
      <c r="Q27" s="169"/>
      <c r="R27" s="167" t="s">
        <v>40</v>
      </c>
      <c r="S27" s="168"/>
      <c r="T27" s="169"/>
    </row>
    <row r="28" spans="1:20" ht="150.75" customHeight="1" thickBot="1" x14ac:dyDescent="0.25">
      <c r="A28" s="173"/>
      <c r="B28" s="171"/>
      <c r="C28" s="8" t="s">
        <v>41</v>
      </c>
      <c r="D28" s="9" t="s">
        <v>42</v>
      </c>
      <c r="E28" s="9" t="s">
        <v>30</v>
      </c>
      <c r="F28" s="10" t="s">
        <v>43</v>
      </c>
      <c r="G28" s="83" t="s">
        <v>31</v>
      </c>
      <c r="H28" s="84" t="s">
        <v>44</v>
      </c>
      <c r="I28" s="84" t="s">
        <v>184</v>
      </c>
      <c r="J28" s="84" t="s">
        <v>33</v>
      </c>
      <c r="K28" s="84" t="s">
        <v>34</v>
      </c>
      <c r="L28" s="84" t="s">
        <v>35</v>
      </c>
      <c r="M28" s="84" t="s">
        <v>172</v>
      </c>
      <c r="N28" s="85" t="s">
        <v>45</v>
      </c>
      <c r="O28" s="83" t="s">
        <v>36</v>
      </c>
      <c r="P28" s="84" t="s">
        <v>46</v>
      </c>
      <c r="Q28" s="85" t="s">
        <v>47</v>
      </c>
      <c r="R28" s="83" t="str">
        <f>YEAR($B$3)&amp;" წლის "&amp;MONTH($B$3)&amp;" თვის წმინდა მოგება"</f>
        <v>2024 წლის 6 თვის წმინდა მოგება</v>
      </c>
      <c r="S28" s="84" t="s">
        <v>86</v>
      </c>
      <c r="T28" s="85" t="s">
        <v>87</v>
      </c>
    </row>
    <row r="29" spans="1:20" ht="13.5" thickBot="1" x14ac:dyDescent="0.25">
      <c r="A29" s="116"/>
      <c r="B29" s="117" t="s">
        <v>90</v>
      </c>
      <c r="C29" s="118">
        <v>86815184798.369308</v>
      </c>
      <c r="D29" s="119">
        <v>12099843104.331678</v>
      </c>
      <c r="E29" s="119">
        <v>58597976454.020897</v>
      </c>
      <c r="F29" s="120">
        <v>-1020590763.380475</v>
      </c>
      <c r="G29" s="118">
        <v>74065756547.642883</v>
      </c>
      <c r="H29" s="119">
        <v>57227184323.415405</v>
      </c>
      <c r="I29" s="119">
        <v>4679574495.5482073</v>
      </c>
      <c r="J29" s="119">
        <v>50166584471.512527</v>
      </c>
      <c r="K29" s="119">
        <v>20533441114.512703</v>
      </c>
      <c r="L29" s="119">
        <v>29633143356.999924</v>
      </c>
      <c r="M29" s="119">
        <v>1804532202.3199999</v>
      </c>
      <c r="N29" s="120">
        <v>15025247492.51685</v>
      </c>
      <c r="O29" s="118">
        <v>12749428258.230213</v>
      </c>
      <c r="P29" s="119">
        <v>1182414216.2998981</v>
      </c>
      <c r="Q29" s="119">
        <v>16458649775.254574</v>
      </c>
      <c r="R29" s="119">
        <v>1467383543.8620992</v>
      </c>
      <c r="S29" s="121">
        <v>3.5808623223978563E-2</v>
      </c>
      <c r="T29" s="122">
        <v>0.23730050866703958</v>
      </c>
    </row>
    <row r="30" spans="1:20" x14ac:dyDescent="0.2">
      <c r="A30" s="56">
        <v>1</v>
      </c>
      <c r="B30" s="15" t="s">
        <v>147</v>
      </c>
      <c r="C30" s="27">
        <v>34140646600.7757</v>
      </c>
      <c r="D30" s="28">
        <v>3684485451.8122001</v>
      </c>
      <c r="E30" s="28">
        <v>21971875735.360474</v>
      </c>
      <c r="F30" s="29">
        <v>-319828394.37369996</v>
      </c>
      <c r="G30" s="27">
        <v>29541017420.7397</v>
      </c>
      <c r="H30" s="28">
        <v>23696030853.22319</v>
      </c>
      <c r="I30" s="28">
        <v>1552704754.8299999</v>
      </c>
      <c r="J30" s="28">
        <v>21165182180.4333</v>
      </c>
      <c r="K30" s="28">
        <v>7457734204.4965</v>
      </c>
      <c r="L30" s="28">
        <v>13707447975.9368</v>
      </c>
      <c r="M30" s="86"/>
      <c r="N30" s="29">
        <v>5107825989.54</v>
      </c>
      <c r="O30" s="27">
        <v>4599629180.2439404</v>
      </c>
      <c r="P30" s="28">
        <v>27993660.18</v>
      </c>
      <c r="Q30" s="29">
        <v>6027809222.3529396</v>
      </c>
      <c r="R30" s="27">
        <v>721151742.40028405</v>
      </c>
      <c r="S30" s="71">
        <v>4.5699114837085712E-2</v>
      </c>
      <c r="T30" s="72">
        <v>0.32421110220350857</v>
      </c>
    </row>
    <row r="31" spans="1:20" x14ac:dyDescent="0.2">
      <c r="A31" s="55">
        <v>2</v>
      </c>
      <c r="B31" s="12" t="s">
        <v>148</v>
      </c>
      <c r="C31" s="24">
        <v>33446597924.32</v>
      </c>
      <c r="D31" s="25">
        <v>4941315301.6599998</v>
      </c>
      <c r="E31" s="25">
        <v>22998050801.7099</v>
      </c>
      <c r="F31" s="26">
        <v>-315483602.25</v>
      </c>
      <c r="G31" s="24">
        <v>28733554586.110001</v>
      </c>
      <c r="H31" s="25">
        <v>22058179736.84</v>
      </c>
      <c r="I31" s="25">
        <v>2516794619.3958001</v>
      </c>
      <c r="J31" s="25">
        <v>18493168599.1077</v>
      </c>
      <c r="K31" s="25">
        <v>8138164312.5040798</v>
      </c>
      <c r="L31" s="25">
        <v>10355004286.603701</v>
      </c>
      <c r="M31" s="86">
        <v>551329955.75999999</v>
      </c>
      <c r="N31" s="26">
        <v>5932622166.3999996</v>
      </c>
      <c r="O31" s="24">
        <v>4713043339.2799997</v>
      </c>
      <c r="P31" s="25">
        <v>21015907.690000001</v>
      </c>
      <c r="Q31" s="26">
        <v>6671739152.6458998</v>
      </c>
      <c r="R31" s="24">
        <v>568044663.04999995</v>
      </c>
      <c r="S31" s="73">
        <v>3.5746860691229849E-2</v>
      </c>
      <c r="T31" s="74">
        <v>0.24764363520832106</v>
      </c>
    </row>
    <row r="32" spans="1:20" x14ac:dyDescent="0.2">
      <c r="A32" s="56">
        <v>3</v>
      </c>
      <c r="B32" s="15" t="s">
        <v>149</v>
      </c>
      <c r="C32" s="27">
        <v>4524728631.3111496</v>
      </c>
      <c r="D32" s="28">
        <v>631740804.76697397</v>
      </c>
      <c r="E32" s="28">
        <v>3266166168.38835</v>
      </c>
      <c r="F32" s="29">
        <v>-138262005.146911</v>
      </c>
      <c r="G32" s="27">
        <v>3973505381.0444398</v>
      </c>
      <c r="H32" s="28">
        <v>3138570858.28234</v>
      </c>
      <c r="I32" s="28">
        <v>80098738.214368999</v>
      </c>
      <c r="J32" s="28">
        <v>3042683304.9579701</v>
      </c>
      <c r="K32" s="28">
        <v>1155696906.6265099</v>
      </c>
      <c r="L32" s="28">
        <v>1886986398.33146</v>
      </c>
      <c r="M32" s="86">
        <v>0</v>
      </c>
      <c r="N32" s="29">
        <v>746989330.75979805</v>
      </c>
      <c r="O32" s="27">
        <v>551223251.10000002</v>
      </c>
      <c r="P32" s="28">
        <v>44490459.259999998</v>
      </c>
      <c r="Q32" s="29">
        <v>534461681.48026901</v>
      </c>
      <c r="R32" s="27">
        <v>56495437.305325001</v>
      </c>
      <c r="S32" s="71">
        <v>2.6145284601019819E-2</v>
      </c>
      <c r="T32" s="72">
        <v>0.21668863259107343</v>
      </c>
    </row>
    <row r="33" spans="1:21" x14ac:dyDescent="0.2">
      <c r="A33" s="55">
        <v>4</v>
      </c>
      <c r="B33" s="12" t="s">
        <v>152</v>
      </c>
      <c r="C33" s="24">
        <v>3610984692.4411998</v>
      </c>
      <c r="D33" s="25">
        <v>428573849.25839996</v>
      </c>
      <c r="E33" s="25">
        <v>2683617398.1100001</v>
      </c>
      <c r="F33" s="26">
        <v>-31903955.5</v>
      </c>
      <c r="G33" s="24">
        <v>3056125671.2412</v>
      </c>
      <c r="H33" s="25">
        <v>2409471444.7727003</v>
      </c>
      <c r="I33" s="25">
        <v>0</v>
      </c>
      <c r="J33" s="25">
        <v>2368356711.2726998</v>
      </c>
      <c r="K33" s="25">
        <v>1134238517.4372001</v>
      </c>
      <c r="L33" s="25">
        <v>1234118193.8355</v>
      </c>
      <c r="M33" s="86">
        <v>50000000</v>
      </c>
      <c r="N33" s="26">
        <v>592474633.03849995</v>
      </c>
      <c r="O33" s="24">
        <v>554859021.20000005</v>
      </c>
      <c r="P33" s="25">
        <v>18212575</v>
      </c>
      <c r="Q33" s="26">
        <v>640862464.80999994</v>
      </c>
      <c r="R33" s="24">
        <v>36969101.149999999</v>
      </c>
      <c r="S33" s="73">
        <v>2.1007180439915202E-2</v>
      </c>
      <c r="T33" s="74">
        <v>0.13748433713763464</v>
      </c>
    </row>
    <row r="34" spans="1:21" x14ac:dyDescent="0.2">
      <c r="A34" s="56">
        <v>5</v>
      </c>
      <c r="B34" s="15" t="s">
        <v>155</v>
      </c>
      <c r="C34" s="27">
        <v>2695312038.50913</v>
      </c>
      <c r="D34" s="28">
        <v>356507243.01999998</v>
      </c>
      <c r="E34" s="28">
        <v>2241362505.3571901</v>
      </c>
      <c r="F34" s="29">
        <v>-49022801.838059999</v>
      </c>
      <c r="G34" s="27">
        <v>2362442050.1739202</v>
      </c>
      <c r="H34" s="28">
        <v>1049570200.763917</v>
      </c>
      <c r="I34" s="28">
        <v>40876682.420000002</v>
      </c>
      <c r="J34" s="28">
        <v>975060767.72389603</v>
      </c>
      <c r="K34" s="28">
        <v>259641722.07910001</v>
      </c>
      <c r="L34" s="28">
        <v>715419045.64479601</v>
      </c>
      <c r="M34" s="86">
        <v>0</v>
      </c>
      <c r="N34" s="29">
        <v>1233303843.5400002</v>
      </c>
      <c r="O34" s="27">
        <v>332869987.20002401</v>
      </c>
      <c r="P34" s="28">
        <v>5236850</v>
      </c>
      <c r="Q34" s="29">
        <v>392259541.39002401</v>
      </c>
      <c r="R34" s="27">
        <v>24089299.060024001</v>
      </c>
      <c r="S34" s="71">
        <v>1.89131288643789E-2</v>
      </c>
      <c r="T34" s="72">
        <v>0.15205842404293726</v>
      </c>
    </row>
    <row r="35" spans="1:21" x14ac:dyDescent="0.2">
      <c r="A35" s="55">
        <v>6</v>
      </c>
      <c r="B35" s="12" t="s">
        <v>151</v>
      </c>
      <c r="C35" s="24">
        <v>1893002644.13287</v>
      </c>
      <c r="D35" s="25">
        <v>399123856.24196398</v>
      </c>
      <c r="E35" s="25">
        <v>1325794488.7437601</v>
      </c>
      <c r="F35" s="26">
        <v>-29648556.051406</v>
      </c>
      <c r="G35" s="24">
        <v>1577008588.7372</v>
      </c>
      <c r="H35" s="25">
        <v>1157944487.829849</v>
      </c>
      <c r="I35" s="25">
        <v>67568991.312199995</v>
      </c>
      <c r="J35" s="25">
        <v>1090375496.5281</v>
      </c>
      <c r="K35" s="25">
        <v>544462057.97619998</v>
      </c>
      <c r="L35" s="25">
        <v>545913438.55190003</v>
      </c>
      <c r="M35" s="86">
        <v>0</v>
      </c>
      <c r="N35" s="26">
        <v>406121613.639552</v>
      </c>
      <c r="O35" s="24">
        <v>315994055.45999998</v>
      </c>
      <c r="P35" s="25">
        <v>184600374.83000001</v>
      </c>
      <c r="Q35" s="26">
        <v>317029103.13</v>
      </c>
      <c r="R35" s="24">
        <v>18056491.890037999</v>
      </c>
      <c r="S35" s="73">
        <v>1.9683176576408813E-2</v>
      </c>
      <c r="T35" s="74">
        <v>0.11730755921592317</v>
      </c>
    </row>
    <row r="36" spans="1:21" x14ac:dyDescent="0.2">
      <c r="A36" s="56">
        <v>7</v>
      </c>
      <c r="B36" s="15" t="s">
        <v>154</v>
      </c>
      <c r="C36" s="27">
        <v>1835404499.6544399</v>
      </c>
      <c r="D36" s="28">
        <v>200646990.40000001</v>
      </c>
      <c r="E36" s="28">
        <v>1416532152.24141</v>
      </c>
      <c r="F36" s="29">
        <v>-32933847.245311003</v>
      </c>
      <c r="G36" s="27">
        <v>1567533628.3002601</v>
      </c>
      <c r="H36" s="28">
        <v>1237092759.410027</v>
      </c>
      <c r="I36" s="28">
        <v>166783327.79100001</v>
      </c>
      <c r="J36" s="28">
        <v>1050236713.57892</v>
      </c>
      <c r="K36" s="28">
        <v>538719269.472</v>
      </c>
      <c r="L36" s="28">
        <v>511517444.106915</v>
      </c>
      <c r="M36" s="86">
        <v>0</v>
      </c>
      <c r="N36" s="29">
        <v>306440931.91000003</v>
      </c>
      <c r="O36" s="27">
        <v>267870874</v>
      </c>
      <c r="P36" s="28">
        <v>121372000</v>
      </c>
      <c r="Q36" s="29">
        <v>320778584.83999997</v>
      </c>
      <c r="R36" s="27">
        <v>16149366.341376999</v>
      </c>
      <c r="S36" s="71">
        <v>1.8614768915084873E-2</v>
      </c>
      <c r="T36" s="72">
        <v>0.12460285698384901</v>
      </c>
    </row>
    <row r="37" spans="1:21" x14ac:dyDescent="0.2">
      <c r="A37" s="55">
        <v>8</v>
      </c>
      <c r="B37" s="12" t="s">
        <v>153</v>
      </c>
      <c r="C37" s="24">
        <v>1739842843.84372</v>
      </c>
      <c r="D37" s="25">
        <v>670429736.54047501</v>
      </c>
      <c r="E37" s="25">
        <v>924680978.24487901</v>
      </c>
      <c r="F37" s="26">
        <v>-52545622.470669001</v>
      </c>
      <c r="G37" s="24">
        <v>1312743892.0164001</v>
      </c>
      <c r="H37" s="25">
        <v>1216735589.359</v>
      </c>
      <c r="I37" s="25">
        <v>27373351.576253999</v>
      </c>
      <c r="J37" s="25">
        <v>1189354516.03756</v>
      </c>
      <c r="K37" s="25">
        <v>761550420.71021104</v>
      </c>
      <c r="L37" s="25">
        <v>427804095.327353</v>
      </c>
      <c r="M37" s="86">
        <v>0</v>
      </c>
      <c r="N37" s="26">
        <v>85763372.543099999</v>
      </c>
      <c r="O37" s="24">
        <v>427098955.83272702</v>
      </c>
      <c r="P37" s="25">
        <v>114430000</v>
      </c>
      <c r="Q37" s="26">
        <v>489815242.90272701</v>
      </c>
      <c r="R37" s="24">
        <v>15985213.823365999</v>
      </c>
      <c r="S37" s="73">
        <v>1.7049686434943773E-2</v>
      </c>
      <c r="T37" s="74">
        <v>7.6609913619888823E-2</v>
      </c>
    </row>
    <row r="38" spans="1:21" x14ac:dyDescent="0.2">
      <c r="A38" s="56">
        <v>9</v>
      </c>
      <c r="B38" s="15" t="s">
        <v>156</v>
      </c>
      <c r="C38" s="27">
        <v>907973653.06118095</v>
      </c>
      <c r="D38" s="28">
        <v>157846570.83999997</v>
      </c>
      <c r="E38" s="28">
        <v>708377041.57118106</v>
      </c>
      <c r="F38" s="29">
        <v>-18435582.48</v>
      </c>
      <c r="G38" s="27">
        <v>662572300.20000005</v>
      </c>
      <c r="H38" s="28">
        <v>272469809.36000001</v>
      </c>
      <c r="I38" s="28">
        <v>49800359.659999996</v>
      </c>
      <c r="J38" s="28">
        <v>176563742.16999999</v>
      </c>
      <c r="K38" s="28">
        <v>102995672.44</v>
      </c>
      <c r="L38" s="28">
        <v>73568069.730000004</v>
      </c>
      <c r="M38" s="86">
        <v>0</v>
      </c>
      <c r="N38" s="29">
        <v>371894590.84999996</v>
      </c>
      <c r="O38" s="27">
        <v>245401352.85864699</v>
      </c>
      <c r="P38" s="28">
        <v>76000000</v>
      </c>
      <c r="Q38" s="29">
        <v>260880670.34</v>
      </c>
      <c r="R38" s="27">
        <v>10592070.998647001</v>
      </c>
      <c r="S38" s="71">
        <v>2.3879446448601238E-2</v>
      </c>
      <c r="T38" s="72">
        <v>8.8178307458517874E-2</v>
      </c>
    </row>
    <row r="39" spans="1:21" x14ac:dyDescent="0.2">
      <c r="A39" s="55">
        <v>10</v>
      </c>
      <c r="B39" s="12" t="s">
        <v>248</v>
      </c>
      <c r="C39" s="24">
        <v>620204029.97259998</v>
      </c>
      <c r="D39" s="25">
        <v>189141963.76359999</v>
      </c>
      <c r="E39" s="25">
        <v>344954344.92909998</v>
      </c>
      <c r="F39" s="26">
        <v>-10095784.4663</v>
      </c>
      <c r="G39" s="24">
        <v>504740375.45990002</v>
      </c>
      <c r="H39" s="25">
        <v>441425536.37089998</v>
      </c>
      <c r="I39" s="25">
        <v>124161933.8557</v>
      </c>
      <c r="J39" s="25">
        <v>254250398.42199999</v>
      </c>
      <c r="K39" s="25">
        <v>189881713.82159999</v>
      </c>
      <c r="L39" s="25">
        <v>64368684.600400001</v>
      </c>
      <c r="M39" s="86">
        <v>0</v>
      </c>
      <c r="N39" s="26">
        <v>56526760.7707</v>
      </c>
      <c r="O39" s="24">
        <v>115463654.51000001</v>
      </c>
      <c r="P39" s="25">
        <v>136800000</v>
      </c>
      <c r="Q39" s="26">
        <v>130214052.2542</v>
      </c>
      <c r="R39" s="24">
        <v>3150746.915755</v>
      </c>
      <c r="S39" s="73">
        <v>1.1492935646596904E-2</v>
      </c>
      <c r="T39" s="74">
        <v>5.520206571924096E-2</v>
      </c>
    </row>
    <row r="40" spans="1:21" x14ac:dyDescent="0.2">
      <c r="A40" s="56">
        <v>11</v>
      </c>
      <c r="B40" s="15" t="s">
        <v>150</v>
      </c>
      <c r="C40" s="27">
        <v>462469823.93905699</v>
      </c>
      <c r="D40" s="28">
        <v>163000664.70110002</v>
      </c>
      <c r="E40" s="28">
        <v>211338247.01399499</v>
      </c>
      <c r="F40" s="29">
        <v>-16332895.890969001</v>
      </c>
      <c r="G40" s="27">
        <v>146065331.97643</v>
      </c>
      <c r="H40" s="28">
        <v>16984501.422499999</v>
      </c>
      <c r="I40" s="28">
        <v>0</v>
      </c>
      <c r="J40" s="28">
        <v>16688339</v>
      </c>
      <c r="K40" s="28">
        <v>12695129</v>
      </c>
      <c r="L40" s="28">
        <v>3993210</v>
      </c>
      <c r="M40" s="86">
        <v>0</v>
      </c>
      <c r="N40" s="29">
        <v>110466980.5587</v>
      </c>
      <c r="O40" s="27">
        <v>316404491.96262699</v>
      </c>
      <c r="P40" s="28">
        <v>209008277</v>
      </c>
      <c r="Q40" s="29">
        <v>377369223.82524699</v>
      </c>
      <c r="R40" s="27">
        <v>-8607366.2222579997</v>
      </c>
      <c r="S40" s="71">
        <v>-3.7723294459833884E-2</v>
      </c>
      <c r="T40" s="72">
        <v>-5.3260309367036761E-2</v>
      </c>
    </row>
    <row r="41" spans="1:21" x14ac:dyDescent="0.2">
      <c r="A41" s="55">
        <v>12</v>
      </c>
      <c r="B41" s="12" t="s">
        <v>249</v>
      </c>
      <c r="C41" s="24">
        <v>460606272.02818203</v>
      </c>
      <c r="D41" s="25">
        <v>111247032.510766</v>
      </c>
      <c r="E41" s="25">
        <v>267583347.25999999</v>
      </c>
      <c r="F41" s="26">
        <v>-2104278.0656940001</v>
      </c>
      <c r="G41" s="24">
        <v>317973607.90162897</v>
      </c>
      <c r="H41" s="25">
        <v>243622855.89999998</v>
      </c>
      <c r="I41" s="25">
        <v>25595339.609999999</v>
      </c>
      <c r="J41" s="25">
        <v>104172008.15000001</v>
      </c>
      <c r="K41" s="25">
        <v>77538391.010000005</v>
      </c>
      <c r="L41" s="25">
        <v>26633617.140000001</v>
      </c>
      <c r="M41" s="86">
        <v>0</v>
      </c>
      <c r="N41" s="26">
        <v>64918674.969999999</v>
      </c>
      <c r="O41" s="24">
        <v>142632664.126553</v>
      </c>
      <c r="P41" s="25">
        <v>69161600</v>
      </c>
      <c r="Q41" s="26">
        <v>142489102.38954201</v>
      </c>
      <c r="R41" s="24">
        <v>8585599.2270509992</v>
      </c>
      <c r="S41" s="73">
        <v>3.6911231010849754E-2</v>
      </c>
      <c r="T41" s="74">
        <v>0.12412867801271646</v>
      </c>
    </row>
    <row r="42" spans="1:21" x14ac:dyDescent="0.2">
      <c r="A42" s="56">
        <v>13</v>
      </c>
      <c r="B42" s="15" t="s">
        <v>157</v>
      </c>
      <c r="C42" s="27">
        <v>227737439.0663</v>
      </c>
      <c r="D42" s="28">
        <v>69744601.914700001</v>
      </c>
      <c r="E42" s="28">
        <v>149975962.23030001</v>
      </c>
      <c r="F42" s="29">
        <v>-2248284.2338999999</v>
      </c>
      <c r="G42" s="27">
        <v>147743140.39539999</v>
      </c>
      <c r="H42" s="28">
        <v>132816257.8283</v>
      </c>
      <c r="I42" s="28">
        <v>8812776.2701999992</v>
      </c>
      <c r="J42" s="28">
        <v>103225882.6904</v>
      </c>
      <c r="K42" s="28">
        <v>72456180.889300004</v>
      </c>
      <c r="L42" s="28">
        <v>30769701.801100001</v>
      </c>
      <c r="M42" s="86">
        <v>0</v>
      </c>
      <c r="N42" s="29">
        <v>9898603.9965000004</v>
      </c>
      <c r="O42" s="27">
        <v>79994298.670900002</v>
      </c>
      <c r="P42" s="28">
        <v>50000000</v>
      </c>
      <c r="Q42" s="29">
        <v>79190974.430899993</v>
      </c>
      <c r="R42" s="27">
        <v>2945530.9536000001</v>
      </c>
      <c r="S42" s="71">
        <v>2.7133337422701881E-2</v>
      </c>
      <c r="T42" s="72">
        <v>7.520374286565723E-2</v>
      </c>
    </row>
    <row r="43" spans="1:21" x14ac:dyDescent="0.2">
      <c r="A43" s="55">
        <v>14</v>
      </c>
      <c r="B43" s="12" t="s">
        <v>171</v>
      </c>
      <c r="C43" s="24">
        <v>203328844.60718</v>
      </c>
      <c r="D43" s="25">
        <v>60851565.039999999</v>
      </c>
      <c r="E43" s="25">
        <v>87667282.860352993</v>
      </c>
      <c r="F43" s="26">
        <v>-1745153.3675549999</v>
      </c>
      <c r="G43" s="24">
        <v>144464565.91909701</v>
      </c>
      <c r="H43" s="25">
        <v>140721384.602685</v>
      </c>
      <c r="I43" s="25">
        <v>19003620.612684999</v>
      </c>
      <c r="J43" s="25">
        <v>121717763.98999999</v>
      </c>
      <c r="K43" s="25">
        <v>73023261.430000007</v>
      </c>
      <c r="L43" s="25">
        <v>48694502.560000002</v>
      </c>
      <c r="M43" s="86">
        <v>0</v>
      </c>
      <c r="N43" s="26">
        <v>0</v>
      </c>
      <c r="O43" s="24">
        <v>58864278.634896003</v>
      </c>
      <c r="P43" s="25">
        <v>76211100</v>
      </c>
      <c r="Q43" s="26">
        <v>53861308.084425002</v>
      </c>
      <c r="R43" s="24">
        <v>-3907740.13111</v>
      </c>
      <c r="S43" s="73">
        <v>-4.3393137606250319E-2</v>
      </c>
      <c r="T43" s="74">
        <v>-0.13279047447229181</v>
      </c>
    </row>
    <row r="44" spans="1:21" x14ac:dyDescent="0.2">
      <c r="A44" s="56">
        <v>15</v>
      </c>
      <c r="B44" s="15" t="s">
        <v>174</v>
      </c>
      <c r="C44" s="27">
        <v>24611406.850000001</v>
      </c>
      <c r="D44" s="28">
        <v>23899912.989999998</v>
      </c>
      <c r="E44" s="28">
        <v>0</v>
      </c>
      <c r="F44" s="29">
        <v>0</v>
      </c>
      <c r="G44" s="27">
        <v>17128542.52</v>
      </c>
      <c r="H44" s="28">
        <v>15548047.449999999</v>
      </c>
      <c r="I44" s="28">
        <v>0</v>
      </c>
      <c r="J44" s="28">
        <v>15548047.449999999</v>
      </c>
      <c r="K44" s="28">
        <v>14643354.619999999</v>
      </c>
      <c r="L44" s="28">
        <v>904692.83</v>
      </c>
      <c r="M44" s="86">
        <v>0</v>
      </c>
      <c r="N44" s="29">
        <v>0</v>
      </c>
      <c r="O44" s="27">
        <v>7482864.2000000002</v>
      </c>
      <c r="P44" s="28">
        <v>3700005</v>
      </c>
      <c r="Q44" s="29">
        <v>7282864.2000000002</v>
      </c>
      <c r="R44" s="27">
        <v>-486719.36</v>
      </c>
      <c r="S44" s="71">
        <v>-5.8520417964262605E-2</v>
      </c>
      <c r="T44" s="72">
        <v>-0.12702222263705501</v>
      </c>
      <c r="U44" s="76"/>
    </row>
    <row r="45" spans="1:21" x14ac:dyDescent="0.2">
      <c r="A45" s="55">
        <v>16</v>
      </c>
      <c r="B45" s="12" t="s">
        <v>282</v>
      </c>
      <c r="C45" s="24">
        <v>13088025.5966</v>
      </c>
      <c r="D45" s="25">
        <v>2865762.1814999999</v>
      </c>
      <c r="E45" s="25">
        <v>0</v>
      </c>
      <c r="F45" s="26">
        <v>0</v>
      </c>
      <c r="G45" s="24">
        <v>216815.6672</v>
      </c>
      <c r="H45" s="25">
        <v>0</v>
      </c>
      <c r="I45" s="25">
        <v>0</v>
      </c>
      <c r="J45" s="25">
        <v>0</v>
      </c>
      <c r="K45" s="25">
        <v>0</v>
      </c>
      <c r="L45" s="25">
        <v>0</v>
      </c>
      <c r="M45" s="86">
        <v>0</v>
      </c>
      <c r="N45" s="26">
        <v>0</v>
      </c>
      <c r="O45" s="24">
        <v>12871209.93</v>
      </c>
      <c r="P45" s="25">
        <v>16632000</v>
      </c>
      <c r="Q45" s="26">
        <v>5081807.16</v>
      </c>
      <c r="R45" s="24">
        <v>-1625871.7</v>
      </c>
      <c r="S45" s="73">
        <v>-0.28415677317904137</v>
      </c>
      <c r="T45" s="74">
        <v>-0.28946979469787504</v>
      </c>
    </row>
    <row r="46" spans="1:21" x14ac:dyDescent="0.2">
      <c r="A46" s="56">
        <v>17</v>
      </c>
      <c r="B46" s="15" t="s">
        <v>280</v>
      </c>
      <c r="C46" s="27">
        <v>8645428.2599999998</v>
      </c>
      <c r="D46" s="28">
        <v>8421796.6899999995</v>
      </c>
      <c r="E46" s="28">
        <v>0</v>
      </c>
      <c r="F46" s="29">
        <v>0</v>
      </c>
      <c r="G46" s="27">
        <v>920649.24010199995</v>
      </c>
      <c r="H46" s="28">
        <v>0</v>
      </c>
      <c r="I46" s="28">
        <v>0</v>
      </c>
      <c r="J46" s="28">
        <v>0</v>
      </c>
      <c r="K46" s="28">
        <v>0</v>
      </c>
      <c r="L46" s="28">
        <v>0</v>
      </c>
      <c r="M46" s="86">
        <v>0</v>
      </c>
      <c r="N46" s="29">
        <v>0</v>
      </c>
      <c r="O46" s="27">
        <v>7724779.0198980002</v>
      </c>
      <c r="P46" s="28">
        <v>7549407.3398979995</v>
      </c>
      <c r="Q46" s="29">
        <v>7524779.0184000004</v>
      </c>
      <c r="R46" s="27">
        <v>-204021.84</v>
      </c>
      <c r="S46" s="71">
        <v>-6.4510161078663808E-2</v>
      </c>
      <c r="T46" s="72">
        <v>-6.9154504856518764E-2</v>
      </c>
      <c r="U46" s="76"/>
    </row>
    <row r="47" spans="1:21" x14ac:dyDescent="0.2">
      <c r="A47" s="62"/>
      <c r="B47" s="62"/>
      <c r="C47" s="62"/>
      <c r="D47" s="62"/>
      <c r="E47" s="62"/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</row>
    <row r="48" spans="1:21" x14ac:dyDescent="0.2">
      <c r="K48" s="87"/>
      <c r="L48" s="88"/>
    </row>
    <row r="49" spans="3:12" x14ac:dyDescent="0.2">
      <c r="C49" s="62"/>
      <c r="K49" s="87"/>
      <c r="L49" s="88"/>
    </row>
    <row r="50" spans="3:12" x14ac:dyDescent="0.2">
      <c r="K50" s="87"/>
      <c r="L50" s="88"/>
    </row>
    <row r="51" spans="3:12" x14ac:dyDescent="0.2">
      <c r="K51" s="87"/>
      <c r="L51" s="88"/>
    </row>
    <row r="52" spans="3:12" x14ac:dyDescent="0.2">
      <c r="K52" s="87"/>
      <c r="L52" s="88"/>
    </row>
    <row r="53" spans="3:12" x14ac:dyDescent="0.2">
      <c r="K53" s="87"/>
      <c r="L53" s="88"/>
    </row>
    <row r="54" spans="3:12" x14ac:dyDescent="0.2">
      <c r="K54" s="87"/>
      <c r="L54" s="88"/>
    </row>
    <row r="55" spans="3:12" x14ac:dyDescent="0.2">
      <c r="K55" s="87"/>
      <c r="L55" s="88"/>
    </row>
    <row r="56" spans="3:12" x14ac:dyDescent="0.2">
      <c r="K56" s="87"/>
      <c r="L56" s="88"/>
    </row>
    <row r="57" spans="3:12" x14ac:dyDescent="0.2">
      <c r="K57" s="87"/>
      <c r="L57" s="88"/>
    </row>
    <row r="58" spans="3:12" x14ac:dyDescent="0.2">
      <c r="K58" s="87"/>
      <c r="L58" s="88"/>
    </row>
    <row r="59" spans="3:12" x14ac:dyDescent="0.2">
      <c r="K59" s="87"/>
      <c r="L59" s="88"/>
    </row>
  </sheetData>
  <mergeCells count="9">
    <mergeCell ref="R27:T27"/>
    <mergeCell ref="O27:Q27"/>
    <mergeCell ref="B5:B6"/>
    <mergeCell ref="A5:A6"/>
    <mergeCell ref="A27:A28"/>
    <mergeCell ref="B27:B28"/>
    <mergeCell ref="C5:J5"/>
    <mergeCell ref="C27:F27"/>
    <mergeCell ref="H27:N27"/>
  </mergeCells>
  <pageMargins left="0" right="0" top="0.25" bottom="0.25" header="0.05" footer="0.05"/>
  <pageSetup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B050"/>
    <pageSetUpPr fitToPage="1"/>
  </sheetPr>
  <dimension ref="A1:Z48"/>
  <sheetViews>
    <sheetView view="pageBreakPreview" zoomScale="115" zoomScaleNormal="100" zoomScaleSheetLayoutView="115" workbookViewId="0">
      <selection activeCell="B3" sqref="B3"/>
    </sheetView>
  </sheetViews>
  <sheetFormatPr defaultColWidth="9.140625" defaultRowHeight="12.75" x14ac:dyDescent="0.2"/>
  <cols>
    <col min="1" max="1" width="5.85546875" style="6" customWidth="1"/>
    <col min="2" max="2" width="33.7109375" style="6" bestFit="1" customWidth="1"/>
    <col min="3" max="3" width="12.28515625" style="6" bestFit="1" customWidth="1"/>
    <col min="4" max="5" width="12.7109375" style="6" bestFit="1" customWidth="1"/>
    <col min="6" max="6" width="11.85546875" style="6" bestFit="1" customWidth="1"/>
    <col min="7" max="8" width="13.42578125" style="6" bestFit="1" customWidth="1"/>
    <col min="9" max="9" width="13" style="6" bestFit="1" customWidth="1"/>
    <col min="10" max="10" width="12.5703125" style="6" bestFit="1" customWidth="1"/>
    <col min="11" max="11" width="12.28515625" style="6" bestFit="1" customWidth="1"/>
    <col min="12" max="12" width="12.5703125" style="6" bestFit="1" customWidth="1"/>
    <col min="13" max="13" width="11.5703125" style="6" bestFit="1" customWidth="1"/>
    <col min="14" max="14" width="10.85546875" style="6" bestFit="1" customWidth="1"/>
    <col min="15" max="15" width="12.5703125" style="6" bestFit="1" customWidth="1"/>
    <col min="16" max="16" width="14" style="6" bestFit="1" customWidth="1"/>
    <col min="17" max="17" width="8.7109375" style="6" bestFit="1" customWidth="1"/>
    <col min="18" max="18" width="9.42578125" style="6" bestFit="1" customWidth="1"/>
    <col min="19" max="19" width="8.85546875" style="6" bestFit="1" customWidth="1"/>
    <col min="20" max="20" width="8" style="6" bestFit="1" customWidth="1"/>
    <col min="21" max="21" width="9.28515625" style="6" bestFit="1" customWidth="1"/>
    <col min="22" max="22" width="12.28515625" style="6" bestFit="1" customWidth="1"/>
    <col min="23" max="23" width="6.7109375" style="6" bestFit="1" customWidth="1"/>
    <col min="24" max="24" width="7.28515625" style="6" bestFit="1" customWidth="1"/>
    <col min="25" max="26" width="12.140625" style="6" bestFit="1" customWidth="1"/>
    <col min="27" max="16384" width="9.140625" style="6"/>
  </cols>
  <sheetData>
    <row r="1" spans="1:10" x14ac:dyDescent="0.2">
      <c r="C1" s="64"/>
    </row>
    <row r="2" spans="1:10" x14ac:dyDescent="0.2">
      <c r="A2" s="6" t="s">
        <v>84</v>
      </c>
    </row>
    <row r="3" spans="1:10" x14ac:dyDescent="0.2">
      <c r="B3" s="78">
        <f>BS!B3</f>
        <v>45473</v>
      </c>
    </row>
    <row r="4" spans="1:10" ht="13.5" thickBot="1" x14ac:dyDescent="0.25"/>
    <row r="5" spans="1:10" x14ac:dyDescent="0.2">
      <c r="A5" s="172" t="s">
        <v>0</v>
      </c>
      <c r="B5" s="170" t="s">
        <v>49</v>
      </c>
      <c r="C5" s="174" t="s">
        <v>48</v>
      </c>
      <c r="D5" s="175"/>
      <c r="E5" s="175"/>
      <c r="F5" s="175"/>
      <c r="G5" s="175"/>
      <c r="H5" s="175"/>
      <c r="I5" s="175"/>
      <c r="J5" s="176"/>
    </row>
    <row r="6" spans="1:10" s="11" customFormat="1" ht="55.5" x14ac:dyDescent="0.2">
      <c r="A6" s="173"/>
      <c r="B6" s="171"/>
      <c r="C6" s="8" t="s">
        <v>1</v>
      </c>
      <c r="D6" s="9" t="s">
        <v>6</v>
      </c>
      <c r="E6" s="9" t="s">
        <v>7</v>
      </c>
      <c r="F6" s="9" t="s">
        <v>26</v>
      </c>
      <c r="G6" s="9" t="s">
        <v>50</v>
      </c>
      <c r="H6" s="9" t="s">
        <v>25</v>
      </c>
      <c r="I6" s="9" t="s">
        <v>8</v>
      </c>
      <c r="J6" s="8" t="s">
        <v>10</v>
      </c>
    </row>
    <row r="7" spans="1:10" x14ac:dyDescent="0.2">
      <c r="A7" s="55">
        <v>1</v>
      </c>
      <c r="B7" s="12" t="str">
        <f>B30</f>
        <v>Bank of Georgia</v>
      </c>
      <c r="C7" s="31">
        <f>BS!C7</f>
        <v>0.39325662532503164</v>
      </c>
      <c r="D7" s="32">
        <f>BS!D7</f>
        <v>0.37495963282282935</v>
      </c>
      <c r="E7" s="32">
        <f>BS!E7</f>
        <v>0.39884852052699155</v>
      </c>
      <c r="F7" s="32">
        <f>BS!F7</f>
        <v>0.41406948696456458</v>
      </c>
      <c r="G7" s="32">
        <f>BS!G7</f>
        <v>0.42189801046655084</v>
      </c>
      <c r="H7" s="32">
        <f>BS!H7</f>
        <v>0.36319943466394899</v>
      </c>
      <c r="I7" s="32">
        <f>BS!I7</f>
        <v>0.46257151361901788</v>
      </c>
      <c r="J7" s="33">
        <f>BS!J7</f>
        <v>0.36077140771192739</v>
      </c>
    </row>
    <row r="8" spans="1:10" x14ac:dyDescent="0.2">
      <c r="A8" s="56">
        <v>2</v>
      </c>
      <c r="B8" s="15" t="str">
        <f t="shared" ref="B8:B23" si="0">B31</f>
        <v>TBC Bank</v>
      </c>
      <c r="C8" s="34">
        <f>BS!C8</f>
        <v>0.38526207139915281</v>
      </c>
      <c r="D8" s="35">
        <f>BS!D8</f>
        <v>0.3924717574463582</v>
      </c>
      <c r="E8" s="35">
        <f>BS!E8</f>
        <v>0.3879465481140007</v>
      </c>
      <c r="F8" s="35">
        <f>BS!F8</f>
        <v>0.3854493279309314</v>
      </c>
      <c r="G8" s="35">
        <f>BS!G8</f>
        <v>0.36863519400267691</v>
      </c>
      <c r="H8" s="35">
        <f>BS!H8</f>
        <v>0.39633709065706269</v>
      </c>
      <c r="I8" s="35">
        <f>BS!I8</f>
        <v>0.34943995518307536</v>
      </c>
      <c r="J8" s="36">
        <f>BS!J8</f>
        <v>0.36966703477370144</v>
      </c>
    </row>
    <row r="9" spans="1:10" x14ac:dyDescent="0.2">
      <c r="A9" s="55">
        <v>3</v>
      </c>
      <c r="B9" s="12" t="str">
        <f t="shared" si="0"/>
        <v>Liberty Bank</v>
      </c>
      <c r="C9" s="31">
        <f>BS!C9</f>
        <v>5.2119092320311915E-2</v>
      </c>
      <c r="D9" s="32">
        <f>BS!D9</f>
        <v>5.5738548769702967E-2</v>
      </c>
      <c r="E9" s="32">
        <f>BS!E9</f>
        <v>5.3648346634905135E-2</v>
      </c>
      <c r="F9" s="32">
        <f>BS!F9</f>
        <v>5.4844055240336961E-2</v>
      </c>
      <c r="G9" s="32">
        <f>BS!G9</f>
        <v>6.0651593825084518E-2</v>
      </c>
      <c r="H9" s="32">
        <f>BS!H9</f>
        <v>5.6283644820238246E-2</v>
      </c>
      <c r="I9" s="32">
        <f>BS!I9</f>
        <v>6.3678239449603213E-2</v>
      </c>
      <c r="J9" s="33">
        <f>BS!J9</f>
        <v>4.3235134935887473E-2</v>
      </c>
    </row>
    <row r="10" spans="1:10" x14ac:dyDescent="0.2">
      <c r="A10" s="56">
        <v>4</v>
      </c>
      <c r="B10" s="15" t="str">
        <f t="shared" si="0"/>
        <v>Basis Bank</v>
      </c>
      <c r="C10" s="34">
        <f>BS!C10</f>
        <v>4.1593929689003287E-2</v>
      </c>
      <c r="D10" s="35">
        <f>BS!D10</f>
        <v>4.5797100181705248E-2</v>
      </c>
      <c r="E10" s="35">
        <f>BS!E10</f>
        <v>4.1262329768755462E-2</v>
      </c>
      <c r="F10" s="35">
        <f>BS!F10</f>
        <v>4.2103616895700163E-2</v>
      </c>
      <c r="G10" s="35">
        <f>BS!G10</f>
        <v>4.7209845681592873E-2</v>
      </c>
      <c r="H10" s="35">
        <f>BS!H10</f>
        <v>5.5238598884214236E-2</v>
      </c>
      <c r="I10" s="35">
        <f>BS!I10</f>
        <v>4.1646550248405467E-2</v>
      </c>
      <c r="J10" s="36">
        <f>BS!J10</f>
        <v>4.3520306162891549E-2</v>
      </c>
    </row>
    <row r="11" spans="1:10" x14ac:dyDescent="0.2">
      <c r="A11" s="55">
        <v>5</v>
      </c>
      <c r="B11" s="12" t="str">
        <f t="shared" si="0"/>
        <v>Credo Bank</v>
      </c>
      <c r="C11" s="31">
        <f>BS!C11</f>
        <v>3.1046550724611915E-2</v>
      </c>
      <c r="D11" s="32">
        <f>BS!D11</f>
        <v>3.8249827741336478E-2</v>
      </c>
      <c r="E11" s="32">
        <f>BS!E11</f>
        <v>3.1896549232630557E-2</v>
      </c>
      <c r="F11" s="32">
        <f>BS!F11</f>
        <v>1.8340413095153257E-2</v>
      </c>
      <c r="G11" s="32">
        <f>BS!G11</f>
        <v>1.9436459109102626E-2</v>
      </c>
      <c r="H11" s="32">
        <f>BS!H11</f>
        <v>1.2644822688564823E-2</v>
      </c>
      <c r="I11" s="32">
        <f>BS!I11</f>
        <v>2.4142529768979102E-2</v>
      </c>
      <c r="J11" s="33">
        <f>BS!J11</f>
        <v>2.6108620752083096E-2</v>
      </c>
    </row>
    <row r="12" spans="1:10" x14ac:dyDescent="0.2">
      <c r="A12" s="56">
        <v>6</v>
      </c>
      <c r="B12" s="15" t="str">
        <f t="shared" si="0"/>
        <v>ProCredit Bank</v>
      </c>
      <c r="C12" s="34">
        <f>BS!C12</f>
        <v>2.1804971659386795E-2</v>
      </c>
      <c r="D12" s="35">
        <f>BS!D12</f>
        <v>2.2625260614315738E-2</v>
      </c>
      <c r="E12" s="35">
        <f>BS!E12</f>
        <v>2.1292006755143148E-2</v>
      </c>
      <c r="F12" s="35">
        <f>BS!F12</f>
        <v>2.0234168455428581E-2</v>
      </c>
      <c r="G12" s="35">
        <f>BS!G12</f>
        <v>2.1735095343141768E-2</v>
      </c>
      <c r="H12" s="35">
        <f>BS!H12</f>
        <v>2.6515870133008688E-2</v>
      </c>
      <c r="I12" s="35">
        <f>BS!I12</f>
        <v>1.8422393870778635E-2</v>
      </c>
      <c r="J12" s="36">
        <f>BS!J12</f>
        <v>2.4784958906374055E-2</v>
      </c>
    </row>
    <row r="13" spans="1:10" x14ac:dyDescent="0.2">
      <c r="A13" s="55">
        <v>7</v>
      </c>
      <c r="B13" s="12" t="str">
        <f t="shared" si="0"/>
        <v>Tera bank</v>
      </c>
      <c r="C13" s="31">
        <f>BS!C13</f>
        <v>2.1141514631538461E-2</v>
      </c>
      <c r="D13" s="32">
        <f>BS!D13</f>
        <v>2.4173738377346474E-2</v>
      </c>
      <c r="E13" s="32">
        <f>BS!E13</f>
        <v>2.1164080424830905E-2</v>
      </c>
      <c r="F13" s="32">
        <f>BS!F13</f>
        <v>2.1617222200181724E-2</v>
      </c>
      <c r="G13" s="32">
        <f>BS!G13</f>
        <v>2.0934985401992134E-2</v>
      </c>
      <c r="H13" s="32">
        <f>BS!H13</f>
        <v>2.6236190342749807E-2</v>
      </c>
      <c r="I13" s="32">
        <f>BS!I13</f>
        <v>1.7261666706920063E-2</v>
      </c>
      <c r="J13" s="33">
        <f>BS!J13</f>
        <v>2.1010422473421875E-2</v>
      </c>
    </row>
    <row r="14" spans="1:10" x14ac:dyDescent="0.2">
      <c r="A14" s="56">
        <v>8</v>
      </c>
      <c r="B14" s="15" t="str">
        <f t="shared" si="0"/>
        <v>Cartu Bank</v>
      </c>
      <c r="C14" s="34">
        <f>BS!C14</f>
        <v>2.0040766461357579E-2</v>
      </c>
      <c r="D14" s="35">
        <f>BS!D14</f>
        <v>1.5780083787883582E-2</v>
      </c>
      <c r="E14" s="35">
        <f>BS!E14</f>
        <v>1.7724032713714009E-2</v>
      </c>
      <c r="F14" s="35">
        <f>BS!F14</f>
        <v>2.1261496677570303E-2</v>
      </c>
      <c r="G14" s="35">
        <f>BS!G14</f>
        <v>2.3708102286950469E-2</v>
      </c>
      <c r="H14" s="35">
        <f>BS!H14</f>
        <v>3.7088299835528277E-2</v>
      </c>
      <c r="I14" s="35">
        <f>BS!I14</f>
        <v>1.4436676196428461E-2</v>
      </c>
      <c r="J14" s="36">
        <f>BS!J14</f>
        <v>3.349945951945095E-2</v>
      </c>
    </row>
    <row r="15" spans="1:10" x14ac:dyDescent="0.2">
      <c r="A15" s="55">
        <v>9</v>
      </c>
      <c r="B15" s="12" t="str">
        <f t="shared" si="0"/>
        <v>HALYK Bank</v>
      </c>
      <c r="C15" s="31">
        <f>BS!C15</f>
        <v>1.0458696311825806E-2</v>
      </c>
      <c r="D15" s="32">
        <f>BS!D15</f>
        <v>1.2088762862434533E-2</v>
      </c>
      <c r="E15" s="32">
        <f>BS!E15</f>
        <v>8.9457305384276972E-3</v>
      </c>
      <c r="F15" s="32">
        <f>BS!F15</f>
        <v>4.7611954455098835E-3</v>
      </c>
      <c r="G15" s="32">
        <f>BS!G15</f>
        <v>3.5195487998642412E-3</v>
      </c>
      <c r="H15" s="32">
        <f>BS!H15</f>
        <v>5.0159966790566017E-3</v>
      </c>
      <c r="I15" s="32">
        <f>BS!I15</f>
        <v>2.4826279427633451E-3</v>
      </c>
      <c r="J15" s="33">
        <f>BS!J15</f>
        <v>1.9248028059629389E-2</v>
      </c>
    </row>
    <row r="16" spans="1:10" x14ac:dyDescent="0.2">
      <c r="A16" s="56">
        <v>10</v>
      </c>
      <c r="B16" s="15" t="str">
        <f t="shared" si="0"/>
        <v>Pasha Bank</v>
      </c>
      <c r="C16" s="34">
        <f>BS!C16</f>
        <v>7.1439579540496416E-3</v>
      </c>
      <c r="D16" s="35">
        <f>BS!D16</f>
        <v>5.8867961967896554E-3</v>
      </c>
      <c r="E16" s="35">
        <f>BS!E16</f>
        <v>6.8147602750162307E-3</v>
      </c>
      <c r="F16" s="35">
        <f>BS!F16</f>
        <v>7.7135637824886621E-3</v>
      </c>
      <c r="G16" s="35">
        <f>BS!G16</f>
        <v>5.0681225580820237E-3</v>
      </c>
      <c r="H16" s="35">
        <f>BS!H16</f>
        <v>9.2474375221693692E-3</v>
      </c>
      <c r="I16" s="35">
        <f>BS!I16</f>
        <v>2.1721855094793672E-3</v>
      </c>
      <c r="J16" s="36">
        <f>BS!J16</f>
        <v>9.0563790133462718E-3</v>
      </c>
    </row>
    <row r="17" spans="1:26" x14ac:dyDescent="0.2">
      <c r="A17" s="55">
        <v>11</v>
      </c>
      <c r="B17" s="12" t="str">
        <f t="shared" si="0"/>
        <v>VTB Bank Georgia</v>
      </c>
      <c r="C17" s="31">
        <f>BS!C17</f>
        <v>5.327061446832787E-3</v>
      </c>
      <c r="D17" s="32">
        <f>BS!D17</f>
        <v>3.6065792677981343E-3</v>
      </c>
      <c r="E17" s="32">
        <f>BS!E17</f>
        <v>1.9721034224834157E-3</v>
      </c>
      <c r="F17" s="32">
        <f>BS!F17</f>
        <v>2.9679079310478189E-4</v>
      </c>
      <c r="G17" s="32">
        <f>BS!G17</f>
        <v>3.3265846530725247E-4</v>
      </c>
      <c r="H17" s="32">
        <f>BS!H17</f>
        <v>6.1826602415058867E-4</v>
      </c>
      <c r="I17" s="32">
        <f>BS!I17</f>
        <v>1.3475485715074253E-4</v>
      </c>
      <c r="J17" s="33">
        <f>BS!J17</f>
        <v>2.4817151448213105E-2</v>
      </c>
    </row>
    <row r="18" spans="1:26" x14ac:dyDescent="0.2">
      <c r="A18" s="56">
        <v>12</v>
      </c>
      <c r="B18" s="15" t="str">
        <f t="shared" si="0"/>
        <v>IS Bank</v>
      </c>
      <c r="C18" s="34">
        <f>BS!C18</f>
        <v>5.3055957099895938E-3</v>
      </c>
      <c r="D18" s="35">
        <f>BS!D18</f>
        <v>4.5664264101331247E-3</v>
      </c>
      <c r="E18" s="35">
        <f>BS!E18</f>
        <v>4.2931257671970455E-3</v>
      </c>
      <c r="F18" s="35">
        <f>BS!F18</f>
        <v>4.257117640511239E-3</v>
      </c>
      <c r="G18" s="35">
        <f>BS!G18</f>
        <v>2.0765218371435047E-3</v>
      </c>
      <c r="H18" s="35">
        <f>BS!H18</f>
        <v>3.7762005198045995E-3</v>
      </c>
      <c r="I18" s="35">
        <f>BS!I18</f>
        <v>8.9877799392174918E-4</v>
      </c>
      <c r="J18" s="36">
        <f>BS!J18</f>
        <v>1.1187377287642566E-2</v>
      </c>
    </row>
    <row r="19" spans="1:26" x14ac:dyDescent="0.2">
      <c r="A19" s="55">
        <v>13</v>
      </c>
      <c r="B19" s="12" t="str">
        <f t="shared" si="0"/>
        <v>Ziraat Bank</v>
      </c>
      <c r="C19" s="31">
        <f>BS!C19</f>
        <v>2.6232443044984189E-3</v>
      </c>
      <c r="D19" s="32">
        <f>BS!D19</f>
        <v>2.5594051417113209E-3</v>
      </c>
      <c r="E19" s="32">
        <f>BS!E19</f>
        <v>1.9947563797632181E-3</v>
      </c>
      <c r="F19" s="32">
        <f>BS!F19</f>
        <v>2.3208595599898516E-3</v>
      </c>
      <c r="G19" s="32">
        <f>BS!G19</f>
        <v>2.0576621625300723E-3</v>
      </c>
      <c r="H19" s="32">
        <f>BS!H19</f>
        <v>3.5286915858486648E-3</v>
      </c>
      <c r="I19" s="32">
        <f>BS!I19</f>
        <v>1.0383542991172956E-3</v>
      </c>
      <c r="J19" s="33">
        <f>BS!J19</f>
        <v>6.2743439980738596E-3</v>
      </c>
    </row>
    <row r="20" spans="1:26" x14ac:dyDescent="0.2">
      <c r="A20" s="56">
        <v>14</v>
      </c>
      <c r="B20" s="15" t="str">
        <f t="shared" si="0"/>
        <v>Silk Bank</v>
      </c>
      <c r="C20" s="34">
        <f>BS!C20</f>
        <v>2.3420884846287768E-3</v>
      </c>
      <c r="D20" s="35">
        <f>BS!D20</f>
        <v>1.4960803796551137E-3</v>
      </c>
      <c r="E20" s="35">
        <f>BS!E20</f>
        <v>1.9504906538849705E-3</v>
      </c>
      <c r="F20" s="35">
        <f>BS!F20</f>
        <v>2.4589954278967843E-3</v>
      </c>
      <c r="G20" s="35">
        <f>BS!G20</f>
        <v>2.4262716960354027E-3</v>
      </c>
      <c r="H20" s="35">
        <f>BS!H20</f>
        <v>3.556308999682881E-3</v>
      </c>
      <c r="I20" s="35">
        <f>BS!I20</f>
        <v>1.6432445918194304E-3</v>
      </c>
      <c r="J20" s="36">
        <f>BS!J20</f>
        <v>4.6170132058194063E-3</v>
      </c>
    </row>
    <row r="21" spans="1:26" x14ac:dyDescent="0.2">
      <c r="A21" s="55">
        <v>15</v>
      </c>
      <c r="B21" s="12" t="str">
        <f t="shared" si="0"/>
        <v>Paysera</v>
      </c>
      <c r="C21" s="31">
        <f>BS!C21</f>
        <v>2.8349195946723697E-4</v>
      </c>
      <c r="D21" s="32">
        <f>BS!D21</f>
        <v>0</v>
      </c>
      <c r="E21" s="32">
        <f>BS!E21</f>
        <v>2.3126129156571896E-4</v>
      </c>
      <c r="F21" s="32">
        <f>BS!F21</f>
        <v>2.7168989063189449E-4</v>
      </c>
      <c r="G21" s="32">
        <f>BS!G21</f>
        <v>3.0992836394570723E-4</v>
      </c>
      <c r="H21" s="32">
        <f>BS!H21</f>
        <v>7.1314664397144388E-4</v>
      </c>
      <c r="I21" s="32">
        <f>BS!I21</f>
        <v>3.0529762539899231E-5</v>
      </c>
      <c r="J21" s="33">
        <f>BS!J21</f>
        <v>5.8691762865284121E-4</v>
      </c>
    </row>
    <row r="22" spans="1:26" s="79" customFormat="1" x14ac:dyDescent="0.2">
      <c r="A22" s="56">
        <v>16</v>
      </c>
      <c r="B22" s="15" t="str">
        <f t="shared" si="0"/>
        <v>HashBank</v>
      </c>
      <c r="C22" s="34">
        <f>BS!C22</f>
        <v>1.507573315313134E-4</v>
      </c>
      <c r="D22" s="35">
        <f>BS!D22</f>
        <v>0</v>
      </c>
      <c r="E22" s="35">
        <f>BS!E22</f>
        <v>2.9273402082990006E-6</v>
      </c>
      <c r="F22" s="35">
        <f>BS!F22</f>
        <v>0</v>
      </c>
      <c r="G22" s="35">
        <f>BS!G22</f>
        <v>0</v>
      </c>
      <c r="H22" s="35">
        <f>BS!H22</f>
        <v>0</v>
      </c>
      <c r="I22" s="35">
        <f>BS!I22</f>
        <v>0</v>
      </c>
      <c r="J22" s="36">
        <f>BS!J22</f>
        <v>1.0095519320006505E-3</v>
      </c>
    </row>
    <row r="23" spans="1:26" ht="13.5" thickBot="1" x14ac:dyDescent="0.25">
      <c r="A23" s="55">
        <v>17</v>
      </c>
      <c r="B23" s="12" t="str">
        <f t="shared" si="0"/>
        <v>PaveBank</v>
      </c>
      <c r="C23" s="31">
        <f>BS!C23</f>
        <v>9.9584286782079055E-5</v>
      </c>
      <c r="D23" s="32">
        <f>BS!D23</f>
        <v>0</v>
      </c>
      <c r="E23" s="32">
        <f>BS!E23</f>
        <v>1.2430160481919755E-5</v>
      </c>
      <c r="F23" s="32">
        <f>BS!F23</f>
        <v>0</v>
      </c>
      <c r="G23" s="32">
        <f>BS!G23</f>
        <v>0</v>
      </c>
      <c r="H23" s="32">
        <f>BS!H23</f>
        <v>0</v>
      </c>
      <c r="I23" s="32">
        <f>BS!I23</f>
        <v>0</v>
      </c>
      <c r="J23" s="33">
        <f>BS!J23</f>
        <v>6.0589219088404047E-4</v>
      </c>
    </row>
    <row r="24" spans="1:26" ht="13.5" thickBot="1" x14ac:dyDescent="0.25">
      <c r="A24" s="56"/>
      <c r="B24" s="19" t="s">
        <v>51</v>
      </c>
      <c r="C24" s="20">
        <f>SUM(C7:C23)</f>
        <v>1</v>
      </c>
      <c r="D24" s="21">
        <f t="shared" ref="D24:J24" si="1">SUM(D7:D23)</f>
        <v>0.99999999999999989</v>
      </c>
      <c r="E24" s="21">
        <f t="shared" si="1"/>
        <v>1.0000000000000002</v>
      </c>
      <c r="F24" s="21">
        <f t="shared" si="1"/>
        <v>0.99999999999999989</v>
      </c>
      <c r="G24" s="21">
        <f t="shared" si="1"/>
        <v>1.0000000000000002</v>
      </c>
      <c r="H24" s="21">
        <f t="shared" si="1"/>
        <v>1</v>
      </c>
      <c r="I24" s="21">
        <f t="shared" si="1"/>
        <v>0.99999999999999989</v>
      </c>
      <c r="J24" s="22">
        <f t="shared" si="1"/>
        <v>0.99999999999999989</v>
      </c>
    </row>
    <row r="25" spans="1:26" x14ac:dyDescent="0.2">
      <c r="A25" s="56"/>
      <c r="B25" s="15"/>
      <c r="Y25" s="23"/>
      <c r="Z25" s="23"/>
    </row>
    <row r="26" spans="1:26" ht="13.5" thickBot="1" x14ac:dyDescent="0.25">
      <c r="B26" s="63" t="s">
        <v>54</v>
      </c>
    </row>
    <row r="27" spans="1:26" x14ac:dyDescent="0.2">
      <c r="A27" s="172" t="s">
        <v>0</v>
      </c>
      <c r="B27" s="170" t="s">
        <v>49</v>
      </c>
      <c r="C27" s="174" t="s">
        <v>1</v>
      </c>
      <c r="D27" s="175"/>
      <c r="E27" s="175"/>
      <c r="F27" s="176"/>
      <c r="G27" s="80" t="s">
        <v>2</v>
      </c>
      <c r="H27" s="81"/>
      <c r="I27" s="81"/>
      <c r="J27" s="81"/>
      <c r="K27" s="81"/>
      <c r="L27" s="81"/>
      <c r="M27" s="81"/>
      <c r="N27" s="82"/>
      <c r="O27" s="174" t="s">
        <v>3</v>
      </c>
      <c r="P27" s="175"/>
      <c r="Q27" s="176"/>
      <c r="R27" s="174" t="s">
        <v>4</v>
      </c>
      <c r="S27" s="175"/>
      <c r="T27" s="176"/>
    </row>
    <row r="28" spans="1:26" ht="105" x14ac:dyDescent="0.2">
      <c r="A28" s="173"/>
      <c r="B28" s="171"/>
      <c r="C28" s="8" t="s">
        <v>5</v>
      </c>
      <c r="D28" s="9" t="s">
        <v>52</v>
      </c>
      <c r="E28" s="9" t="s">
        <v>6</v>
      </c>
      <c r="F28" s="10" t="s">
        <v>9</v>
      </c>
      <c r="G28" s="8" t="s">
        <v>7</v>
      </c>
      <c r="H28" s="9" t="s">
        <v>26</v>
      </c>
      <c r="I28" s="9" t="s">
        <v>278</v>
      </c>
      <c r="J28" s="9" t="s">
        <v>50</v>
      </c>
      <c r="K28" s="9" t="s">
        <v>25</v>
      </c>
      <c r="L28" s="9" t="s">
        <v>8</v>
      </c>
      <c r="M28" s="9" t="s">
        <v>173</v>
      </c>
      <c r="N28" s="10" t="s">
        <v>53</v>
      </c>
      <c r="O28" s="8" t="s">
        <v>10</v>
      </c>
      <c r="P28" s="9" t="s">
        <v>11</v>
      </c>
      <c r="Q28" s="10" t="s">
        <v>12</v>
      </c>
      <c r="R28" s="8" t="str">
        <f>"NET Income of "&amp;MONTH($B$3)&amp;" months "&amp;YEAR($B$3)</f>
        <v>NET Income of 6 months 2024</v>
      </c>
      <c r="S28" s="9" t="s">
        <v>88</v>
      </c>
      <c r="T28" s="10" t="s">
        <v>89</v>
      </c>
    </row>
    <row r="29" spans="1:26" x14ac:dyDescent="0.2">
      <c r="A29" s="123"/>
      <c r="B29" s="124" t="s">
        <v>273</v>
      </c>
      <c r="C29" s="125">
        <f>BS!C29</f>
        <v>86815184798.369308</v>
      </c>
      <c r="D29" s="126">
        <f>BS!D29</f>
        <v>12099843104.331678</v>
      </c>
      <c r="E29" s="126">
        <f>BS!E29</f>
        <v>58597976454.020897</v>
      </c>
      <c r="F29" s="127">
        <f>BS!F29</f>
        <v>-1020590763.380475</v>
      </c>
      <c r="G29" s="125">
        <f>BS!G29</f>
        <v>74065756547.642883</v>
      </c>
      <c r="H29" s="126">
        <f>BS!H29</f>
        <v>57227184323.415405</v>
      </c>
      <c r="I29" s="126">
        <f>BS!I29</f>
        <v>4679574495.5482073</v>
      </c>
      <c r="J29" s="126">
        <f>BS!J29</f>
        <v>50166584471.512527</v>
      </c>
      <c r="K29" s="126">
        <f>BS!K29</f>
        <v>20533441114.512703</v>
      </c>
      <c r="L29" s="126">
        <f>BS!L29</f>
        <v>29633143356.999924</v>
      </c>
      <c r="M29" s="126">
        <f>BS!M29</f>
        <v>1804532202.3199999</v>
      </c>
      <c r="N29" s="127">
        <f>BS!N29</f>
        <v>15025247492.51685</v>
      </c>
      <c r="O29" s="125">
        <f>BS!O29</f>
        <v>12749428258.230213</v>
      </c>
      <c r="P29" s="126">
        <f>BS!P29</f>
        <v>1182414216.2998981</v>
      </c>
      <c r="Q29" s="127">
        <f>BS!Q29</f>
        <v>16458649775.254574</v>
      </c>
      <c r="R29" s="128">
        <f>BS!R29</f>
        <v>1467383543.8620992</v>
      </c>
      <c r="S29" s="129">
        <f>BS!S29</f>
        <v>3.5808623223978563E-2</v>
      </c>
      <c r="T29" s="130">
        <f>BS!T29</f>
        <v>0.23730050866703958</v>
      </c>
    </row>
    <row r="30" spans="1:26" x14ac:dyDescent="0.2">
      <c r="A30" s="56">
        <v>1</v>
      </c>
      <c r="B30" s="15" t="s">
        <v>158</v>
      </c>
      <c r="C30" s="27">
        <f>BS!C30</f>
        <v>34140646600.7757</v>
      </c>
      <c r="D30" s="28">
        <f>BS!D30</f>
        <v>3684485451.8122001</v>
      </c>
      <c r="E30" s="28">
        <f>BS!E30</f>
        <v>21971875735.360474</v>
      </c>
      <c r="F30" s="29">
        <f>BS!F30</f>
        <v>-319828394.37369996</v>
      </c>
      <c r="G30" s="27">
        <f>BS!G30</f>
        <v>29541017420.7397</v>
      </c>
      <c r="H30" s="28">
        <f>BS!H30</f>
        <v>23696030853.22319</v>
      </c>
      <c r="I30" s="28">
        <f>BS!I30</f>
        <v>1552704754.8299999</v>
      </c>
      <c r="J30" s="28">
        <f>BS!J30</f>
        <v>21165182180.4333</v>
      </c>
      <c r="K30" s="28">
        <f>BS!K30</f>
        <v>7457734204.4965</v>
      </c>
      <c r="L30" s="28">
        <f>BS!L30</f>
        <v>13707447975.9368</v>
      </c>
      <c r="M30" s="86"/>
      <c r="N30" s="29">
        <f>BS!N30</f>
        <v>5107825989.54</v>
      </c>
      <c r="O30" s="27">
        <f>BS!O30</f>
        <v>4599629180.2439404</v>
      </c>
      <c r="P30" s="28">
        <f>BS!P30</f>
        <v>27993660.18</v>
      </c>
      <c r="Q30" s="29">
        <f>BS!Q30</f>
        <v>6027809222.3529396</v>
      </c>
      <c r="R30" s="27">
        <f>BS!R30</f>
        <v>721151742.40028405</v>
      </c>
      <c r="S30" s="71">
        <f>BS!S30</f>
        <v>4.5699114837085712E-2</v>
      </c>
      <c r="T30" s="72">
        <f>BS!T30</f>
        <v>0.32421110220350857</v>
      </c>
    </row>
    <row r="31" spans="1:26" x14ac:dyDescent="0.2">
      <c r="A31" s="55">
        <v>2</v>
      </c>
      <c r="B31" s="12" t="s">
        <v>159</v>
      </c>
      <c r="C31" s="24">
        <f>BS!C31</f>
        <v>33446597924.32</v>
      </c>
      <c r="D31" s="25">
        <f>BS!D31</f>
        <v>4941315301.6599998</v>
      </c>
      <c r="E31" s="25">
        <f>BS!E31</f>
        <v>22998050801.7099</v>
      </c>
      <c r="F31" s="26">
        <f>BS!F31</f>
        <v>-315483602.25</v>
      </c>
      <c r="G31" s="24">
        <f>BS!G31</f>
        <v>28733554586.110001</v>
      </c>
      <c r="H31" s="25">
        <f>BS!H31</f>
        <v>22058179736.84</v>
      </c>
      <c r="I31" s="25">
        <f>BS!I31</f>
        <v>2516794619.3958001</v>
      </c>
      <c r="J31" s="25">
        <f>BS!J31</f>
        <v>18493168599.1077</v>
      </c>
      <c r="K31" s="25">
        <f>BS!K31</f>
        <v>8138164312.5040798</v>
      </c>
      <c r="L31" s="25">
        <f>BS!L31</f>
        <v>10355004286.603701</v>
      </c>
      <c r="M31" s="86"/>
      <c r="N31" s="26">
        <f>BS!N31</f>
        <v>5932622166.3999996</v>
      </c>
      <c r="O31" s="24">
        <f>BS!O31</f>
        <v>4713043339.2799997</v>
      </c>
      <c r="P31" s="25">
        <f>BS!P31</f>
        <v>21015907.690000001</v>
      </c>
      <c r="Q31" s="26">
        <f>BS!Q31</f>
        <v>6671739152.6458998</v>
      </c>
      <c r="R31" s="24">
        <f>BS!R31</f>
        <v>568044663.04999995</v>
      </c>
      <c r="S31" s="73">
        <f>BS!S31</f>
        <v>3.5746860691229849E-2</v>
      </c>
      <c r="T31" s="74">
        <f>BS!T31</f>
        <v>0.24764363520832106</v>
      </c>
    </row>
    <row r="32" spans="1:26" x14ac:dyDescent="0.2">
      <c r="A32" s="56">
        <v>3</v>
      </c>
      <c r="B32" s="15" t="s">
        <v>160</v>
      </c>
      <c r="C32" s="27">
        <f>BS!C32</f>
        <v>4524728631.3111496</v>
      </c>
      <c r="D32" s="28">
        <f>BS!D32</f>
        <v>631740804.76697397</v>
      </c>
      <c r="E32" s="28">
        <f>BS!E32</f>
        <v>3266166168.38835</v>
      </c>
      <c r="F32" s="29">
        <f>BS!F32</f>
        <v>-138262005.146911</v>
      </c>
      <c r="G32" s="27">
        <f>BS!G32</f>
        <v>3973505381.0444398</v>
      </c>
      <c r="H32" s="28">
        <f>BS!H32</f>
        <v>3138570858.28234</v>
      </c>
      <c r="I32" s="28">
        <f>BS!I32</f>
        <v>80098738.214368999</v>
      </c>
      <c r="J32" s="28">
        <f>BS!J32</f>
        <v>3042683304.9579701</v>
      </c>
      <c r="K32" s="28">
        <f>BS!K32</f>
        <v>1155696906.6265099</v>
      </c>
      <c r="L32" s="28">
        <f>BS!L32</f>
        <v>1886986398.33146</v>
      </c>
      <c r="M32" s="86"/>
      <c r="N32" s="29">
        <f>BS!N32</f>
        <v>746989330.75979805</v>
      </c>
      <c r="O32" s="27">
        <f>BS!O32</f>
        <v>551223251.10000002</v>
      </c>
      <c r="P32" s="28">
        <f>BS!P32</f>
        <v>44490459.259999998</v>
      </c>
      <c r="Q32" s="29">
        <f>BS!Q32</f>
        <v>534461681.48026901</v>
      </c>
      <c r="R32" s="27">
        <f>BS!R32</f>
        <v>56495437.305325001</v>
      </c>
      <c r="S32" s="71">
        <f>BS!S32</f>
        <v>2.6145284601019819E-2</v>
      </c>
      <c r="T32" s="72">
        <f>BS!T32</f>
        <v>0.21668863259107343</v>
      </c>
    </row>
    <row r="33" spans="1:21" x14ac:dyDescent="0.2">
      <c r="A33" s="55">
        <v>4</v>
      </c>
      <c r="B33" s="12" t="s">
        <v>163</v>
      </c>
      <c r="C33" s="24">
        <f>BS!C33</f>
        <v>3610984692.4411998</v>
      </c>
      <c r="D33" s="25">
        <f>BS!D33</f>
        <v>428573849.25839996</v>
      </c>
      <c r="E33" s="25">
        <f>BS!E33</f>
        <v>2683617398.1100001</v>
      </c>
      <c r="F33" s="26">
        <f>BS!F33</f>
        <v>-31903955.5</v>
      </c>
      <c r="G33" s="24">
        <f>BS!G33</f>
        <v>3056125671.2412</v>
      </c>
      <c r="H33" s="25">
        <f>BS!H33</f>
        <v>2409471444.7727003</v>
      </c>
      <c r="I33" s="25">
        <f>BS!I33</f>
        <v>0</v>
      </c>
      <c r="J33" s="25">
        <f>BS!J33</f>
        <v>2368356711.2726998</v>
      </c>
      <c r="K33" s="25">
        <f>BS!K33</f>
        <v>1134238517.4372001</v>
      </c>
      <c r="L33" s="25">
        <f>BS!L33</f>
        <v>1234118193.8355</v>
      </c>
      <c r="M33" s="86"/>
      <c r="N33" s="26">
        <f>BS!N33</f>
        <v>592474633.03849995</v>
      </c>
      <c r="O33" s="24">
        <f>BS!O33</f>
        <v>554859021.20000005</v>
      </c>
      <c r="P33" s="25">
        <f>BS!P33</f>
        <v>18212575</v>
      </c>
      <c r="Q33" s="26">
        <f>BS!Q33</f>
        <v>640862464.80999994</v>
      </c>
      <c r="R33" s="24">
        <f>BS!R33</f>
        <v>36969101.149999999</v>
      </c>
      <c r="S33" s="73">
        <f>BS!S33</f>
        <v>2.1007180439915202E-2</v>
      </c>
      <c r="T33" s="74">
        <f>BS!T33</f>
        <v>0.13748433713763464</v>
      </c>
    </row>
    <row r="34" spans="1:21" x14ac:dyDescent="0.2">
      <c r="A34" s="56">
        <v>5</v>
      </c>
      <c r="B34" s="15" t="s">
        <v>166</v>
      </c>
      <c r="C34" s="27">
        <f>BS!C34</f>
        <v>2695312038.50913</v>
      </c>
      <c r="D34" s="28">
        <f>BS!D34</f>
        <v>356507243.01999998</v>
      </c>
      <c r="E34" s="28">
        <f>BS!E34</f>
        <v>2241362505.3571901</v>
      </c>
      <c r="F34" s="29">
        <f>BS!F34</f>
        <v>-49022801.838059999</v>
      </c>
      <c r="G34" s="27">
        <f>BS!G34</f>
        <v>2362442050.1739202</v>
      </c>
      <c r="H34" s="28">
        <f>BS!H34</f>
        <v>1049570200.763917</v>
      </c>
      <c r="I34" s="28">
        <f>BS!I34</f>
        <v>40876682.420000002</v>
      </c>
      <c r="J34" s="28">
        <f>BS!J34</f>
        <v>975060767.72389603</v>
      </c>
      <c r="K34" s="28">
        <f>BS!K34</f>
        <v>259641722.07910001</v>
      </c>
      <c r="L34" s="28">
        <f>BS!L34</f>
        <v>715419045.64479601</v>
      </c>
      <c r="M34" s="86"/>
      <c r="N34" s="29">
        <f>BS!N34</f>
        <v>1233303843.5400002</v>
      </c>
      <c r="O34" s="27">
        <f>BS!O34</f>
        <v>332869987.20002401</v>
      </c>
      <c r="P34" s="28">
        <f>BS!P34</f>
        <v>5236850</v>
      </c>
      <c r="Q34" s="29">
        <f>BS!Q34</f>
        <v>392259541.39002401</v>
      </c>
      <c r="R34" s="27">
        <f>BS!R34</f>
        <v>24089299.060024001</v>
      </c>
      <c r="S34" s="71">
        <f>BS!S34</f>
        <v>1.89131288643789E-2</v>
      </c>
      <c r="T34" s="72">
        <f>BS!T34</f>
        <v>0.15205842404293726</v>
      </c>
    </row>
    <row r="35" spans="1:21" x14ac:dyDescent="0.2">
      <c r="A35" s="55">
        <v>6</v>
      </c>
      <c r="B35" s="12" t="s">
        <v>162</v>
      </c>
      <c r="C35" s="24">
        <f>BS!C35</f>
        <v>1893002644.13287</v>
      </c>
      <c r="D35" s="25">
        <f>BS!D35</f>
        <v>399123856.24196398</v>
      </c>
      <c r="E35" s="25">
        <f>BS!E35</f>
        <v>1325794488.7437601</v>
      </c>
      <c r="F35" s="26">
        <f>BS!F35</f>
        <v>-29648556.051406</v>
      </c>
      <c r="G35" s="24">
        <f>BS!G35</f>
        <v>1577008588.7372</v>
      </c>
      <c r="H35" s="25">
        <f>BS!H35</f>
        <v>1157944487.829849</v>
      </c>
      <c r="I35" s="25">
        <f>BS!I35</f>
        <v>67568991.312199995</v>
      </c>
      <c r="J35" s="25">
        <f>BS!J35</f>
        <v>1090375496.5281</v>
      </c>
      <c r="K35" s="25">
        <f>BS!K35</f>
        <v>544462057.97619998</v>
      </c>
      <c r="L35" s="25">
        <f>BS!L35</f>
        <v>545913438.55190003</v>
      </c>
      <c r="M35" s="86"/>
      <c r="N35" s="26">
        <f>BS!N35</f>
        <v>406121613.639552</v>
      </c>
      <c r="O35" s="24">
        <f>BS!O35</f>
        <v>315994055.45999998</v>
      </c>
      <c r="P35" s="25">
        <f>BS!P35</f>
        <v>184600374.83000001</v>
      </c>
      <c r="Q35" s="26">
        <f>BS!Q35</f>
        <v>317029103.13</v>
      </c>
      <c r="R35" s="24">
        <f>BS!R35</f>
        <v>18056491.890037999</v>
      </c>
      <c r="S35" s="73">
        <f>BS!S35</f>
        <v>1.9683176576408813E-2</v>
      </c>
      <c r="T35" s="74">
        <f>BS!T35</f>
        <v>0.11730755921592317</v>
      </c>
    </row>
    <row r="36" spans="1:21" x14ac:dyDescent="0.2">
      <c r="A36" s="56">
        <v>7</v>
      </c>
      <c r="B36" s="15" t="s">
        <v>165</v>
      </c>
      <c r="C36" s="27">
        <f>BS!C36</f>
        <v>1835404499.6544399</v>
      </c>
      <c r="D36" s="28">
        <f>BS!D36</f>
        <v>200646990.40000001</v>
      </c>
      <c r="E36" s="28">
        <f>BS!E36</f>
        <v>1416532152.24141</v>
      </c>
      <c r="F36" s="29">
        <f>BS!F36</f>
        <v>-32933847.245311003</v>
      </c>
      <c r="G36" s="27">
        <f>BS!G36</f>
        <v>1567533628.3002601</v>
      </c>
      <c r="H36" s="28">
        <f>BS!H36</f>
        <v>1237092759.410027</v>
      </c>
      <c r="I36" s="28">
        <f>BS!I36</f>
        <v>166783327.79100001</v>
      </c>
      <c r="J36" s="28">
        <f>BS!J36</f>
        <v>1050236713.57892</v>
      </c>
      <c r="K36" s="28">
        <f>BS!K36</f>
        <v>538719269.472</v>
      </c>
      <c r="L36" s="28">
        <f>BS!L36</f>
        <v>511517444.106915</v>
      </c>
      <c r="M36" s="86"/>
      <c r="N36" s="29">
        <f>BS!N36</f>
        <v>306440931.91000003</v>
      </c>
      <c r="O36" s="27">
        <f>BS!O36</f>
        <v>267870874</v>
      </c>
      <c r="P36" s="28">
        <f>BS!P36</f>
        <v>121372000</v>
      </c>
      <c r="Q36" s="29">
        <f>BS!Q36</f>
        <v>320778584.83999997</v>
      </c>
      <c r="R36" s="27">
        <f>BS!R36</f>
        <v>16149366.341376999</v>
      </c>
      <c r="S36" s="71">
        <f>BS!S36</f>
        <v>1.8614768915084873E-2</v>
      </c>
      <c r="T36" s="72">
        <f>BS!T36</f>
        <v>0.12460285698384901</v>
      </c>
    </row>
    <row r="37" spans="1:21" x14ac:dyDescent="0.2">
      <c r="A37" s="55">
        <v>8</v>
      </c>
      <c r="B37" s="12" t="s">
        <v>164</v>
      </c>
      <c r="C37" s="24">
        <f>BS!C37</f>
        <v>1739842843.84372</v>
      </c>
      <c r="D37" s="25">
        <f>BS!D37</f>
        <v>670429736.54047501</v>
      </c>
      <c r="E37" s="25">
        <f>BS!E37</f>
        <v>924680978.24487901</v>
      </c>
      <c r="F37" s="26">
        <f>BS!F37</f>
        <v>-52545622.470669001</v>
      </c>
      <c r="G37" s="24">
        <f>BS!G37</f>
        <v>1312743892.0164001</v>
      </c>
      <c r="H37" s="25">
        <f>BS!H37</f>
        <v>1216735589.359</v>
      </c>
      <c r="I37" s="25">
        <f>BS!I37</f>
        <v>27373351.576253999</v>
      </c>
      <c r="J37" s="25">
        <f>BS!J37</f>
        <v>1189354516.03756</v>
      </c>
      <c r="K37" s="25">
        <f>BS!K37</f>
        <v>761550420.71021104</v>
      </c>
      <c r="L37" s="25">
        <f>BS!L37</f>
        <v>427804095.327353</v>
      </c>
      <c r="M37" s="86"/>
      <c r="N37" s="26">
        <f>BS!N37</f>
        <v>85763372.543099999</v>
      </c>
      <c r="O37" s="24">
        <f>BS!O37</f>
        <v>427098955.83272702</v>
      </c>
      <c r="P37" s="25">
        <f>BS!P37</f>
        <v>114430000</v>
      </c>
      <c r="Q37" s="26">
        <f>BS!Q37</f>
        <v>489815242.90272701</v>
      </c>
      <c r="R37" s="24">
        <f>BS!R37</f>
        <v>15985213.823365999</v>
      </c>
      <c r="S37" s="73">
        <f>BS!S37</f>
        <v>1.7049686434943773E-2</v>
      </c>
      <c r="T37" s="74">
        <f>BS!T37</f>
        <v>7.6609913619888823E-2</v>
      </c>
    </row>
    <row r="38" spans="1:21" x14ac:dyDescent="0.2">
      <c r="A38" s="56">
        <v>9</v>
      </c>
      <c r="B38" s="15" t="s">
        <v>167</v>
      </c>
      <c r="C38" s="27">
        <f>BS!C38</f>
        <v>907973653.06118095</v>
      </c>
      <c r="D38" s="28">
        <f>BS!D38</f>
        <v>157846570.83999997</v>
      </c>
      <c r="E38" s="28">
        <f>BS!E38</f>
        <v>708377041.57118106</v>
      </c>
      <c r="F38" s="29">
        <f>BS!F38</f>
        <v>-18435582.48</v>
      </c>
      <c r="G38" s="27">
        <f>BS!G38</f>
        <v>662572300.20000005</v>
      </c>
      <c r="H38" s="28">
        <f>BS!H38</f>
        <v>272469809.36000001</v>
      </c>
      <c r="I38" s="28">
        <f>BS!I38</f>
        <v>49800359.659999996</v>
      </c>
      <c r="J38" s="28">
        <f>BS!J38</f>
        <v>176563742.16999999</v>
      </c>
      <c r="K38" s="28">
        <f>BS!K38</f>
        <v>102995672.44</v>
      </c>
      <c r="L38" s="28">
        <f>BS!L38</f>
        <v>73568069.730000004</v>
      </c>
      <c r="M38" s="86"/>
      <c r="N38" s="29">
        <f>BS!N38</f>
        <v>371894590.84999996</v>
      </c>
      <c r="O38" s="27">
        <f>BS!O38</f>
        <v>245401352.85864699</v>
      </c>
      <c r="P38" s="28">
        <f>BS!P38</f>
        <v>76000000</v>
      </c>
      <c r="Q38" s="29">
        <f>BS!Q38</f>
        <v>260880670.34</v>
      </c>
      <c r="R38" s="27">
        <f>BS!R38</f>
        <v>10592070.998647001</v>
      </c>
      <c r="S38" s="71">
        <f>BS!S38</f>
        <v>2.3879446448601238E-2</v>
      </c>
      <c r="T38" s="72">
        <f>BS!T38</f>
        <v>8.8178307458517874E-2</v>
      </c>
    </row>
    <row r="39" spans="1:21" x14ac:dyDescent="0.2">
      <c r="A39" s="55">
        <v>10</v>
      </c>
      <c r="B39" s="12" t="s">
        <v>168</v>
      </c>
      <c r="C39" s="24">
        <f>BS!C39</f>
        <v>620204029.97259998</v>
      </c>
      <c r="D39" s="25">
        <f>BS!D39</f>
        <v>189141963.76359999</v>
      </c>
      <c r="E39" s="25">
        <f>BS!E39</f>
        <v>344954344.92909998</v>
      </c>
      <c r="F39" s="26">
        <f>BS!F39</f>
        <v>-10095784.4663</v>
      </c>
      <c r="G39" s="24">
        <f>BS!G39</f>
        <v>504740375.45990002</v>
      </c>
      <c r="H39" s="25">
        <f>BS!H39</f>
        <v>441425536.37089998</v>
      </c>
      <c r="I39" s="25">
        <f>BS!I39</f>
        <v>124161933.8557</v>
      </c>
      <c r="J39" s="25">
        <f>BS!J39</f>
        <v>254250398.42199999</v>
      </c>
      <c r="K39" s="25">
        <f>BS!K39</f>
        <v>189881713.82159999</v>
      </c>
      <c r="L39" s="25">
        <f>BS!L39</f>
        <v>64368684.600400001</v>
      </c>
      <c r="M39" s="86"/>
      <c r="N39" s="26">
        <f>BS!N39</f>
        <v>56526760.7707</v>
      </c>
      <c r="O39" s="24">
        <f>BS!O39</f>
        <v>115463654.51000001</v>
      </c>
      <c r="P39" s="25">
        <f>BS!P39</f>
        <v>136800000</v>
      </c>
      <c r="Q39" s="26">
        <f>BS!Q39</f>
        <v>130214052.2542</v>
      </c>
      <c r="R39" s="24">
        <f>BS!R39</f>
        <v>3150746.915755</v>
      </c>
      <c r="S39" s="73">
        <f>BS!S39</f>
        <v>1.1492935646596904E-2</v>
      </c>
      <c r="T39" s="74">
        <f>BS!T39</f>
        <v>5.520206571924096E-2</v>
      </c>
    </row>
    <row r="40" spans="1:21" x14ac:dyDescent="0.2">
      <c r="A40" s="56">
        <v>11</v>
      </c>
      <c r="B40" s="15" t="s">
        <v>161</v>
      </c>
      <c r="C40" s="27">
        <f>BS!C40</f>
        <v>462469823.93905699</v>
      </c>
      <c r="D40" s="28">
        <f>BS!D40</f>
        <v>163000664.70110002</v>
      </c>
      <c r="E40" s="28">
        <f>BS!E40</f>
        <v>211338247.01399499</v>
      </c>
      <c r="F40" s="29">
        <f>BS!F40</f>
        <v>-16332895.890969001</v>
      </c>
      <c r="G40" s="27">
        <f>BS!G40</f>
        <v>146065331.97643</v>
      </c>
      <c r="H40" s="28">
        <f>BS!H40</f>
        <v>16984501.422499999</v>
      </c>
      <c r="I40" s="28">
        <f>BS!I40</f>
        <v>0</v>
      </c>
      <c r="J40" s="28">
        <f>BS!J40</f>
        <v>16688339</v>
      </c>
      <c r="K40" s="28">
        <f>BS!K40</f>
        <v>12695129</v>
      </c>
      <c r="L40" s="28">
        <f>BS!L40</f>
        <v>3993210</v>
      </c>
      <c r="M40" s="86"/>
      <c r="N40" s="29">
        <f>BS!N40</f>
        <v>110466980.5587</v>
      </c>
      <c r="O40" s="27">
        <f>BS!O40</f>
        <v>316404491.96262699</v>
      </c>
      <c r="P40" s="28">
        <f>BS!P40</f>
        <v>209008277</v>
      </c>
      <c r="Q40" s="29">
        <f>BS!Q40</f>
        <v>377369223.82524699</v>
      </c>
      <c r="R40" s="27">
        <f>BS!R40</f>
        <v>-8607366.2222579997</v>
      </c>
      <c r="S40" s="71">
        <f>BS!S40</f>
        <v>-3.7723294459833884E-2</v>
      </c>
      <c r="T40" s="72">
        <f>BS!T40</f>
        <v>-5.3260309367036761E-2</v>
      </c>
    </row>
    <row r="41" spans="1:21" x14ac:dyDescent="0.2">
      <c r="A41" s="55">
        <v>12</v>
      </c>
      <c r="B41" s="12" t="s">
        <v>250</v>
      </c>
      <c r="C41" s="24">
        <f>BS!C41</f>
        <v>460606272.02818203</v>
      </c>
      <c r="D41" s="25">
        <f>BS!D41</f>
        <v>111247032.510766</v>
      </c>
      <c r="E41" s="25">
        <f>BS!E41</f>
        <v>267583347.25999999</v>
      </c>
      <c r="F41" s="26">
        <f>BS!F41</f>
        <v>-2104278.0656940001</v>
      </c>
      <c r="G41" s="24">
        <f>BS!G41</f>
        <v>317973607.90162897</v>
      </c>
      <c r="H41" s="25">
        <f>BS!H41</f>
        <v>243622855.89999998</v>
      </c>
      <c r="I41" s="25">
        <f>BS!I41</f>
        <v>25595339.609999999</v>
      </c>
      <c r="J41" s="25">
        <f>BS!J41</f>
        <v>104172008.15000001</v>
      </c>
      <c r="K41" s="25">
        <f>BS!K41</f>
        <v>77538391.010000005</v>
      </c>
      <c r="L41" s="25">
        <f>BS!L41</f>
        <v>26633617.140000001</v>
      </c>
      <c r="M41" s="86"/>
      <c r="N41" s="26">
        <f>BS!N41</f>
        <v>64918674.969999999</v>
      </c>
      <c r="O41" s="24">
        <f>BS!O41</f>
        <v>142632664.126553</v>
      </c>
      <c r="P41" s="25">
        <f>BS!P41</f>
        <v>69161600</v>
      </c>
      <c r="Q41" s="26">
        <f>BS!Q41</f>
        <v>142489102.38954201</v>
      </c>
      <c r="R41" s="24">
        <f>BS!R41</f>
        <v>8585599.2270509992</v>
      </c>
      <c r="S41" s="73">
        <f>BS!S41</f>
        <v>3.6911231010849754E-2</v>
      </c>
      <c r="T41" s="74">
        <f>BS!T41</f>
        <v>0.12412867801271646</v>
      </c>
    </row>
    <row r="42" spans="1:21" x14ac:dyDescent="0.2">
      <c r="A42" s="56">
        <v>13</v>
      </c>
      <c r="B42" s="15" t="s">
        <v>169</v>
      </c>
      <c r="C42" s="27">
        <f>BS!C42</f>
        <v>227737439.0663</v>
      </c>
      <c r="D42" s="28">
        <f>BS!D42</f>
        <v>69744601.914700001</v>
      </c>
      <c r="E42" s="28">
        <f>BS!E42</f>
        <v>149975962.23030001</v>
      </c>
      <c r="F42" s="29">
        <f>BS!F42</f>
        <v>-2248284.2338999999</v>
      </c>
      <c r="G42" s="27">
        <f>BS!G42</f>
        <v>147743140.39539999</v>
      </c>
      <c r="H42" s="28">
        <f>BS!H42</f>
        <v>132816257.8283</v>
      </c>
      <c r="I42" s="28">
        <f>BS!I42</f>
        <v>8812776.2701999992</v>
      </c>
      <c r="J42" s="28">
        <f>BS!J42</f>
        <v>103225882.6904</v>
      </c>
      <c r="K42" s="28">
        <f>BS!K42</f>
        <v>72456180.889300004</v>
      </c>
      <c r="L42" s="28">
        <f>BS!L42</f>
        <v>30769701.801100001</v>
      </c>
      <c r="M42" s="86"/>
      <c r="N42" s="29">
        <f>BS!N42</f>
        <v>9898603.9965000004</v>
      </c>
      <c r="O42" s="27">
        <f>BS!O42</f>
        <v>79994298.670900002</v>
      </c>
      <c r="P42" s="28">
        <f>BS!P42</f>
        <v>50000000</v>
      </c>
      <c r="Q42" s="29">
        <f>BS!Q42</f>
        <v>79190974.430899993</v>
      </c>
      <c r="R42" s="27">
        <f>BS!R42</f>
        <v>2945530.9536000001</v>
      </c>
      <c r="S42" s="71">
        <f>BS!S42</f>
        <v>2.7133337422701881E-2</v>
      </c>
      <c r="T42" s="72">
        <f>BS!T42</f>
        <v>7.520374286565723E-2</v>
      </c>
    </row>
    <row r="43" spans="1:21" x14ac:dyDescent="0.2">
      <c r="A43" s="55">
        <v>14</v>
      </c>
      <c r="B43" s="12" t="s">
        <v>170</v>
      </c>
      <c r="C43" s="24">
        <f>BS!C43</f>
        <v>203328844.60718</v>
      </c>
      <c r="D43" s="25">
        <f>BS!D43</f>
        <v>60851565.039999999</v>
      </c>
      <c r="E43" s="25">
        <f>BS!E43</f>
        <v>87667282.860352993</v>
      </c>
      <c r="F43" s="26">
        <f>BS!F43</f>
        <v>-1745153.3675549999</v>
      </c>
      <c r="G43" s="24">
        <f>BS!G43</f>
        <v>144464565.91909701</v>
      </c>
      <c r="H43" s="25">
        <f>BS!H43</f>
        <v>140721384.602685</v>
      </c>
      <c r="I43" s="25">
        <f>BS!I43</f>
        <v>19003620.612684999</v>
      </c>
      <c r="J43" s="25">
        <f>BS!J43</f>
        <v>121717763.98999999</v>
      </c>
      <c r="K43" s="25">
        <f>BS!K43</f>
        <v>73023261.430000007</v>
      </c>
      <c r="L43" s="25">
        <f>BS!L43</f>
        <v>48694502.560000002</v>
      </c>
      <c r="M43" s="86"/>
      <c r="N43" s="26">
        <f>BS!N43</f>
        <v>0</v>
      </c>
      <c r="O43" s="24">
        <f>BS!O43</f>
        <v>58864278.634896003</v>
      </c>
      <c r="P43" s="25">
        <f>BS!P43</f>
        <v>76211100</v>
      </c>
      <c r="Q43" s="26">
        <f>BS!Q43</f>
        <v>53861308.084425002</v>
      </c>
      <c r="R43" s="24">
        <f>BS!R43</f>
        <v>-3907740.13111</v>
      </c>
      <c r="S43" s="73">
        <f>BS!S43</f>
        <v>-4.3393137606250319E-2</v>
      </c>
      <c r="T43" s="74">
        <f>BS!T43</f>
        <v>-0.13279047447229181</v>
      </c>
      <c r="U43" s="75"/>
    </row>
    <row r="44" spans="1:21" x14ac:dyDescent="0.2">
      <c r="A44" s="56">
        <v>15</v>
      </c>
      <c r="B44" s="15" t="s">
        <v>175</v>
      </c>
      <c r="C44" s="27">
        <f>BS!C44</f>
        <v>24611406.850000001</v>
      </c>
      <c r="D44" s="28">
        <f>BS!D44</f>
        <v>23899912.989999998</v>
      </c>
      <c r="E44" s="28">
        <f>BS!E44</f>
        <v>0</v>
      </c>
      <c r="F44" s="29">
        <f>BS!F44</f>
        <v>0</v>
      </c>
      <c r="G44" s="27">
        <f>BS!G44</f>
        <v>17128542.52</v>
      </c>
      <c r="H44" s="28">
        <f>BS!H44</f>
        <v>15548047.449999999</v>
      </c>
      <c r="I44" s="28">
        <f>BS!I44</f>
        <v>0</v>
      </c>
      <c r="J44" s="28">
        <f>BS!J44</f>
        <v>15548047.449999999</v>
      </c>
      <c r="K44" s="28">
        <f>BS!K44</f>
        <v>14643354.619999999</v>
      </c>
      <c r="L44" s="28">
        <f>BS!L44</f>
        <v>904692.83</v>
      </c>
      <c r="M44" s="86"/>
      <c r="N44" s="29">
        <f>BS!N44</f>
        <v>0</v>
      </c>
      <c r="O44" s="27">
        <f>BS!O44</f>
        <v>7482864.2000000002</v>
      </c>
      <c r="P44" s="28">
        <f>BS!P44</f>
        <v>3700005</v>
      </c>
      <c r="Q44" s="29">
        <f>BS!Q44</f>
        <v>7282864.2000000002</v>
      </c>
      <c r="R44" s="27">
        <f>BS!R44</f>
        <v>-486719.36</v>
      </c>
      <c r="S44" s="71">
        <f>BS!S44</f>
        <v>-5.8520417964262605E-2</v>
      </c>
      <c r="T44" s="72">
        <f>BS!T44</f>
        <v>-0.12702222263705501</v>
      </c>
      <c r="U44" s="76"/>
    </row>
    <row r="45" spans="1:21" x14ac:dyDescent="0.2">
      <c r="A45" s="56">
        <v>16</v>
      </c>
      <c r="B45" s="12" t="s">
        <v>283</v>
      </c>
      <c r="C45" s="24">
        <f>BS!C45</f>
        <v>13088025.5966</v>
      </c>
      <c r="D45" s="25">
        <f>BS!D45</f>
        <v>2865762.1814999999</v>
      </c>
      <c r="E45" s="25">
        <f>BS!E45</f>
        <v>0</v>
      </c>
      <c r="F45" s="26">
        <f>BS!F45</f>
        <v>0</v>
      </c>
      <c r="G45" s="24">
        <f>BS!G45</f>
        <v>216815.6672</v>
      </c>
      <c r="H45" s="25">
        <f>BS!H45</f>
        <v>0</v>
      </c>
      <c r="I45" s="25">
        <f>BS!I45</f>
        <v>0</v>
      </c>
      <c r="J45" s="25">
        <f>BS!J45</f>
        <v>0</v>
      </c>
      <c r="K45" s="25">
        <f>BS!K45</f>
        <v>0</v>
      </c>
      <c r="L45" s="25">
        <f>BS!L45</f>
        <v>0</v>
      </c>
      <c r="M45" s="86"/>
      <c r="N45" s="26">
        <f>BS!N45</f>
        <v>0</v>
      </c>
      <c r="O45" s="24">
        <f>BS!O45</f>
        <v>12871209.93</v>
      </c>
      <c r="P45" s="25">
        <f>BS!P45</f>
        <v>16632000</v>
      </c>
      <c r="Q45" s="26">
        <f>BS!Q45</f>
        <v>5081807.16</v>
      </c>
      <c r="R45" s="24">
        <f>BS!R45</f>
        <v>-1625871.7</v>
      </c>
      <c r="S45" s="73">
        <f>BS!S45</f>
        <v>-0.28415677317904137</v>
      </c>
      <c r="T45" s="74">
        <f>BS!T45</f>
        <v>-0.28946979469787504</v>
      </c>
    </row>
    <row r="46" spans="1:21" x14ac:dyDescent="0.2">
      <c r="A46" s="56">
        <v>17</v>
      </c>
      <c r="B46" s="15" t="s">
        <v>281</v>
      </c>
      <c r="C46" s="27">
        <f>BS!C46</f>
        <v>8645428.2599999998</v>
      </c>
      <c r="D46" s="28">
        <f>BS!D46</f>
        <v>8421796.6899999995</v>
      </c>
      <c r="E46" s="28">
        <f>BS!E46</f>
        <v>0</v>
      </c>
      <c r="F46" s="29">
        <f>BS!F46</f>
        <v>0</v>
      </c>
      <c r="G46" s="27">
        <f>BS!G46</f>
        <v>920649.24010199995</v>
      </c>
      <c r="H46" s="28">
        <f>BS!H46</f>
        <v>0</v>
      </c>
      <c r="I46" s="28">
        <f>BS!I46</f>
        <v>0</v>
      </c>
      <c r="J46" s="28">
        <f>BS!J46</f>
        <v>0</v>
      </c>
      <c r="K46" s="28">
        <f>BS!K46</f>
        <v>0</v>
      </c>
      <c r="L46" s="28">
        <f>BS!L46</f>
        <v>0</v>
      </c>
      <c r="M46" s="86"/>
      <c r="N46" s="29">
        <f>BS!N46</f>
        <v>0</v>
      </c>
      <c r="O46" s="27">
        <f>BS!O46</f>
        <v>7724779.0198980002</v>
      </c>
      <c r="P46" s="28">
        <f>BS!P46</f>
        <v>7549407.3398979995</v>
      </c>
      <c r="Q46" s="29">
        <f>BS!Q46</f>
        <v>7524779.0184000004</v>
      </c>
      <c r="R46" s="27">
        <f>BS!R46</f>
        <v>-204021.84</v>
      </c>
      <c r="S46" s="71">
        <f>BS!S46</f>
        <v>-6.4510161078663808E-2</v>
      </c>
      <c r="T46" s="72">
        <f>BS!T46</f>
        <v>-6.9154504856518764E-2</v>
      </c>
      <c r="U46" s="76"/>
    </row>
    <row r="47" spans="1:21" x14ac:dyDescent="0.2">
      <c r="C47" s="62"/>
      <c r="D47" s="62"/>
      <c r="E47" s="62"/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</row>
    <row r="48" spans="1:21" x14ac:dyDescent="0.2">
      <c r="Q48" s="30"/>
      <c r="R48" s="30"/>
    </row>
  </sheetData>
  <mergeCells count="8">
    <mergeCell ref="O27:Q27"/>
    <mergeCell ref="R27:T27"/>
    <mergeCell ref="B27:B28"/>
    <mergeCell ref="A27:A28"/>
    <mergeCell ref="B5:B6"/>
    <mergeCell ref="A5:A6"/>
    <mergeCell ref="C5:J5"/>
    <mergeCell ref="C27:F27"/>
  </mergeCells>
  <pageMargins left="0.7" right="0.2" top="0.25" bottom="0.25" header="0.05" footer="0.05"/>
  <pageSetup scale="5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00B050"/>
    <pageSetUpPr fitToPage="1"/>
  </sheetPr>
  <dimension ref="A1:V46"/>
  <sheetViews>
    <sheetView view="pageBreakPreview" zoomScaleNormal="100" zoomScaleSheetLayoutView="100" workbookViewId="0">
      <selection activeCell="B3" sqref="B3"/>
    </sheetView>
  </sheetViews>
  <sheetFormatPr defaultColWidth="9.140625" defaultRowHeight="12.75" x14ac:dyDescent="0.2"/>
  <cols>
    <col min="1" max="1" width="4.5703125" style="6" customWidth="1"/>
    <col min="2" max="2" width="42.28515625" style="6" bestFit="1" customWidth="1"/>
    <col min="3" max="6" width="10.85546875" style="6" bestFit="1" customWidth="1"/>
    <col min="7" max="7" width="11.85546875" style="6" customWidth="1"/>
    <col min="8" max="8" width="9.7109375" style="6" bestFit="1" customWidth="1"/>
    <col min="9" max="9" width="9.42578125" style="6" bestFit="1" customWidth="1"/>
    <col min="10" max="10" width="10.28515625" style="6" bestFit="1" customWidth="1"/>
    <col min="11" max="11" width="8.7109375" style="6" bestFit="1" customWidth="1"/>
    <col min="12" max="12" width="9.28515625" style="6" bestFit="1" customWidth="1"/>
    <col min="13" max="13" width="12.28515625" style="6" bestFit="1" customWidth="1"/>
    <col min="14" max="14" width="12.5703125" style="6" customWidth="1"/>
    <col min="15" max="15" width="9.28515625" style="6" customWidth="1"/>
    <col min="16" max="16" width="8" style="6" bestFit="1" customWidth="1"/>
    <col min="17" max="17" width="9.28515625" style="6" bestFit="1" customWidth="1"/>
    <col min="18" max="18" width="12.28515625" style="6" bestFit="1" customWidth="1"/>
    <col min="19" max="19" width="6.7109375" style="6" bestFit="1" customWidth="1"/>
    <col min="20" max="20" width="7.28515625" style="6" bestFit="1" customWidth="1"/>
    <col min="21" max="22" width="12.140625" style="6" bestFit="1" customWidth="1"/>
    <col min="23" max="16384" width="9.140625" style="6"/>
  </cols>
  <sheetData>
    <row r="1" spans="1:6" x14ac:dyDescent="0.2">
      <c r="C1" s="7"/>
    </row>
    <row r="2" spans="1:6" x14ac:dyDescent="0.2">
      <c r="A2" s="6" t="s">
        <v>83</v>
      </c>
      <c r="C2" s="7"/>
    </row>
    <row r="3" spans="1:6" x14ac:dyDescent="0.2">
      <c r="A3" s="50"/>
      <c r="B3" s="65">
        <f>BS!B3</f>
        <v>45473</v>
      </c>
    </row>
    <row r="4" spans="1:6" ht="13.5" thickBot="1" x14ac:dyDescent="0.25"/>
    <row r="5" spans="1:6" ht="15.75" customHeight="1" x14ac:dyDescent="0.2">
      <c r="A5" s="179" t="s">
        <v>0</v>
      </c>
      <c r="B5" s="181" t="s">
        <v>28</v>
      </c>
      <c r="C5" s="81" t="s">
        <v>27</v>
      </c>
      <c r="D5" s="81"/>
      <c r="E5" s="81"/>
      <c r="F5" s="82"/>
    </row>
    <row r="6" spans="1:6" s="11" customFormat="1" ht="111" customHeight="1" x14ac:dyDescent="0.2">
      <c r="A6" s="180"/>
      <c r="B6" s="182"/>
      <c r="C6" s="9" t="s">
        <v>41</v>
      </c>
      <c r="D6" s="37" t="s">
        <v>55</v>
      </c>
      <c r="E6" s="37" t="s">
        <v>56</v>
      </c>
      <c r="F6" s="38" t="s">
        <v>57</v>
      </c>
    </row>
    <row r="7" spans="1:6" x14ac:dyDescent="0.2">
      <c r="A7" s="55">
        <v>1</v>
      </c>
      <c r="B7" s="12" t="str">
        <f>BS!B7</f>
        <v>საქართველოს ბანკი</v>
      </c>
      <c r="C7" s="13">
        <f>IFERROR(C30/C$29,0)</f>
        <v>0.39325662532503119</v>
      </c>
      <c r="D7" s="14">
        <f>IFERROR(H30/ABS(H$29),0)</f>
        <v>0.40787670058225511</v>
      </c>
      <c r="E7" s="14">
        <f>IFERROR(I30/ABS(I$29),0)</f>
        <v>0.50557477315595845</v>
      </c>
      <c r="F7" s="14">
        <f>IFERROR(N30/ABS(N$29),0)</f>
        <v>0.49145415690177296</v>
      </c>
    </row>
    <row r="8" spans="1:6" x14ac:dyDescent="0.2">
      <c r="A8" s="56">
        <v>2</v>
      </c>
      <c r="B8" s="15" t="str">
        <f>BS!B8</f>
        <v>თი–ბი–სი ბანკი</v>
      </c>
      <c r="C8" s="16">
        <f t="shared" ref="C8:C23" si="0">IFERROR(C31/C$29,0)</f>
        <v>0.38526207139915236</v>
      </c>
      <c r="D8" s="17">
        <f t="shared" ref="D8:D21" si="1">IFERROR(H31/ABS(H$29),0)</f>
        <v>0.32915553071914838</v>
      </c>
      <c r="E8" s="17">
        <f t="shared" ref="E8:E21" si="2">IFERROR(I31/ABS(I$29),0)</f>
        <v>0.37003332177176856</v>
      </c>
      <c r="F8" s="17">
        <f t="shared" ref="F8:F21" si="3">IFERROR(N31/ABS(N$29),0)</f>
        <v>0.38711396582445456</v>
      </c>
    </row>
    <row r="9" spans="1:6" x14ac:dyDescent="0.2">
      <c r="A9" s="55">
        <v>3</v>
      </c>
      <c r="B9" s="12" t="str">
        <f>BS!B9</f>
        <v>ლიბერთი ბანკი</v>
      </c>
      <c r="C9" s="13">
        <f t="shared" si="0"/>
        <v>5.2119092320311859E-2</v>
      </c>
      <c r="D9" s="14">
        <f t="shared" si="1"/>
        <v>7.4955340048009467E-2</v>
      </c>
      <c r="E9" s="14">
        <f t="shared" si="2"/>
        <v>3.6275070102730296E-2</v>
      </c>
      <c r="F9" s="14">
        <f t="shared" si="3"/>
        <v>3.8500797928148409E-2</v>
      </c>
    </row>
    <row r="10" spans="1:6" x14ac:dyDescent="0.2">
      <c r="A10" s="56">
        <v>4</v>
      </c>
      <c r="B10" s="15" t="str">
        <f>BS!B10</f>
        <v>ბაზის ბანკი</v>
      </c>
      <c r="C10" s="16">
        <f t="shared" si="0"/>
        <v>4.1593929689003238E-2</v>
      </c>
      <c r="D10" s="17">
        <f t="shared" si="1"/>
        <v>3.7677731481586006E-2</v>
      </c>
      <c r="E10" s="17">
        <f t="shared" si="2"/>
        <v>1.2525743197200234E-2</v>
      </c>
      <c r="F10" s="17">
        <f t="shared" si="3"/>
        <v>2.5193891061841046E-2</v>
      </c>
    </row>
    <row r="11" spans="1:6" x14ac:dyDescent="0.2">
      <c r="A11" s="55">
        <v>5</v>
      </c>
      <c r="B11" s="12" t="str">
        <f>BS!B11</f>
        <v>კრედო ბანკი</v>
      </c>
      <c r="C11" s="13">
        <f t="shared" si="0"/>
        <v>3.1046550724611884E-2</v>
      </c>
      <c r="D11" s="14">
        <f t="shared" si="1"/>
        <v>6.7407844318204818E-2</v>
      </c>
      <c r="E11" s="14">
        <f t="shared" si="2"/>
        <v>5.0903329284109254E-2</v>
      </c>
      <c r="F11" s="14">
        <f t="shared" si="3"/>
        <v>1.6416498032015437E-2</v>
      </c>
    </row>
    <row r="12" spans="1:6" x14ac:dyDescent="0.2">
      <c r="A12" s="56">
        <v>6</v>
      </c>
      <c r="B12" s="15" t="str">
        <f>BS!B12</f>
        <v>პროკრედიტ ბანკი</v>
      </c>
      <c r="C12" s="16">
        <f t="shared" si="0"/>
        <v>2.180497165938677E-2</v>
      </c>
      <c r="D12" s="17">
        <f t="shared" si="1"/>
        <v>1.7697428537678653E-2</v>
      </c>
      <c r="E12" s="17">
        <f t="shared" si="2"/>
        <v>8.2673302107934906E-4</v>
      </c>
      <c r="F12" s="17">
        <f t="shared" si="3"/>
        <v>1.2305229921356466E-2</v>
      </c>
    </row>
    <row r="13" spans="1:6" x14ac:dyDescent="0.2">
      <c r="A13" s="55">
        <v>7</v>
      </c>
      <c r="B13" s="12" t="str">
        <f>BS!B13</f>
        <v>ტერა ბანკი</v>
      </c>
      <c r="C13" s="13">
        <f t="shared" si="0"/>
        <v>2.1141514631538436E-2</v>
      </c>
      <c r="D13" s="14">
        <f t="shared" si="1"/>
        <v>1.8074783901073681E-2</v>
      </c>
      <c r="E13" s="14">
        <f t="shared" si="2"/>
        <v>7.3176767290180546E-3</v>
      </c>
      <c r="F13" s="14">
        <f t="shared" si="3"/>
        <v>1.1005552303573241E-2</v>
      </c>
    </row>
    <row r="14" spans="1:6" x14ac:dyDescent="0.2">
      <c r="A14" s="56">
        <v>8</v>
      </c>
      <c r="B14" s="15" t="str">
        <f>BS!B14</f>
        <v>ქართუ ბანკი</v>
      </c>
      <c r="C14" s="16">
        <f t="shared" si="0"/>
        <v>2.0040766461357558E-2</v>
      </c>
      <c r="D14" s="17">
        <f t="shared" si="1"/>
        <v>1.7687399736498088E-2</v>
      </c>
      <c r="E14" s="17">
        <f t="shared" si="2"/>
        <v>6.1189868081267034E-3</v>
      </c>
      <c r="F14" s="17">
        <f t="shared" si="3"/>
        <v>1.0893684810784711E-2</v>
      </c>
    </row>
    <row r="15" spans="1:6" x14ac:dyDescent="0.2">
      <c r="A15" s="55">
        <v>9</v>
      </c>
      <c r="B15" s="12" t="str">
        <f>BS!B15</f>
        <v>ხალიკ ბანკი</v>
      </c>
      <c r="C15" s="13">
        <f t="shared" si="0"/>
        <v>1.0458696311825796E-2</v>
      </c>
      <c r="D15" s="14">
        <f t="shared" si="1"/>
        <v>1.0000118143715191E-2</v>
      </c>
      <c r="E15" s="14">
        <f t="shared" si="2"/>
        <v>1.5802392386228613E-3</v>
      </c>
      <c r="F15" s="14">
        <f t="shared" si="3"/>
        <v>7.2183384112166453E-3</v>
      </c>
    </row>
    <row r="16" spans="1:6" x14ac:dyDescent="0.2">
      <c r="A16" s="56">
        <v>10</v>
      </c>
      <c r="B16" s="15" t="str">
        <f>BS!B16</f>
        <v>პაშაბანკი</v>
      </c>
      <c r="C16" s="16">
        <f t="shared" si="0"/>
        <v>7.1439579540496347E-3</v>
      </c>
      <c r="D16" s="17">
        <f t="shared" si="1"/>
        <v>6.5961483292825479E-3</v>
      </c>
      <c r="E16" s="17">
        <f t="shared" si="2"/>
        <v>2.3656503388313128E-3</v>
      </c>
      <c r="F16" s="17">
        <f t="shared" si="3"/>
        <v>2.1471870315939003E-3</v>
      </c>
    </row>
    <row r="17" spans="1:22" x14ac:dyDescent="0.2">
      <c r="A17" s="55">
        <v>11</v>
      </c>
      <c r="B17" s="12" t="str">
        <f>BS!B17</f>
        <v>ვი–თი–ბი ბანკი</v>
      </c>
      <c r="C17" s="13">
        <f t="shared" si="0"/>
        <v>5.3270614468327818E-3</v>
      </c>
      <c r="D17" s="14">
        <f t="shared" si="1"/>
        <v>1.8795317005425637E-3</v>
      </c>
      <c r="E17" s="14">
        <f t="shared" si="2"/>
        <v>4.7804919352241272E-5</v>
      </c>
      <c r="F17" s="14">
        <f t="shared" si="3"/>
        <v>-5.8657917067842574E-3</v>
      </c>
    </row>
    <row r="18" spans="1:22" x14ac:dyDescent="0.2">
      <c r="A18" s="56">
        <v>12</v>
      </c>
      <c r="B18" s="15" t="str">
        <f>BS!B18</f>
        <v>იშ ბანკ</v>
      </c>
      <c r="C18" s="16">
        <f t="shared" si="0"/>
        <v>5.3055957099895886E-3</v>
      </c>
      <c r="D18" s="17">
        <f t="shared" si="1"/>
        <v>5.9508902422730353E-3</v>
      </c>
      <c r="E18" s="17">
        <f t="shared" si="2"/>
        <v>4.2779279962248777E-3</v>
      </c>
      <c r="F18" s="17">
        <f t="shared" si="3"/>
        <v>5.8509578241923146E-3</v>
      </c>
    </row>
    <row r="19" spans="1:22" x14ac:dyDescent="0.2">
      <c r="A19" s="55">
        <v>13</v>
      </c>
      <c r="B19" s="12" t="str">
        <f>BS!B19</f>
        <v>ზირაათ ბანკი</v>
      </c>
      <c r="C19" s="13">
        <f t="shared" si="0"/>
        <v>2.6232443044984163E-3</v>
      </c>
      <c r="D19" s="14">
        <f t="shared" si="1"/>
        <v>3.3492676384557054E-3</v>
      </c>
      <c r="E19" s="14">
        <f t="shared" si="2"/>
        <v>2.1104947086819565E-3</v>
      </c>
      <c r="F19" s="14">
        <f t="shared" si="3"/>
        <v>2.0073354140577797E-3</v>
      </c>
    </row>
    <row r="20" spans="1:22" x14ac:dyDescent="0.2">
      <c r="A20" s="56">
        <v>14</v>
      </c>
      <c r="B20" s="15" t="str">
        <f>BS!B20</f>
        <v>სილქ ბანკი</v>
      </c>
      <c r="C20" s="16">
        <f t="shared" si="0"/>
        <v>2.3420884846287746E-3</v>
      </c>
      <c r="D20" s="17">
        <f t="shared" si="1"/>
        <v>1.3409050865068948E-3</v>
      </c>
      <c r="E20" s="17">
        <f t="shared" si="2"/>
        <v>-3.0377028526645477E-5</v>
      </c>
      <c r="F20" s="17">
        <f t="shared" si="3"/>
        <v>-2.6630666177603238E-3</v>
      </c>
    </row>
    <row r="21" spans="1:22" x14ac:dyDescent="0.2">
      <c r="A21" s="55">
        <v>15</v>
      </c>
      <c r="B21" s="12" t="str">
        <f>BS!B21</f>
        <v>პეისერა</v>
      </c>
      <c r="C21" s="13">
        <f t="shared" si="0"/>
        <v>2.834919594672367E-4</v>
      </c>
      <c r="D21" s="14">
        <f t="shared" si="1"/>
        <v>1.1123232923805317E-4</v>
      </c>
      <c r="E21" s="14">
        <f t="shared" si="2"/>
        <v>7.5046237183046098E-5</v>
      </c>
      <c r="F21" s="14">
        <f t="shared" si="3"/>
        <v>-3.316919847138073E-4</v>
      </c>
    </row>
    <row r="22" spans="1:22" x14ac:dyDescent="0.2">
      <c r="A22" s="56">
        <v>16</v>
      </c>
      <c r="B22" s="15" t="str">
        <f>BS!B22</f>
        <v>ჰეშბანკი</v>
      </c>
      <c r="C22" s="16">
        <f t="shared" si="0"/>
        <v>1.5075733153131323E-4</v>
      </c>
      <c r="D22" s="17">
        <f t="shared" ref="D22:D23" si="4">IFERROR(H45/ABS(H$29),0)</f>
        <v>1.5036021317416272E-4</v>
      </c>
      <c r="E22" s="17">
        <f t="shared" ref="E22:E23" si="5">IFERROR(I45/ABS(I$29),0)</f>
        <v>-2.4204803606888829E-6</v>
      </c>
      <c r="F22" s="17">
        <f t="shared" ref="F22:F23" si="6">IFERROR(N45/ABS(N$29),0)</f>
        <v>-1.1080073146525584E-3</v>
      </c>
    </row>
    <row r="23" spans="1:22" ht="13.5" thickBot="1" x14ac:dyDescent="0.25">
      <c r="A23" s="55">
        <v>17</v>
      </c>
      <c r="B23" s="12" t="str">
        <f>BS!B23</f>
        <v>პეივბანკი</v>
      </c>
      <c r="C23" s="13">
        <f t="shared" si="0"/>
        <v>9.9584286782078961E-5</v>
      </c>
      <c r="D23" s="14">
        <f t="shared" si="4"/>
        <v>8.8786992354711872E-5</v>
      </c>
      <c r="E23" s="14">
        <f t="shared" si="5"/>
        <v>0</v>
      </c>
      <c r="F23" s="14">
        <f t="shared" si="6"/>
        <v>-1.3903784109710129E-4</v>
      </c>
    </row>
    <row r="24" spans="1:22" ht="13.5" thickBot="1" x14ac:dyDescent="0.25">
      <c r="A24" s="18"/>
      <c r="B24" s="19" t="str">
        <f>BS!B24</f>
        <v>კონსოლიდირებული</v>
      </c>
      <c r="C24" s="20">
        <f>SUM(C7:C23)</f>
        <v>0.999999999999999</v>
      </c>
      <c r="D24" s="20">
        <f t="shared" ref="D24:F24" si="7">SUM(D7:D23)</f>
        <v>0.99999999999999689</v>
      </c>
      <c r="E24" s="20">
        <f t="shared" si="7"/>
        <v>0.99999999999999989</v>
      </c>
      <c r="F24" s="20">
        <f t="shared" si="7"/>
        <v>0.99999999999999922</v>
      </c>
    </row>
    <row r="25" spans="1:22" x14ac:dyDescent="0.2">
      <c r="A25" s="131"/>
      <c r="B25" s="132"/>
      <c r="C25" s="133"/>
      <c r="D25" s="133"/>
      <c r="E25" s="133"/>
      <c r="F25" s="133"/>
    </row>
    <row r="26" spans="1:22" ht="13.5" thickBot="1" x14ac:dyDescent="0.25">
      <c r="B26" s="63" t="s">
        <v>37</v>
      </c>
      <c r="U26" s="23"/>
      <c r="V26" s="23"/>
    </row>
    <row r="27" spans="1:22" ht="15.75" customHeight="1" x14ac:dyDescent="0.2">
      <c r="A27" s="179" t="s">
        <v>0</v>
      </c>
      <c r="B27" s="181" t="s">
        <v>28</v>
      </c>
      <c r="C27" s="183" t="s">
        <v>58</v>
      </c>
      <c r="D27" s="185" t="s">
        <v>59</v>
      </c>
      <c r="E27" s="186"/>
      <c r="F27" s="186"/>
      <c r="G27" s="186"/>
      <c r="H27" s="187"/>
      <c r="I27" s="190" t="s">
        <v>60</v>
      </c>
      <c r="J27" s="191"/>
      <c r="K27" s="192"/>
      <c r="L27" s="188" t="s">
        <v>61</v>
      </c>
      <c r="M27" s="188" t="s">
        <v>245</v>
      </c>
      <c r="N27" s="177" t="str">
        <f>YEAR($B$3)&amp;" წლის "&amp;MONTH($B$3)&amp;" თვის წმინდა მოგება"</f>
        <v>2024 წლის 6 თვის წმინდა მოგება</v>
      </c>
      <c r="O27" s="39"/>
    </row>
    <row r="28" spans="1:22" ht="121.5" customHeight="1" x14ac:dyDescent="0.2">
      <c r="A28" s="180"/>
      <c r="B28" s="182"/>
      <c r="C28" s="184"/>
      <c r="D28" s="40" t="s">
        <v>62</v>
      </c>
      <c r="E28" s="37" t="s">
        <v>63</v>
      </c>
      <c r="F28" s="37" t="s">
        <v>64</v>
      </c>
      <c r="G28" s="37" t="s">
        <v>65</v>
      </c>
      <c r="H28" s="38" t="s">
        <v>55</v>
      </c>
      <c r="I28" s="37" t="s">
        <v>244</v>
      </c>
      <c r="J28" s="37" t="s">
        <v>190</v>
      </c>
      <c r="K28" s="41" t="s">
        <v>66</v>
      </c>
      <c r="L28" s="189"/>
      <c r="M28" s="189"/>
      <c r="N28" s="178"/>
      <c r="O28" s="39"/>
    </row>
    <row r="29" spans="1:22" x14ac:dyDescent="0.2">
      <c r="A29" s="134"/>
      <c r="B29" s="135" t="str">
        <f>BS!B29</f>
        <v>კონსოლიდირებული</v>
      </c>
      <c r="C29" s="136">
        <v>86815184798.3694</v>
      </c>
      <c r="D29" s="136">
        <v>4017078455.4548402</v>
      </c>
      <c r="E29" s="136">
        <v>3341093339.5592899</v>
      </c>
      <c r="F29" s="136">
        <v>-1927241700.32848</v>
      </c>
      <c r="G29" s="136">
        <v>-1267529702.1714489</v>
      </c>
      <c r="H29" s="136">
        <v>2089836755.1263602</v>
      </c>
      <c r="I29" s="136">
        <v>370174455.67911702</v>
      </c>
      <c r="J29" s="136">
        <v>349721231.42690003</v>
      </c>
      <c r="K29" s="136">
        <v>-203270617.335596</v>
      </c>
      <c r="L29" s="136">
        <v>-157213064.35746598</v>
      </c>
      <c r="M29" s="136">
        <v>1731480444.9732912</v>
      </c>
      <c r="N29" s="136">
        <v>1467383543.8620999</v>
      </c>
    </row>
    <row r="30" spans="1:22" x14ac:dyDescent="0.2">
      <c r="A30" s="56">
        <v>1</v>
      </c>
      <c r="B30" s="15" t="str">
        <f>BS!B30</f>
        <v>საქართველოს ბანკი</v>
      </c>
      <c r="C30" s="69">
        <v>34140646600.7757</v>
      </c>
      <c r="D30" s="27">
        <v>1537575054.59654</v>
      </c>
      <c r="E30" s="28">
        <v>1265819393.99387</v>
      </c>
      <c r="F30" s="28">
        <v>-685179334.160074</v>
      </c>
      <c r="G30" s="28">
        <v>-456653174.22007394</v>
      </c>
      <c r="H30" s="29">
        <v>852395720.43646598</v>
      </c>
      <c r="I30" s="28">
        <v>187150866.45809999</v>
      </c>
      <c r="J30" s="28">
        <v>166636485</v>
      </c>
      <c r="K30" s="29">
        <v>47487634.242371999</v>
      </c>
      <c r="L30" s="28">
        <v>-48852433.628558993</v>
      </c>
      <c r="M30" s="28">
        <v>851030921.05027902</v>
      </c>
      <c r="N30" s="29">
        <v>721151742.40028405</v>
      </c>
    </row>
    <row r="31" spans="1:22" x14ac:dyDescent="0.2">
      <c r="A31" s="55">
        <v>2</v>
      </c>
      <c r="B31" s="12" t="str">
        <f>BS!B31</f>
        <v>თი–ბი–სი ბანკი</v>
      </c>
      <c r="C31" s="70">
        <v>33446597924.32</v>
      </c>
      <c r="D31" s="24">
        <v>1446239933.72</v>
      </c>
      <c r="E31" s="25">
        <v>1194473348.4000001</v>
      </c>
      <c r="F31" s="25">
        <v>-758358607.47000003</v>
      </c>
      <c r="G31" s="25">
        <v>-490338353.46000004</v>
      </c>
      <c r="H31" s="26">
        <v>687881326.25</v>
      </c>
      <c r="I31" s="25">
        <v>136976883.47</v>
      </c>
      <c r="J31" s="25">
        <v>149709628.72999999</v>
      </c>
      <c r="K31" s="26">
        <v>28432658.949999999</v>
      </c>
      <c r="L31" s="25">
        <v>-49826155.149999999</v>
      </c>
      <c r="M31" s="25">
        <v>666487830.05000007</v>
      </c>
      <c r="N31" s="26">
        <v>568044663.04999995</v>
      </c>
    </row>
    <row r="32" spans="1:22" x14ac:dyDescent="0.2">
      <c r="A32" s="56">
        <v>3</v>
      </c>
      <c r="B32" s="15" t="str">
        <f>BS!B32</f>
        <v>ლიბერთი ბანკი</v>
      </c>
      <c r="C32" s="69">
        <v>4524728631.3111496</v>
      </c>
      <c r="D32" s="27">
        <v>293742843.44300002</v>
      </c>
      <c r="E32" s="28">
        <v>255791185.29300001</v>
      </c>
      <c r="F32" s="28">
        <v>-137098418.81767499</v>
      </c>
      <c r="G32" s="28">
        <v>-114083088.549192</v>
      </c>
      <c r="H32" s="29">
        <v>156644424.62532502</v>
      </c>
      <c r="I32" s="28">
        <v>13428104.33</v>
      </c>
      <c r="J32" s="28">
        <v>-4675667.6900000004</v>
      </c>
      <c r="K32" s="29">
        <v>-80982906.370000005</v>
      </c>
      <c r="L32" s="28">
        <v>-9371503.1199999992</v>
      </c>
      <c r="M32" s="28">
        <v>66290015.135325022</v>
      </c>
      <c r="N32" s="29">
        <v>56495437.305325001</v>
      </c>
    </row>
    <row r="33" spans="1:15" x14ac:dyDescent="0.2">
      <c r="A33" s="55">
        <v>4</v>
      </c>
      <c r="B33" s="12" t="str">
        <f>BS!B33</f>
        <v>ბაზის ბანკი</v>
      </c>
      <c r="C33" s="70">
        <v>3610984692.4411998</v>
      </c>
      <c r="D33" s="24">
        <v>175102820.87</v>
      </c>
      <c r="E33" s="25">
        <v>147137509.22999999</v>
      </c>
      <c r="F33" s="25">
        <v>-96362512.769999996</v>
      </c>
      <c r="G33" s="25">
        <v>-73723965.049999997</v>
      </c>
      <c r="H33" s="26">
        <v>78740308.100000009</v>
      </c>
      <c r="I33" s="25">
        <v>4636710.17</v>
      </c>
      <c r="J33" s="25">
        <v>8398523.2300000004</v>
      </c>
      <c r="K33" s="26">
        <v>-33075447.73</v>
      </c>
      <c r="L33" s="25">
        <v>-3736829.9499999997</v>
      </c>
      <c r="M33" s="25">
        <v>41928030.420000002</v>
      </c>
      <c r="N33" s="26">
        <v>36969101.149999999</v>
      </c>
    </row>
    <row r="34" spans="1:15" x14ac:dyDescent="0.2">
      <c r="A34" s="56">
        <v>5</v>
      </c>
      <c r="B34" s="15" t="str">
        <f>BS!B34</f>
        <v>კრედო ბანკი</v>
      </c>
      <c r="C34" s="69">
        <v>2695312038.50913</v>
      </c>
      <c r="D34" s="27">
        <v>245278378.22002</v>
      </c>
      <c r="E34" s="28">
        <v>222372868.800017</v>
      </c>
      <c r="F34" s="28">
        <v>-104406987.58</v>
      </c>
      <c r="G34" s="28">
        <v>-33440066.32</v>
      </c>
      <c r="H34" s="29">
        <v>140871390.64002001</v>
      </c>
      <c r="I34" s="28">
        <v>18843112.210000001</v>
      </c>
      <c r="J34" s="28">
        <v>3029730.5</v>
      </c>
      <c r="K34" s="29">
        <v>-74882160.519999996</v>
      </c>
      <c r="L34" s="28">
        <v>-35892709.509995997</v>
      </c>
      <c r="M34" s="28">
        <v>30096520.61002402</v>
      </c>
      <c r="N34" s="29">
        <v>24089299.060024001</v>
      </c>
    </row>
    <row r="35" spans="1:15" x14ac:dyDescent="0.2">
      <c r="A35" s="55">
        <v>6</v>
      </c>
      <c r="B35" s="12" t="str">
        <f>BS!B35</f>
        <v>პროკრედიტ ბანკი</v>
      </c>
      <c r="C35" s="70">
        <v>1893002644.13287</v>
      </c>
      <c r="D35" s="24">
        <v>63639646.779262997</v>
      </c>
      <c r="E35" s="25">
        <v>51621263.711400002</v>
      </c>
      <c r="F35" s="25">
        <v>-26654910.149999999</v>
      </c>
      <c r="G35" s="25">
        <v>-17122121.75</v>
      </c>
      <c r="H35" s="26">
        <v>36984736.629262999</v>
      </c>
      <c r="I35" s="25">
        <v>306035.44607000001</v>
      </c>
      <c r="J35" s="25">
        <v>7845180.04</v>
      </c>
      <c r="K35" s="26">
        <v>-16599332.489339</v>
      </c>
      <c r="L35" s="25">
        <v>-148864.87988600004</v>
      </c>
      <c r="M35" s="25">
        <v>20236539.260037996</v>
      </c>
      <c r="N35" s="26">
        <v>18056491.890037999</v>
      </c>
    </row>
    <row r="36" spans="1:15" x14ac:dyDescent="0.2">
      <c r="A36" s="56">
        <v>7</v>
      </c>
      <c r="B36" s="15" t="str">
        <f>BS!B36</f>
        <v>ტერა ბანკი</v>
      </c>
      <c r="C36" s="69">
        <v>1835404499.6544399</v>
      </c>
      <c r="D36" s="27">
        <v>92395583</v>
      </c>
      <c r="E36" s="28">
        <v>78918813.878812</v>
      </c>
      <c r="F36" s="28">
        <v>-54622235.262570001</v>
      </c>
      <c r="G36" s="28">
        <v>-38425083.039999999</v>
      </c>
      <c r="H36" s="29">
        <v>37773347.737429999</v>
      </c>
      <c r="I36" s="28">
        <v>2708817</v>
      </c>
      <c r="J36" s="28">
        <v>3137142</v>
      </c>
      <c r="K36" s="29">
        <v>-15120921.242764</v>
      </c>
      <c r="L36" s="28">
        <v>-3563024.153289</v>
      </c>
      <c r="M36" s="28">
        <v>19089402.341376998</v>
      </c>
      <c r="N36" s="29">
        <v>16149366.341376999</v>
      </c>
    </row>
    <row r="37" spans="1:15" x14ac:dyDescent="0.2">
      <c r="A37" s="55">
        <v>8</v>
      </c>
      <c r="B37" s="12" t="str">
        <f>BS!B37</f>
        <v>ქართუ ბანკი</v>
      </c>
      <c r="C37" s="70">
        <v>1739842843.84372</v>
      </c>
      <c r="D37" s="24">
        <v>54073448.694457002</v>
      </c>
      <c r="E37" s="25">
        <v>36450668.985342003</v>
      </c>
      <c r="F37" s="25">
        <v>-17109670.622510999</v>
      </c>
      <c r="G37" s="25">
        <v>-13923444.431</v>
      </c>
      <c r="H37" s="26">
        <v>36963778.071946003</v>
      </c>
      <c r="I37" s="25">
        <v>2265092.6110060001</v>
      </c>
      <c r="J37" s="25">
        <v>4359684.93</v>
      </c>
      <c r="K37" s="26">
        <v>-12989560.931781</v>
      </c>
      <c r="L37" s="25">
        <v>-4070552.891452</v>
      </c>
      <c r="M37" s="25">
        <v>19903664.248713002</v>
      </c>
      <c r="N37" s="26">
        <v>15985213.823365999</v>
      </c>
    </row>
    <row r="38" spans="1:15" x14ac:dyDescent="0.2">
      <c r="A38" s="56">
        <v>9</v>
      </c>
      <c r="B38" s="15" t="str">
        <f>BS!B38</f>
        <v>ხალიკ ბანკი</v>
      </c>
      <c r="C38" s="69">
        <v>907973653.06118095</v>
      </c>
      <c r="D38" s="27">
        <v>37090817.082341999</v>
      </c>
      <c r="E38" s="28">
        <v>33280929.100000001</v>
      </c>
      <c r="F38" s="28">
        <v>-16192202.630000001</v>
      </c>
      <c r="G38" s="28">
        <v>-6476854.6899999995</v>
      </c>
      <c r="H38" s="29">
        <v>20898614.452341996</v>
      </c>
      <c r="I38" s="28">
        <v>584964.19999999995</v>
      </c>
      <c r="J38" s="28">
        <v>1683305.86</v>
      </c>
      <c r="K38" s="29">
        <v>-9273036.7200000007</v>
      </c>
      <c r="L38" s="28">
        <v>1269239.8063049999</v>
      </c>
      <c r="M38" s="28">
        <v>12894817.538646996</v>
      </c>
      <c r="N38" s="29">
        <v>10592070.998647001</v>
      </c>
    </row>
    <row r="39" spans="1:15" x14ac:dyDescent="0.2">
      <c r="A39" s="55">
        <v>10</v>
      </c>
      <c r="B39" s="12" t="str">
        <f>BS!B39</f>
        <v>პაშაბანკი</v>
      </c>
      <c r="C39" s="70">
        <v>620204029.97259998</v>
      </c>
      <c r="D39" s="24">
        <v>24584091.508400001</v>
      </c>
      <c r="E39" s="25">
        <v>18073572.280000001</v>
      </c>
      <c r="F39" s="25">
        <v>-10799218.287599999</v>
      </c>
      <c r="G39" s="25">
        <v>-9628592.0885000005</v>
      </c>
      <c r="H39" s="26">
        <v>13784873.220800001</v>
      </c>
      <c r="I39" s="25">
        <v>875703.326504</v>
      </c>
      <c r="J39" s="25">
        <v>7341702.0999999996</v>
      </c>
      <c r="K39" s="26">
        <v>-9845910.7734960001</v>
      </c>
      <c r="L39" s="25">
        <v>-788215.53154899995</v>
      </c>
      <c r="M39" s="25">
        <v>3150746.9157550009</v>
      </c>
      <c r="N39" s="26">
        <v>3150746.915755</v>
      </c>
    </row>
    <row r="40" spans="1:15" x14ac:dyDescent="0.2">
      <c r="A40" s="56">
        <v>11</v>
      </c>
      <c r="B40" s="15" t="str">
        <f>BS!B40</f>
        <v>ვი–თი–ბი ბანკი</v>
      </c>
      <c r="C40" s="69">
        <v>462469823.93905699</v>
      </c>
      <c r="D40" s="27">
        <v>8715081.0702190008</v>
      </c>
      <c r="E40" s="28">
        <v>8722216.0702190008</v>
      </c>
      <c r="F40" s="28">
        <v>-4787166.6399999997</v>
      </c>
      <c r="G40" s="28">
        <v>-595136.64</v>
      </c>
      <c r="H40" s="29">
        <v>3927914.4302190011</v>
      </c>
      <c r="I40" s="28">
        <v>17696.16</v>
      </c>
      <c r="J40" s="28">
        <v>6</v>
      </c>
      <c r="K40" s="29">
        <v>-11093713.943008</v>
      </c>
      <c r="L40" s="28">
        <v>-1509991.7094679999</v>
      </c>
      <c r="M40" s="28">
        <v>-8675791.2222569995</v>
      </c>
      <c r="N40" s="29">
        <v>-8607366.2222579997</v>
      </c>
    </row>
    <row r="41" spans="1:15" x14ac:dyDescent="0.2">
      <c r="A41" s="55">
        <v>12</v>
      </c>
      <c r="B41" s="12" t="str">
        <f>BS!B41</f>
        <v>იშ ბანკ</v>
      </c>
      <c r="C41" s="70">
        <v>460606272.02818203</v>
      </c>
      <c r="D41" s="24">
        <v>20354407.522815999</v>
      </c>
      <c r="E41" s="25">
        <v>15196534.648853</v>
      </c>
      <c r="F41" s="25">
        <v>-7918018.368791</v>
      </c>
      <c r="G41" s="25">
        <v>-6015943.3726829998</v>
      </c>
      <c r="H41" s="26">
        <v>12436389.154025</v>
      </c>
      <c r="I41" s="25">
        <v>1583579.667437</v>
      </c>
      <c r="J41" s="25">
        <v>989200.68</v>
      </c>
      <c r="K41" s="26">
        <v>-1878035.7544519999</v>
      </c>
      <c r="L41" s="25">
        <v>-103106.44252299999</v>
      </c>
      <c r="M41" s="25">
        <v>10455246.957049999</v>
      </c>
      <c r="N41" s="26">
        <v>8585599.2270509992</v>
      </c>
    </row>
    <row r="42" spans="1:15" x14ac:dyDescent="0.2">
      <c r="A42" s="56">
        <v>13</v>
      </c>
      <c r="B42" s="15" t="str">
        <f>BS!B42</f>
        <v>ზირაათ ბანკი</v>
      </c>
      <c r="C42" s="69">
        <v>227737439.0663</v>
      </c>
      <c r="D42" s="27">
        <v>9335234.5935999993</v>
      </c>
      <c r="E42" s="28">
        <v>8293915.7536000004</v>
      </c>
      <c r="F42" s="28">
        <v>-2335811.98</v>
      </c>
      <c r="G42" s="28">
        <v>-1903695.84</v>
      </c>
      <c r="H42" s="29">
        <v>6999422.6135999989</v>
      </c>
      <c r="I42" s="28">
        <v>781251.23</v>
      </c>
      <c r="J42" s="28">
        <v>719450.48</v>
      </c>
      <c r="K42" s="29">
        <v>-2908339.09</v>
      </c>
      <c r="L42" s="28">
        <v>-515727.56999999995</v>
      </c>
      <c r="M42" s="28">
        <v>3575355.9535999992</v>
      </c>
      <c r="N42" s="29">
        <v>2945530.9536000001</v>
      </c>
    </row>
    <row r="43" spans="1:15" x14ac:dyDescent="0.2">
      <c r="A43" s="55">
        <v>14</v>
      </c>
      <c r="B43" s="12" t="str">
        <f>BS!B43</f>
        <v>სილქ ბანკი</v>
      </c>
      <c r="C43" s="70">
        <v>203328844.60718</v>
      </c>
      <c r="D43" s="24">
        <v>8212513.5841819998</v>
      </c>
      <c r="E43" s="25">
        <v>4941119.4141819999</v>
      </c>
      <c r="F43" s="25">
        <v>-5410240.8492639996</v>
      </c>
      <c r="G43" s="25">
        <v>-5196920.22</v>
      </c>
      <c r="H43" s="26">
        <v>2802272.7349180002</v>
      </c>
      <c r="I43" s="25">
        <v>-11244.8</v>
      </c>
      <c r="J43" s="25">
        <v>375310.76689999999</v>
      </c>
      <c r="K43" s="26">
        <v>-7221698.0331279999</v>
      </c>
      <c r="L43" s="25">
        <v>-87689.62705000001</v>
      </c>
      <c r="M43" s="25">
        <v>-4507114.9252599999</v>
      </c>
      <c r="N43" s="26">
        <v>-3907740.13111</v>
      </c>
      <c r="O43" s="75"/>
    </row>
    <row r="44" spans="1:15" x14ac:dyDescent="0.2">
      <c r="A44" s="56">
        <v>15</v>
      </c>
      <c r="B44" s="15" t="str">
        <f>BS!B44</f>
        <v>პეისერა</v>
      </c>
      <c r="C44" s="69">
        <v>24611406.850000001</v>
      </c>
      <c r="D44" s="27">
        <v>238756.15</v>
      </c>
      <c r="E44" s="28">
        <v>0</v>
      </c>
      <c r="F44" s="28">
        <v>-6298.74</v>
      </c>
      <c r="G44" s="28">
        <v>-3262.5</v>
      </c>
      <c r="H44" s="29">
        <v>232457.41</v>
      </c>
      <c r="I44" s="28">
        <v>27780.2</v>
      </c>
      <c r="J44" s="28">
        <v>209714.8</v>
      </c>
      <c r="K44" s="29">
        <v>-708196.77</v>
      </c>
      <c r="L44" s="28">
        <v>0</v>
      </c>
      <c r="M44" s="28">
        <v>-475739.36</v>
      </c>
      <c r="N44" s="29">
        <v>-486719.36</v>
      </c>
      <c r="O44" s="76"/>
    </row>
    <row r="45" spans="1:15" x14ac:dyDescent="0.2">
      <c r="A45" s="55">
        <v>16</v>
      </c>
      <c r="B45" s="12" t="str">
        <f>BS!B45</f>
        <v>ჰეშბანკი</v>
      </c>
      <c r="C45" s="70">
        <v>13088025.5966</v>
      </c>
      <c r="D45" s="24">
        <v>314294.3</v>
      </c>
      <c r="E45" s="25">
        <v>0</v>
      </c>
      <c r="F45" s="25">
        <v>-66</v>
      </c>
      <c r="G45" s="25">
        <v>0</v>
      </c>
      <c r="H45" s="26">
        <v>314228.3</v>
      </c>
      <c r="I45" s="25">
        <v>-896</v>
      </c>
      <c r="J45" s="25">
        <v>-2523</v>
      </c>
      <c r="K45" s="26">
        <v>-2222078</v>
      </c>
      <c r="L45" s="25">
        <v>-15500</v>
      </c>
      <c r="M45" s="25">
        <v>-1923349.7</v>
      </c>
      <c r="N45" s="26">
        <v>-1625871.7</v>
      </c>
      <c r="O45" s="75"/>
    </row>
    <row r="46" spans="1:15" x14ac:dyDescent="0.2">
      <c r="A46" s="56">
        <v>17</v>
      </c>
      <c r="B46" s="15" t="str">
        <f>BS!B46</f>
        <v>პეივბანკი</v>
      </c>
      <c r="C46" s="69">
        <v>8645428.2599999998</v>
      </c>
      <c r="D46" s="27">
        <v>185550.32</v>
      </c>
      <c r="E46" s="28">
        <v>0</v>
      </c>
      <c r="F46" s="28">
        <v>0</v>
      </c>
      <c r="G46" s="28">
        <v>0</v>
      </c>
      <c r="H46" s="29">
        <v>185550.32</v>
      </c>
      <c r="I46" s="28">
        <v>0</v>
      </c>
      <c r="J46" s="28">
        <v>-35643</v>
      </c>
      <c r="K46" s="29">
        <v>-389572.16</v>
      </c>
      <c r="L46" s="28">
        <v>0</v>
      </c>
      <c r="M46" s="28">
        <v>-204021.83999999997</v>
      </c>
      <c r="N46" s="29">
        <v>-204021.84</v>
      </c>
      <c r="O46" s="76"/>
    </row>
  </sheetData>
  <mergeCells count="10">
    <mergeCell ref="N27:N28"/>
    <mergeCell ref="A5:A6"/>
    <mergeCell ref="B5:B6"/>
    <mergeCell ref="A27:A28"/>
    <mergeCell ref="B27:B28"/>
    <mergeCell ref="C27:C28"/>
    <mergeCell ref="D27:H27"/>
    <mergeCell ref="L27:L28"/>
    <mergeCell ref="M27:M28"/>
    <mergeCell ref="I27:K27"/>
  </mergeCells>
  <pageMargins left="0.7" right="0.2" top="0.25" bottom="0.25" header="0.3" footer="0.3"/>
  <pageSetup scale="7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00B050"/>
    <pageSetUpPr fitToPage="1"/>
  </sheetPr>
  <dimension ref="A1:V47"/>
  <sheetViews>
    <sheetView view="pageBreakPreview" topLeftCell="A8" zoomScaleNormal="85" zoomScaleSheetLayoutView="100" workbookViewId="0">
      <selection activeCell="B26" sqref="B26"/>
    </sheetView>
  </sheetViews>
  <sheetFormatPr defaultColWidth="9.140625" defaultRowHeight="12.75" x14ac:dyDescent="0.2"/>
  <cols>
    <col min="1" max="1" width="4.5703125" style="6" customWidth="1"/>
    <col min="2" max="2" width="30.42578125" style="6" bestFit="1" customWidth="1"/>
    <col min="3" max="6" width="10.85546875" style="6" bestFit="1" customWidth="1"/>
    <col min="7" max="7" width="11.85546875" style="6" bestFit="1" customWidth="1"/>
    <col min="8" max="8" width="9.7109375" style="6" bestFit="1" customWidth="1"/>
    <col min="9" max="9" width="9.42578125" style="6" bestFit="1" customWidth="1"/>
    <col min="10" max="10" width="9" style="6" bestFit="1" customWidth="1"/>
    <col min="11" max="11" width="8.7109375" style="6" bestFit="1" customWidth="1"/>
    <col min="12" max="12" width="9.28515625" style="6" bestFit="1" customWidth="1"/>
    <col min="13" max="13" width="12.28515625" style="6" bestFit="1" customWidth="1"/>
    <col min="14" max="14" width="12.5703125" style="6" customWidth="1"/>
    <col min="15" max="15" width="8.85546875" style="6" bestFit="1" customWidth="1"/>
    <col min="16" max="16" width="8" style="6" bestFit="1" customWidth="1"/>
    <col min="17" max="17" width="9.28515625" style="6" bestFit="1" customWidth="1"/>
    <col min="18" max="18" width="12.28515625" style="6" bestFit="1" customWidth="1"/>
    <col min="19" max="19" width="6.7109375" style="6" bestFit="1" customWidth="1"/>
    <col min="20" max="20" width="7.28515625" style="6" bestFit="1" customWidth="1"/>
    <col min="21" max="22" width="12.140625" style="6" bestFit="1" customWidth="1"/>
    <col min="23" max="16384" width="9.140625" style="6"/>
  </cols>
  <sheetData>
    <row r="1" spans="1:6" ht="9" hidden="1" customHeight="1" x14ac:dyDescent="0.2"/>
    <row r="2" spans="1:6" x14ac:dyDescent="0.2">
      <c r="A2" s="6" t="s">
        <v>91</v>
      </c>
    </row>
    <row r="3" spans="1:6" x14ac:dyDescent="0.2">
      <c r="B3" s="66">
        <f>'BS-E'!B3</f>
        <v>45473</v>
      </c>
    </row>
    <row r="4" spans="1:6" ht="13.5" thickBot="1" x14ac:dyDescent="0.25"/>
    <row r="5" spans="1:6" ht="15.75" customHeight="1" x14ac:dyDescent="0.2">
      <c r="A5" s="172" t="s">
        <v>0</v>
      </c>
      <c r="B5" s="170" t="s">
        <v>49</v>
      </c>
      <c r="C5" s="193" t="s">
        <v>48</v>
      </c>
      <c r="D5" s="194"/>
      <c r="E5" s="194"/>
      <c r="F5" s="195"/>
    </row>
    <row r="6" spans="1:6" s="11" customFormat="1" ht="180.75" customHeight="1" x14ac:dyDescent="0.2">
      <c r="A6" s="173"/>
      <c r="B6" s="171"/>
      <c r="C6" s="9" t="s">
        <v>5</v>
      </c>
      <c r="D6" s="37" t="s">
        <v>67</v>
      </c>
      <c r="E6" s="37" t="s">
        <v>16</v>
      </c>
      <c r="F6" s="38" t="s">
        <v>70</v>
      </c>
    </row>
    <row r="7" spans="1:6" x14ac:dyDescent="0.2">
      <c r="A7" s="55">
        <v>1</v>
      </c>
      <c r="B7" s="12" t="str">
        <f>'BS-E'!B7</f>
        <v>Bank of Georgia</v>
      </c>
      <c r="C7" s="31">
        <f>IS!C7</f>
        <v>0.39325662532503119</v>
      </c>
      <c r="D7" s="32">
        <f>IS!D7</f>
        <v>0.40787670058225511</v>
      </c>
      <c r="E7" s="32">
        <f>IS!E7</f>
        <v>0.50557477315595845</v>
      </c>
      <c r="F7" s="33">
        <f>IS!F7</f>
        <v>0.49145415690177296</v>
      </c>
    </row>
    <row r="8" spans="1:6" x14ac:dyDescent="0.2">
      <c r="A8" s="56">
        <v>2</v>
      </c>
      <c r="B8" s="15" t="str">
        <f>'BS-E'!B8</f>
        <v>TBC Bank</v>
      </c>
      <c r="C8" s="34">
        <f>IS!C8</f>
        <v>0.38526207139915236</v>
      </c>
      <c r="D8" s="35">
        <f>IS!D8</f>
        <v>0.32915553071914838</v>
      </c>
      <c r="E8" s="35">
        <f>IS!E8</f>
        <v>0.37003332177176856</v>
      </c>
      <c r="F8" s="36">
        <f>IS!F8</f>
        <v>0.38711396582445456</v>
      </c>
    </row>
    <row r="9" spans="1:6" x14ac:dyDescent="0.2">
      <c r="A9" s="55">
        <v>3</v>
      </c>
      <c r="B9" s="12" t="str">
        <f>'BS-E'!B9</f>
        <v>Liberty Bank</v>
      </c>
      <c r="C9" s="31">
        <f>IS!C9</f>
        <v>5.2119092320311859E-2</v>
      </c>
      <c r="D9" s="32">
        <f>IS!D9</f>
        <v>7.4955340048009467E-2</v>
      </c>
      <c r="E9" s="32">
        <f>IS!E9</f>
        <v>3.6275070102730296E-2</v>
      </c>
      <c r="F9" s="33">
        <f>IS!F9</f>
        <v>3.8500797928148409E-2</v>
      </c>
    </row>
    <row r="10" spans="1:6" x14ac:dyDescent="0.2">
      <c r="A10" s="56">
        <v>4</v>
      </c>
      <c r="B10" s="15" t="str">
        <f>'BS-E'!B10</f>
        <v>Basis Bank</v>
      </c>
      <c r="C10" s="34">
        <f>IS!C10</f>
        <v>4.1593929689003238E-2</v>
      </c>
      <c r="D10" s="35">
        <f>IS!D10</f>
        <v>3.7677731481586006E-2</v>
      </c>
      <c r="E10" s="35">
        <f>IS!E10</f>
        <v>1.2525743197200234E-2</v>
      </c>
      <c r="F10" s="36">
        <f>IS!F10</f>
        <v>2.5193891061841046E-2</v>
      </c>
    </row>
    <row r="11" spans="1:6" x14ac:dyDescent="0.2">
      <c r="A11" s="55">
        <v>5</v>
      </c>
      <c r="B11" s="12" t="str">
        <f>'BS-E'!B11</f>
        <v>Credo Bank</v>
      </c>
      <c r="C11" s="31">
        <f>IS!C11</f>
        <v>3.1046550724611884E-2</v>
      </c>
      <c r="D11" s="32">
        <f>IS!D11</f>
        <v>6.7407844318204818E-2</v>
      </c>
      <c r="E11" s="32">
        <f>IS!E11</f>
        <v>5.0903329284109254E-2</v>
      </c>
      <c r="F11" s="33">
        <f>IS!F11</f>
        <v>1.6416498032015437E-2</v>
      </c>
    </row>
    <row r="12" spans="1:6" x14ac:dyDescent="0.2">
      <c r="A12" s="56">
        <v>6</v>
      </c>
      <c r="B12" s="15" t="str">
        <f>'BS-E'!B12</f>
        <v>ProCredit Bank</v>
      </c>
      <c r="C12" s="34">
        <f>IS!C12</f>
        <v>2.180497165938677E-2</v>
      </c>
      <c r="D12" s="35">
        <f>IS!D12</f>
        <v>1.7697428537678653E-2</v>
      </c>
      <c r="E12" s="35">
        <f>IS!E12</f>
        <v>8.2673302107934906E-4</v>
      </c>
      <c r="F12" s="36">
        <f>IS!F12</f>
        <v>1.2305229921356466E-2</v>
      </c>
    </row>
    <row r="13" spans="1:6" x14ac:dyDescent="0.2">
      <c r="A13" s="55">
        <v>7</v>
      </c>
      <c r="B13" s="12" t="str">
        <f>'BS-E'!B13</f>
        <v>Tera bank</v>
      </c>
      <c r="C13" s="31">
        <f>IS!C13</f>
        <v>2.1141514631538436E-2</v>
      </c>
      <c r="D13" s="32">
        <f>IS!D13</f>
        <v>1.8074783901073681E-2</v>
      </c>
      <c r="E13" s="32">
        <f>IS!E13</f>
        <v>7.3176767290180546E-3</v>
      </c>
      <c r="F13" s="33">
        <f>IS!F13</f>
        <v>1.1005552303573241E-2</v>
      </c>
    </row>
    <row r="14" spans="1:6" x14ac:dyDescent="0.2">
      <c r="A14" s="56">
        <v>8</v>
      </c>
      <c r="B14" s="15" t="str">
        <f>'BS-E'!B14</f>
        <v>Cartu Bank</v>
      </c>
      <c r="C14" s="34">
        <f>IS!C14</f>
        <v>2.0040766461357558E-2</v>
      </c>
      <c r="D14" s="35">
        <f>IS!D14</f>
        <v>1.7687399736498088E-2</v>
      </c>
      <c r="E14" s="35">
        <f>IS!E14</f>
        <v>6.1189868081267034E-3</v>
      </c>
      <c r="F14" s="36">
        <f>IS!F14</f>
        <v>1.0893684810784711E-2</v>
      </c>
    </row>
    <row r="15" spans="1:6" x14ac:dyDescent="0.2">
      <c r="A15" s="55">
        <v>9</v>
      </c>
      <c r="B15" s="12" t="str">
        <f>'BS-E'!B15</f>
        <v>HALYK Bank</v>
      </c>
      <c r="C15" s="31">
        <f>IS!C15</f>
        <v>1.0458696311825796E-2</v>
      </c>
      <c r="D15" s="32">
        <f>IS!D15</f>
        <v>1.0000118143715191E-2</v>
      </c>
      <c r="E15" s="32">
        <f>IS!E15</f>
        <v>1.5802392386228613E-3</v>
      </c>
      <c r="F15" s="33">
        <f>IS!F15</f>
        <v>7.2183384112166453E-3</v>
      </c>
    </row>
    <row r="16" spans="1:6" x14ac:dyDescent="0.2">
      <c r="A16" s="56">
        <v>10</v>
      </c>
      <c r="B16" s="15" t="str">
        <f>'BS-E'!B16</f>
        <v>Pasha Bank</v>
      </c>
      <c r="C16" s="34">
        <f>IS!C16</f>
        <v>7.1439579540496347E-3</v>
      </c>
      <c r="D16" s="35">
        <f>IS!D16</f>
        <v>6.5961483292825479E-3</v>
      </c>
      <c r="E16" s="35">
        <f>IS!E16</f>
        <v>2.3656503388313128E-3</v>
      </c>
      <c r="F16" s="36">
        <f>IS!F16</f>
        <v>2.1471870315939003E-3</v>
      </c>
    </row>
    <row r="17" spans="1:22" x14ac:dyDescent="0.2">
      <c r="A17" s="55">
        <v>11</v>
      </c>
      <c r="B17" s="12" t="str">
        <f>'BS-E'!B17</f>
        <v>VTB Bank Georgia</v>
      </c>
      <c r="C17" s="31">
        <f>IS!C17</f>
        <v>5.3270614468327818E-3</v>
      </c>
      <c r="D17" s="32">
        <f>IS!D17</f>
        <v>1.8795317005425637E-3</v>
      </c>
      <c r="E17" s="32">
        <f>IS!E17</f>
        <v>4.7804919352241272E-5</v>
      </c>
      <c r="F17" s="33">
        <f>IS!F17</f>
        <v>-5.8657917067842574E-3</v>
      </c>
    </row>
    <row r="18" spans="1:22" x14ac:dyDescent="0.2">
      <c r="A18" s="56">
        <v>12</v>
      </c>
      <c r="B18" s="15" t="str">
        <f>'BS-E'!B18</f>
        <v>IS Bank</v>
      </c>
      <c r="C18" s="34">
        <f>IS!C18</f>
        <v>5.3055957099895886E-3</v>
      </c>
      <c r="D18" s="35">
        <f>IS!D18</f>
        <v>5.9508902422730353E-3</v>
      </c>
      <c r="E18" s="35">
        <f>IS!E18</f>
        <v>4.2779279962248777E-3</v>
      </c>
      <c r="F18" s="36">
        <f>IS!F18</f>
        <v>5.8509578241923146E-3</v>
      </c>
    </row>
    <row r="19" spans="1:22" x14ac:dyDescent="0.2">
      <c r="A19" s="55">
        <v>13</v>
      </c>
      <c r="B19" s="12" t="str">
        <f>'BS-E'!B19</f>
        <v>Ziraat Bank</v>
      </c>
      <c r="C19" s="31">
        <f>IS!C19</f>
        <v>2.6232443044984163E-3</v>
      </c>
      <c r="D19" s="32">
        <f>IS!D19</f>
        <v>3.3492676384557054E-3</v>
      </c>
      <c r="E19" s="32">
        <f>IS!E19</f>
        <v>2.1104947086819565E-3</v>
      </c>
      <c r="F19" s="33">
        <f>IS!F19</f>
        <v>2.0073354140577797E-3</v>
      </c>
    </row>
    <row r="20" spans="1:22" x14ac:dyDescent="0.2">
      <c r="A20" s="56">
        <v>14</v>
      </c>
      <c r="B20" s="15" t="str">
        <f>'BS-E'!B20</f>
        <v>Silk Bank</v>
      </c>
      <c r="C20" s="34">
        <f>IS!C20</f>
        <v>2.3420884846287746E-3</v>
      </c>
      <c r="D20" s="35">
        <f>IS!D20</f>
        <v>1.3409050865068948E-3</v>
      </c>
      <c r="E20" s="35">
        <f>IS!E20</f>
        <v>-3.0377028526645477E-5</v>
      </c>
      <c r="F20" s="36">
        <f>IS!F20</f>
        <v>-2.6630666177603238E-3</v>
      </c>
    </row>
    <row r="21" spans="1:22" x14ac:dyDescent="0.2">
      <c r="A21" s="55">
        <v>15</v>
      </c>
      <c r="B21" s="12" t="str">
        <f>'BS-E'!B21</f>
        <v>Paysera</v>
      </c>
      <c r="C21" s="31">
        <f>IS!C21</f>
        <v>2.834919594672367E-4</v>
      </c>
      <c r="D21" s="32">
        <f>IS!D21</f>
        <v>1.1123232923805317E-4</v>
      </c>
      <c r="E21" s="32">
        <f>IS!E21</f>
        <v>7.5046237183046098E-5</v>
      </c>
      <c r="F21" s="33">
        <f>IS!F21</f>
        <v>-3.316919847138073E-4</v>
      </c>
    </row>
    <row r="22" spans="1:22" x14ac:dyDescent="0.2">
      <c r="A22" s="56">
        <v>16</v>
      </c>
      <c r="B22" s="15" t="str">
        <f>'BS-E'!B22</f>
        <v>HashBank</v>
      </c>
      <c r="C22" s="34">
        <f>IS!C22</f>
        <v>1.5075733153131323E-4</v>
      </c>
      <c r="D22" s="35">
        <f>IS!D22</f>
        <v>1.5036021317416272E-4</v>
      </c>
      <c r="E22" s="35">
        <f>IS!E22</f>
        <v>-2.4204803606888829E-6</v>
      </c>
      <c r="F22" s="36">
        <f>IS!F22</f>
        <v>-1.1080073146525584E-3</v>
      </c>
    </row>
    <row r="23" spans="1:22" ht="13.5" thickBot="1" x14ac:dyDescent="0.25">
      <c r="A23" s="55">
        <v>17</v>
      </c>
      <c r="B23" s="12" t="str">
        <f>'BS-E'!B23</f>
        <v>PaveBank</v>
      </c>
      <c r="C23" s="31">
        <f>IS!C23</f>
        <v>9.9584286782078961E-5</v>
      </c>
      <c r="D23" s="32">
        <f>IS!D23</f>
        <v>8.8786992354711872E-5</v>
      </c>
      <c r="E23" s="32">
        <f>IS!E23</f>
        <v>0</v>
      </c>
      <c r="F23" s="33">
        <f>IS!F23</f>
        <v>-1.3903784109710129E-4</v>
      </c>
    </row>
    <row r="24" spans="1:22" ht="13.5" thickBot="1" x14ac:dyDescent="0.25">
      <c r="A24" s="18"/>
      <c r="B24" s="19" t="s">
        <v>51</v>
      </c>
      <c r="C24" s="20">
        <f>SUM(C7:C23)</f>
        <v>0.999999999999999</v>
      </c>
      <c r="D24" s="21">
        <f t="shared" ref="D24:F24" si="0">SUM(D7:D23)</f>
        <v>0.99999999999999689</v>
      </c>
      <c r="E24" s="21">
        <f t="shared" si="0"/>
        <v>0.99999999999999989</v>
      </c>
      <c r="F24" s="21">
        <f t="shared" si="0"/>
        <v>0.99999999999999922</v>
      </c>
    </row>
    <row r="25" spans="1:22" x14ac:dyDescent="0.2">
      <c r="A25" s="131"/>
      <c r="B25" s="132"/>
      <c r="C25" s="133"/>
      <c r="D25" s="133"/>
      <c r="E25" s="133"/>
      <c r="F25" s="133"/>
    </row>
    <row r="26" spans="1:22" ht="13.5" thickBot="1" x14ac:dyDescent="0.25">
      <c r="B26" s="63" t="s">
        <v>54</v>
      </c>
      <c r="U26" s="23"/>
      <c r="V26" s="23"/>
    </row>
    <row r="27" spans="1:22" ht="15.75" customHeight="1" x14ac:dyDescent="0.2">
      <c r="A27" s="172" t="s">
        <v>0</v>
      </c>
      <c r="B27" s="170" t="s">
        <v>49</v>
      </c>
      <c r="C27" s="183" t="s">
        <v>5</v>
      </c>
      <c r="D27" s="185" t="s">
        <v>68</v>
      </c>
      <c r="E27" s="186"/>
      <c r="F27" s="186"/>
      <c r="G27" s="186"/>
      <c r="H27" s="187"/>
      <c r="I27" s="89" t="s">
        <v>69</v>
      </c>
      <c r="J27" s="89"/>
      <c r="K27" s="89"/>
      <c r="L27" s="188" t="s">
        <v>14</v>
      </c>
      <c r="M27" s="188" t="s">
        <v>247</v>
      </c>
      <c r="N27" s="177" t="str">
        <f>'BS-E'!$R$28</f>
        <v>NET Income of 6 months 2024</v>
      </c>
      <c r="O27" s="39"/>
    </row>
    <row r="28" spans="1:22" ht="131.25" customHeight="1" x14ac:dyDescent="0.2">
      <c r="A28" s="173"/>
      <c r="B28" s="171"/>
      <c r="C28" s="184"/>
      <c r="D28" s="40" t="s">
        <v>17</v>
      </c>
      <c r="E28" s="37" t="s">
        <v>18</v>
      </c>
      <c r="F28" s="37" t="s">
        <v>19</v>
      </c>
      <c r="G28" s="37" t="s">
        <v>20</v>
      </c>
      <c r="H28" s="38" t="s">
        <v>15</v>
      </c>
      <c r="I28" s="37" t="s">
        <v>246</v>
      </c>
      <c r="J28" s="37" t="s">
        <v>21</v>
      </c>
      <c r="K28" s="41" t="s">
        <v>71</v>
      </c>
      <c r="L28" s="189"/>
      <c r="M28" s="189"/>
      <c r="N28" s="178"/>
      <c r="O28" s="39"/>
    </row>
    <row r="29" spans="1:22" x14ac:dyDescent="0.2">
      <c r="A29" s="137"/>
      <c r="B29" s="124" t="str">
        <f>'BS-E'!B29</f>
        <v>Consolidated</v>
      </c>
      <c r="C29" s="138">
        <f>IS!C29</f>
        <v>86815184798.3694</v>
      </c>
      <c r="D29" s="139">
        <f>IS!D29</f>
        <v>4017078455.4548402</v>
      </c>
      <c r="E29" s="139">
        <f>IS!E29</f>
        <v>3341093339.5592899</v>
      </c>
      <c r="F29" s="139">
        <f>IS!F29</f>
        <v>-1927241700.32848</v>
      </c>
      <c r="G29" s="139">
        <f>IS!G29</f>
        <v>-1267529702.1714489</v>
      </c>
      <c r="H29" s="139">
        <f>IS!H29</f>
        <v>2089836755.1263602</v>
      </c>
      <c r="I29" s="140">
        <f>IS!I29</f>
        <v>370174455.67911702</v>
      </c>
      <c r="J29" s="140">
        <f>IS!J29</f>
        <v>349721231.42690003</v>
      </c>
      <c r="K29" s="138">
        <f>IS!K29</f>
        <v>-203270617.335596</v>
      </c>
      <c r="L29" s="140">
        <f>IS!L29</f>
        <v>-157213064.35746598</v>
      </c>
      <c r="M29" s="140">
        <f>IS!M29</f>
        <v>1731480444.9732912</v>
      </c>
      <c r="N29" s="141">
        <f>IS!N29</f>
        <v>1467383543.8620999</v>
      </c>
    </row>
    <row r="30" spans="1:22" x14ac:dyDescent="0.2">
      <c r="A30" s="56">
        <v>1</v>
      </c>
      <c r="B30" s="15" t="str">
        <f>'BS-E'!B30</f>
        <v>Bank of Georgia</v>
      </c>
      <c r="C30" s="46">
        <f>IS!C30</f>
        <v>34140646600.7757</v>
      </c>
      <c r="D30" s="47">
        <f>IS!D30</f>
        <v>1537575054.59654</v>
      </c>
      <c r="E30" s="48">
        <f>IS!E30</f>
        <v>1265819393.99387</v>
      </c>
      <c r="F30" s="48">
        <f>IS!F30</f>
        <v>-685179334.160074</v>
      </c>
      <c r="G30" s="48">
        <f>IS!G30</f>
        <v>-456653174.22007394</v>
      </c>
      <c r="H30" s="49">
        <f>IS!H30</f>
        <v>852395720.43646598</v>
      </c>
      <c r="I30" s="48">
        <f>IS!I30</f>
        <v>187150866.45809999</v>
      </c>
      <c r="J30" s="48">
        <f>IS!J30</f>
        <v>166636485</v>
      </c>
      <c r="K30" s="46">
        <f>IS!K30</f>
        <v>47487634.242371999</v>
      </c>
      <c r="L30" s="48">
        <f>IS!L30</f>
        <v>-48852433.628558993</v>
      </c>
      <c r="M30" s="48">
        <f>IS!M30</f>
        <v>851030921.05027902</v>
      </c>
      <c r="N30" s="49">
        <f>IS!N30</f>
        <v>721151742.40028405</v>
      </c>
    </row>
    <row r="31" spans="1:22" x14ac:dyDescent="0.2">
      <c r="A31" s="55">
        <v>2</v>
      </c>
      <c r="B31" s="12" t="str">
        <f>'BS-E'!B31</f>
        <v>TBC Bank</v>
      </c>
      <c r="C31" s="42">
        <f>IS!C31</f>
        <v>33446597924.32</v>
      </c>
      <c r="D31" s="43">
        <f>IS!D31</f>
        <v>1446239933.72</v>
      </c>
      <c r="E31" s="44">
        <f>IS!E31</f>
        <v>1194473348.4000001</v>
      </c>
      <c r="F31" s="44">
        <f>IS!F31</f>
        <v>-758358607.47000003</v>
      </c>
      <c r="G31" s="44">
        <f>IS!G31</f>
        <v>-490338353.46000004</v>
      </c>
      <c r="H31" s="45">
        <f>IS!H31</f>
        <v>687881326.25</v>
      </c>
      <c r="I31" s="44">
        <f>IS!I31</f>
        <v>136976883.47</v>
      </c>
      <c r="J31" s="44">
        <f>IS!J31</f>
        <v>149709628.72999999</v>
      </c>
      <c r="K31" s="42">
        <f>IS!K31</f>
        <v>28432658.949999999</v>
      </c>
      <c r="L31" s="44">
        <f>IS!L31</f>
        <v>-49826155.149999999</v>
      </c>
      <c r="M31" s="44">
        <f>IS!M31</f>
        <v>666487830.05000007</v>
      </c>
      <c r="N31" s="45">
        <f>IS!N31</f>
        <v>568044663.04999995</v>
      </c>
    </row>
    <row r="32" spans="1:22" x14ac:dyDescent="0.2">
      <c r="A32" s="56">
        <v>3</v>
      </c>
      <c r="B32" s="15" t="str">
        <f>'BS-E'!B32</f>
        <v>Liberty Bank</v>
      </c>
      <c r="C32" s="46">
        <f>IS!C32</f>
        <v>4524728631.3111496</v>
      </c>
      <c r="D32" s="47">
        <f>IS!D32</f>
        <v>293742843.44300002</v>
      </c>
      <c r="E32" s="48">
        <f>IS!E32</f>
        <v>255791185.29300001</v>
      </c>
      <c r="F32" s="48">
        <f>IS!F32</f>
        <v>-137098418.81767499</v>
      </c>
      <c r="G32" s="48">
        <f>IS!G32</f>
        <v>-114083088.549192</v>
      </c>
      <c r="H32" s="49">
        <f>IS!H32</f>
        <v>156644424.62532502</v>
      </c>
      <c r="I32" s="48">
        <f>IS!I32</f>
        <v>13428104.33</v>
      </c>
      <c r="J32" s="48">
        <f>IS!J32</f>
        <v>-4675667.6900000004</v>
      </c>
      <c r="K32" s="46">
        <f>IS!K32</f>
        <v>-80982906.370000005</v>
      </c>
      <c r="L32" s="48">
        <f>IS!L32</f>
        <v>-9371503.1199999992</v>
      </c>
      <c r="M32" s="48">
        <f>IS!M32</f>
        <v>66290015.135325022</v>
      </c>
      <c r="N32" s="49">
        <f>IS!N32</f>
        <v>56495437.305325001</v>
      </c>
    </row>
    <row r="33" spans="1:15" x14ac:dyDescent="0.2">
      <c r="A33" s="55">
        <v>4</v>
      </c>
      <c r="B33" s="12" t="str">
        <f>'BS-E'!B33</f>
        <v>Basis Bank</v>
      </c>
      <c r="C33" s="42">
        <f>IS!C33</f>
        <v>3610984692.4411998</v>
      </c>
      <c r="D33" s="43">
        <f>IS!D33</f>
        <v>175102820.87</v>
      </c>
      <c r="E33" s="44">
        <f>IS!E33</f>
        <v>147137509.22999999</v>
      </c>
      <c r="F33" s="44">
        <f>IS!F33</f>
        <v>-96362512.769999996</v>
      </c>
      <c r="G33" s="44">
        <f>IS!G33</f>
        <v>-73723965.049999997</v>
      </c>
      <c r="H33" s="45">
        <f>IS!H33</f>
        <v>78740308.100000009</v>
      </c>
      <c r="I33" s="44">
        <f>IS!I33</f>
        <v>4636710.17</v>
      </c>
      <c r="J33" s="44">
        <f>IS!J33</f>
        <v>8398523.2300000004</v>
      </c>
      <c r="K33" s="42">
        <f>IS!K33</f>
        <v>-33075447.73</v>
      </c>
      <c r="L33" s="44">
        <f>IS!L33</f>
        <v>-3736829.9499999997</v>
      </c>
      <c r="M33" s="44">
        <f>IS!M33</f>
        <v>41928030.420000002</v>
      </c>
      <c r="N33" s="45">
        <f>IS!N33</f>
        <v>36969101.149999999</v>
      </c>
    </row>
    <row r="34" spans="1:15" x14ac:dyDescent="0.2">
      <c r="A34" s="56">
        <v>5</v>
      </c>
      <c r="B34" s="15" t="str">
        <f>'BS-E'!B34</f>
        <v>Credo Bank</v>
      </c>
      <c r="C34" s="46">
        <f>IS!C34</f>
        <v>2695312038.50913</v>
      </c>
      <c r="D34" s="47">
        <f>IS!D34</f>
        <v>245278378.22002</v>
      </c>
      <c r="E34" s="48">
        <f>IS!E34</f>
        <v>222372868.800017</v>
      </c>
      <c r="F34" s="48">
        <f>IS!F34</f>
        <v>-104406987.58</v>
      </c>
      <c r="G34" s="48">
        <f>IS!G34</f>
        <v>-33440066.32</v>
      </c>
      <c r="H34" s="49">
        <f>IS!H34</f>
        <v>140871390.64002001</v>
      </c>
      <c r="I34" s="48">
        <f>IS!I34</f>
        <v>18843112.210000001</v>
      </c>
      <c r="J34" s="48">
        <f>IS!J34</f>
        <v>3029730.5</v>
      </c>
      <c r="K34" s="46">
        <f>IS!K34</f>
        <v>-74882160.519999996</v>
      </c>
      <c r="L34" s="48">
        <f>IS!L34</f>
        <v>-35892709.509995997</v>
      </c>
      <c r="M34" s="48">
        <f>IS!M34</f>
        <v>30096520.61002402</v>
      </c>
      <c r="N34" s="49">
        <f>IS!N34</f>
        <v>24089299.060024001</v>
      </c>
    </row>
    <row r="35" spans="1:15" x14ac:dyDescent="0.2">
      <c r="A35" s="55">
        <v>6</v>
      </c>
      <c r="B35" s="12" t="str">
        <f>'BS-E'!B35</f>
        <v>ProCredit Bank</v>
      </c>
      <c r="C35" s="42">
        <f>IS!C35</f>
        <v>1893002644.13287</v>
      </c>
      <c r="D35" s="43">
        <f>IS!D35</f>
        <v>63639646.779262997</v>
      </c>
      <c r="E35" s="44">
        <f>IS!E35</f>
        <v>51621263.711400002</v>
      </c>
      <c r="F35" s="44">
        <f>IS!F35</f>
        <v>-26654910.149999999</v>
      </c>
      <c r="G35" s="44">
        <f>IS!G35</f>
        <v>-17122121.75</v>
      </c>
      <c r="H35" s="45">
        <f>IS!H35</f>
        <v>36984736.629262999</v>
      </c>
      <c r="I35" s="44">
        <f>IS!I35</f>
        <v>306035.44607000001</v>
      </c>
      <c r="J35" s="44">
        <f>IS!J35</f>
        <v>7845180.04</v>
      </c>
      <c r="K35" s="42">
        <f>IS!K35</f>
        <v>-16599332.489339</v>
      </c>
      <c r="L35" s="44">
        <f>IS!L35</f>
        <v>-148864.87988600004</v>
      </c>
      <c r="M35" s="44">
        <f>IS!M35</f>
        <v>20236539.260037996</v>
      </c>
      <c r="N35" s="45">
        <f>IS!N35</f>
        <v>18056491.890037999</v>
      </c>
    </row>
    <row r="36" spans="1:15" x14ac:dyDescent="0.2">
      <c r="A36" s="56">
        <v>7</v>
      </c>
      <c r="B36" s="15" t="str">
        <f>'BS-E'!B36</f>
        <v>Tera bank</v>
      </c>
      <c r="C36" s="46">
        <f>IS!C36</f>
        <v>1835404499.6544399</v>
      </c>
      <c r="D36" s="47">
        <f>IS!D36</f>
        <v>92395583</v>
      </c>
      <c r="E36" s="48">
        <f>IS!E36</f>
        <v>78918813.878812</v>
      </c>
      <c r="F36" s="48">
        <f>IS!F36</f>
        <v>-54622235.262570001</v>
      </c>
      <c r="G36" s="48">
        <f>IS!G36</f>
        <v>-38425083.039999999</v>
      </c>
      <c r="H36" s="49">
        <f>IS!H36</f>
        <v>37773347.737429999</v>
      </c>
      <c r="I36" s="48">
        <f>IS!I36</f>
        <v>2708817</v>
      </c>
      <c r="J36" s="48">
        <f>IS!J36</f>
        <v>3137142</v>
      </c>
      <c r="K36" s="46">
        <f>IS!K36</f>
        <v>-15120921.242764</v>
      </c>
      <c r="L36" s="48">
        <f>IS!L36</f>
        <v>-3563024.153289</v>
      </c>
      <c r="M36" s="48">
        <f>IS!M36</f>
        <v>19089402.341376998</v>
      </c>
      <c r="N36" s="49">
        <f>IS!N36</f>
        <v>16149366.341376999</v>
      </c>
    </row>
    <row r="37" spans="1:15" x14ac:dyDescent="0.2">
      <c r="A37" s="55">
        <v>8</v>
      </c>
      <c r="B37" s="12" t="str">
        <f>'BS-E'!B37</f>
        <v>Cartu Bank</v>
      </c>
      <c r="C37" s="42">
        <f>IS!C37</f>
        <v>1739842843.84372</v>
      </c>
      <c r="D37" s="43">
        <f>IS!D37</f>
        <v>54073448.694457002</v>
      </c>
      <c r="E37" s="44">
        <f>IS!E37</f>
        <v>36450668.985342003</v>
      </c>
      <c r="F37" s="44">
        <f>IS!F37</f>
        <v>-17109670.622510999</v>
      </c>
      <c r="G37" s="44">
        <f>IS!G37</f>
        <v>-13923444.431</v>
      </c>
      <c r="H37" s="45">
        <f>IS!H37</f>
        <v>36963778.071946003</v>
      </c>
      <c r="I37" s="44">
        <f>IS!I37</f>
        <v>2265092.6110060001</v>
      </c>
      <c r="J37" s="44">
        <f>IS!J37</f>
        <v>4359684.93</v>
      </c>
      <c r="K37" s="42">
        <f>IS!K37</f>
        <v>-12989560.931781</v>
      </c>
      <c r="L37" s="44">
        <f>IS!L37</f>
        <v>-4070552.891452</v>
      </c>
      <c r="M37" s="44">
        <f>IS!M37</f>
        <v>19903664.248713002</v>
      </c>
      <c r="N37" s="45">
        <f>IS!N37</f>
        <v>15985213.823365999</v>
      </c>
    </row>
    <row r="38" spans="1:15" x14ac:dyDescent="0.2">
      <c r="A38" s="56">
        <v>9</v>
      </c>
      <c r="B38" s="15" t="str">
        <f>'BS-E'!B38</f>
        <v>HALYK Bank</v>
      </c>
      <c r="C38" s="46">
        <f>IS!C38</f>
        <v>907973653.06118095</v>
      </c>
      <c r="D38" s="47">
        <f>IS!D38</f>
        <v>37090817.082341999</v>
      </c>
      <c r="E38" s="48">
        <f>IS!E38</f>
        <v>33280929.100000001</v>
      </c>
      <c r="F38" s="48">
        <f>IS!F38</f>
        <v>-16192202.630000001</v>
      </c>
      <c r="G38" s="48">
        <f>IS!G38</f>
        <v>-6476854.6899999995</v>
      </c>
      <c r="H38" s="49">
        <f>IS!H38</f>
        <v>20898614.452341996</v>
      </c>
      <c r="I38" s="48">
        <f>IS!I38</f>
        <v>584964.19999999995</v>
      </c>
      <c r="J38" s="48">
        <f>IS!J38</f>
        <v>1683305.86</v>
      </c>
      <c r="K38" s="46">
        <f>IS!K38</f>
        <v>-9273036.7200000007</v>
      </c>
      <c r="L38" s="48">
        <f>IS!L38</f>
        <v>1269239.8063049999</v>
      </c>
      <c r="M38" s="48">
        <f>IS!M38</f>
        <v>12894817.538646996</v>
      </c>
      <c r="N38" s="49">
        <f>IS!N38</f>
        <v>10592070.998647001</v>
      </c>
    </row>
    <row r="39" spans="1:15" x14ac:dyDescent="0.2">
      <c r="A39" s="55">
        <v>10</v>
      </c>
      <c r="B39" s="12" t="str">
        <f>'BS-E'!B39</f>
        <v>Pasha Bank</v>
      </c>
      <c r="C39" s="42">
        <f>IS!C39</f>
        <v>620204029.97259998</v>
      </c>
      <c r="D39" s="43">
        <f>IS!D39</f>
        <v>24584091.508400001</v>
      </c>
      <c r="E39" s="44">
        <f>IS!E39</f>
        <v>18073572.280000001</v>
      </c>
      <c r="F39" s="44">
        <f>IS!F39</f>
        <v>-10799218.287599999</v>
      </c>
      <c r="G39" s="44">
        <f>IS!G39</f>
        <v>-9628592.0885000005</v>
      </c>
      <c r="H39" s="45">
        <f>IS!H39</f>
        <v>13784873.220800001</v>
      </c>
      <c r="I39" s="44">
        <f>IS!I39</f>
        <v>875703.326504</v>
      </c>
      <c r="J39" s="44">
        <f>IS!J39</f>
        <v>7341702.0999999996</v>
      </c>
      <c r="K39" s="42">
        <f>IS!K39</f>
        <v>-9845910.7734960001</v>
      </c>
      <c r="L39" s="44">
        <f>IS!L39</f>
        <v>-788215.53154899995</v>
      </c>
      <c r="M39" s="44">
        <f>IS!M39</f>
        <v>3150746.9157550009</v>
      </c>
      <c r="N39" s="45">
        <f>IS!N39</f>
        <v>3150746.915755</v>
      </c>
    </row>
    <row r="40" spans="1:15" x14ac:dyDescent="0.2">
      <c r="A40" s="56">
        <v>11</v>
      </c>
      <c r="B40" s="15" t="str">
        <f>'BS-E'!B40</f>
        <v>VTB Bank Georgia</v>
      </c>
      <c r="C40" s="46">
        <f>IS!C40</f>
        <v>462469823.93905699</v>
      </c>
      <c r="D40" s="47">
        <f>IS!D40</f>
        <v>8715081.0702190008</v>
      </c>
      <c r="E40" s="48">
        <f>IS!E40</f>
        <v>8722216.0702190008</v>
      </c>
      <c r="F40" s="48">
        <f>IS!F40</f>
        <v>-4787166.6399999997</v>
      </c>
      <c r="G40" s="48">
        <f>IS!G40</f>
        <v>-595136.64</v>
      </c>
      <c r="H40" s="49">
        <f>IS!H40</f>
        <v>3927914.4302190011</v>
      </c>
      <c r="I40" s="48">
        <f>IS!I40</f>
        <v>17696.16</v>
      </c>
      <c r="J40" s="48">
        <f>IS!J40</f>
        <v>6</v>
      </c>
      <c r="K40" s="46">
        <f>IS!K40</f>
        <v>-11093713.943008</v>
      </c>
      <c r="L40" s="48">
        <f>IS!L40</f>
        <v>-1509991.7094679999</v>
      </c>
      <c r="M40" s="48">
        <f>IS!M40</f>
        <v>-8675791.2222569995</v>
      </c>
      <c r="N40" s="49">
        <f>IS!N40</f>
        <v>-8607366.2222579997</v>
      </c>
    </row>
    <row r="41" spans="1:15" x14ac:dyDescent="0.2">
      <c r="A41" s="55">
        <v>12</v>
      </c>
      <c r="B41" s="12" t="str">
        <f>'BS-E'!B41</f>
        <v>IS Bank</v>
      </c>
      <c r="C41" s="42">
        <f>IS!C41</f>
        <v>460606272.02818203</v>
      </c>
      <c r="D41" s="43">
        <f>IS!D41</f>
        <v>20354407.522815999</v>
      </c>
      <c r="E41" s="44">
        <f>IS!E41</f>
        <v>15196534.648853</v>
      </c>
      <c r="F41" s="44">
        <f>IS!F41</f>
        <v>-7918018.368791</v>
      </c>
      <c r="G41" s="44">
        <f>IS!G41</f>
        <v>-6015943.3726829998</v>
      </c>
      <c r="H41" s="45">
        <f>IS!H41</f>
        <v>12436389.154025</v>
      </c>
      <c r="I41" s="44">
        <f>IS!I41</f>
        <v>1583579.667437</v>
      </c>
      <c r="J41" s="44">
        <f>IS!J41</f>
        <v>989200.68</v>
      </c>
      <c r="K41" s="42">
        <f>IS!K41</f>
        <v>-1878035.7544519999</v>
      </c>
      <c r="L41" s="44">
        <f>IS!L41</f>
        <v>-103106.44252299999</v>
      </c>
      <c r="M41" s="44">
        <f>IS!M41</f>
        <v>10455246.957049999</v>
      </c>
      <c r="N41" s="45">
        <f>IS!N41</f>
        <v>8585599.2270509992</v>
      </c>
    </row>
    <row r="42" spans="1:15" x14ac:dyDescent="0.2">
      <c r="A42" s="56">
        <v>13</v>
      </c>
      <c r="B42" s="15" t="str">
        <f>'BS-E'!B42</f>
        <v>Ziraat Bank</v>
      </c>
      <c r="C42" s="46">
        <f>IS!C42</f>
        <v>227737439.0663</v>
      </c>
      <c r="D42" s="47">
        <f>IS!D42</f>
        <v>9335234.5935999993</v>
      </c>
      <c r="E42" s="48">
        <f>IS!E42</f>
        <v>8293915.7536000004</v>
      </c>
      <c r="F42" s="48">
        <f>IS!F42</f>
        <v>-2335811.98</v>
      </c>
      <c r="G42" s="48">
        <f>IS!G42</f>
        <v>-1903695.84</v>
      </c>
      <c r="H42" s="49">
        <f>IS!H42</f>
        <v>6999422.6135999989</v>
      </c>
      <c r="I42" s="48">
        <f>IS!I42</f>
        <v>781251.23</v>
      </c>
      <c r="J42" s="48">
        <f>IS!J42</f>
        <v>719450.48</v>
      </c>
      <c r="K42" s="46">
        <f>IS!K42</f>
        <v>-2908339.09</v>
      </c>
      <c r="L42" s="48">
        <f>IS!L42</f>
        <v>-515727.56999999995</v>
      </c>
      <c r="M42" s="48">
        <f>IS!M42</f>
        <v>3575355.9535999992</v>
      </c>
      <c r="N42" s="49">
        <f>IS!N42</f>
        <v>2945530.9536000001</v>
      </c>
    </row>
    <row r="43" spans="1:15" x14ac:dyDescent="0.2">
      <c r="A43" s="55">
        <v>14</v>
      </c>
      <c r="B43" s="12" t="str">
        <f>'BS-E'!B43</f>
        <v>Silk Bank</v>
      </c>
      <c r="C43" s="42">
        <f>IS!C43</f>
        <v>203328844.60718</v>
      </c>
      <c r="D43" s="43">
        <f>IS!D43</f>
        <v>8212513.5841819998</v>
      </c>
      <c r="E43" s="44">
        <f>IS!E43</f>
        <v>4941119.4141819999</v>
      </c>
      <c r="F43" s="44">
        <f>IS!F43</f>
        <v>-5410240.8492639996</v>
      </c>
      <c r="G43" s="44">
        <f>IS!G43</f>
        <v>-5196920.22</v>
      </c>
      <c r="H43" s="45">
        <f>IS!H43</f>
        <v>2802272.7349180002</v>
      </c>
      <c r="I43" s="44">
        <f>IS!I43</f>
        <v>-11244.8</v>
      </c>
      <c r="J43" s="44">
        <f>IS!J43</f>
        <v>375310.76689999999</v>
      </c>
      <c r="K43" s="42">
        <f>IS!K43</f>
        <v>-7221698.0331279999</v>
      </c>
      <c r="L43" s="44">
        <f>IS!L43</f>
        <v>-87689.62705000001</v>
      </c>
      <c r="M43" s="44">
        <f>IS!M43</f>
        <v>-4507114.9252599999</v>
      </c>
      <c r="N43" s="45">
        <f>IS!N43</f>
        <v>-3907740.13111</v>
      </c>
      <c r="O43" s="75"/>
    </row>
    <row r="44" spans="1:15" x14ac:dyDescent="0.2">
      <c r="A44" s="56">
        <v>15</v>
      </c>
      <c r="B44" s="15" t="str">
        <f>'BS-E'!B44</f>
        <v>Paysera</v>
      </c>
      <c r="C44" s="46">
        <f>IS!C44</f>
        <v>24611406.850000001</v>
      </c>
      <c r="D44" s="47">
        <f>IS!D44</f>
        <v>238756.15</v>
      </c>
      <c r="E44" s="48">
        <f>IS!E44</f>
        <v>0</v>
      </c>
      <c r="F44" s="48">
        <f>IS!F44</f>
        <v>-6298.74</v>
      </c>
      <c r="G44" s="48">
        <f>IS!G44</f>
        <v>-3262.5</v>
      </c>
      <c r="H44" s="49">
        <f>IS!H44</f>
        <v>232457.41</v>
      </c>
      <c r="I44" s="48">
        <f>IS!I44</f>
        <v>27780.2</v>
      </c>
      <c r="J44" s="48">
        <f>IS!J44</f>
        <v>209714.8</v>
      </c>
      <c r="K44" s="46">
        <f>IS!K44</f>
        <v>-708196.77</v>
      </c>
      <c r="L44" s="48">
        <f>IS!L44</f>
        <v>0</v>
      </c>
      <c r="M44" s="48">
        <f>IS!M44</f>
        <v>-475739.36</v>
      </c>
      <c r="N44" s="49">
        <f>IS!N44</f>
        <v>-486719.36</v>
      </c>
      <c r="O44" s="76"/>
    </row>
    <row r="45" spans="1:15" x14ac:dyDescent="0.2">
      <c r="A45" s="55">
        <v>16</v>
      </c>
      <c r="B45" s="12" t="str">
        <f>'BS-E'!B45</f>
        <v>HashBank</v>
      </c>
      <c r="C45" s="42">
        <f>IS!C45</f>
        <v>13088025.5966</v>
      </c>
      <c r="D45" s="43">
        <f>IS!D45</f>
        <v>314294.3</v>
      </c>
      <c r="E45" s="44">
        <f>IS!E45</f>
        <v>0</v>
      </c>
      <c r="F45" s="44">
        <f>IS!F45</f>
        <v>-66</v>
      </c>
      <c r="G45" s="44">
        <f>IS!G45</f>
        <v>0</v>
      </c>
      <c r="H45" s="45">
        <f>IS!H45</f>
        <v>314228.3</v>
      </c>
      <c r="I45" s="44">
        <f>IS!I45</f>
        <v>-896</v>
      </c>
      <c r="J45" s="44">
        <f>IS!J45</f>
        <v>-2523</v>
      </c>
      <c r="K45" s="42">
        <f>IS!K45</f>
        <v>-2222078</v>
      </c>
      <c r="L45" s="44">
        <f>IS!L45</f>
        <v>-15500</v>
      </c>
      <c r="M45" s="44">
        <f>IS!M45</f>
        <v>-1923349.7</v>
      </c>
      <c r="N45" s="45">
        <f>IS!N45</f>
        <v>-1625871.7</v>
      </c>
    </row>
    <row r="46" spans="1:15" x14ac:dyDescent="0.2">
      <c r="A46" s="56">
        <v>17</v>
      </c>
      <c r="B46" s="15" t="str">
        <f>'BS-E'!B46</f>
        <v>PaveBank</v>
      </c>
      <c r="C46" s="46">
        <f>IS!C46</f>
        <v>8645428.2599999998</v>
      </c>
      <c r="D46" s="47">
        <f>IS!D46</f>
        <v>185550.32</v>
      </c>
      <c r="E46" s="48">
        <f>IS!E46</f>
        <v>0</v>
      </c>
      <c r="F46" s="48">
        <f>IS!F46</f>
        <v>0</v>
      </c>
      <c r="G46" s="48">
        <f>IS!G46</f>
        <v>0</v>
      </c>
      <c r="H46" s="49">
        <f>IS!H46</f>
        <v>185550.32</v>
      </c>
      <c r="I46" s="48">
        <f>IS!I46</f>
        <v>0</v>
      </c>
      <c r="J46" s="48">
        <f>IS!J46</f>
        <v>-35643</v>
      </c>
      <c r="K46" s="46">
        <f>IS!K46</f>
        <v>-389572.16</v>
      </c>
      <c r="L46" s="48">
        <f>IS!L46</f>
        <v>0</v>
      </c>
      <c r="M46" s="48">
        <f>IS!M46</f>
        <v>-204021.83999999997</v>
      </c>
      <c r="N46" s="49">
        <f>IS!N46</f>
        <v>-204021.84</v>
      </c>
      <c r="O46" s="76"/>
    </row>
    <row r="47" spans="1:15" x14ac:dyDescent="0.2">
      <c r="N47" s="30"/>
    </row>
  </sheetData>
  <mergeCells count="10">
    <mergeCell ref="N27:N28"/>
    <mergeCell ref="A5:A6"/>
    <mergeCell ref="B5:B6"/>
    <mergeCell ref="A27:A28"/>
    <mergeCell ref="B27:B28"/>
    <mergeCell ref="C27:C28"/>
    <mergeCell ref="D27:H27"/>
    <mergeCell ref="L27:L28"/>
    <mergeCell ref="M27:M28"/>
    <mergeCell ref="C5:F5"/>
  </mergeCells>
  <pageMargins left="0.7" right="0.7" top="0.25" bottom="0.25" header="0.3" footer="0.3"/>
  <pageSetup scale="6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00B050"/>
    <pageSetUpPr fitToPage="1"/>
  </sheetPr>
  <dimension ref="A1:Q24"/>
  <sheetViews>
    <sheetView view="pageBreakPreview" zoomScaleNormal="76" zoomScaleSheetLayoutView="100" workbookViewId="0">
      <selection activeCell="B2" sqref="B2"/>
    </sheetView>
  </sheetViews>
  <sheetFormatPr defaultColWidth="9.140625" defaultRowHeight="12.75" x14ac:dyDescent="0.2"/>
  <cols>
    <col min="1" max="1" width="6.85546875" style="2" customWidth="1"/>
    <col min="2" max="2" width="49" style="2" customWidth="1"/>
    <col min="3" max="3" width="10.42578125" style="2" bestFit="1" customWidth="1"/>
    <col min="4" max="4" width="14.7109375" style="2" customWidth="1"/>
    <col min="5" max="6" width="10.42578125" style="2" bestFit="1" customWidth="1"/>
    <col min="7" max="7" width="13.28515625" style="2" customWidth="1"/>
    <col min="8" max="9" width="11.5703125" style="2" customWidth="1"/>
    <col min="10" max="10" width="14" style="2" customWidth="1"/>
    <col min="11" max="11" width="11.7109375" style="2" bestFit="1" customWidth="1"/>
    <col min="12" max="12" width="9.28515625" style="2" bestFit="1" customWidth="1"/>
    <col min="13" max="13" width="13.85546875" style="2" customWidth="1"/>
    <col min="14" max="14" width="9.28515625" style="2" bestFit="1" customWidth="1"/>
    <col min="15" max="15" width="9.85546875" style="2" bestFit="1" customWidth="1"/>
    <col min="16" max="16" width="14.28515625" style="2" customWidth="1"/>
    <col min="17" max="17" width="15" style="2" bestFit="1" customWidth="1"/>
    <col min="18" max="16384" width="9.140625" style="2"/>
  </cols>
  <sheetData>
    <row r="1" spans="1:17" x14ac:dyDescent="0.2">
      <c r="B1" s="91" t="s">
        <v>191</v>
      </c>
    </row>
    <row r="2" spans="1:17" x14ac:dyDescent="0.2">
      <c r="A2" s="5"/>
      <c r="B2" s="65">
        <f>BS!B3</f>
        <v>45473</v>
      </c>
      <c r="C2" s="4"/>
      <c r="D2" s="4"/>
      <c r="E2" s="4"/>
      <c r="F2" s="4"/>
      <c r="G2" s="1"/>
      <c r="H2" s="1"/>
      <c r="I2" s="1"/>
      <c r="J2" s="1"/>
    </row>
    <row r="3" spans="1:17" x14ac:dyDescent="0.2">
      <c r="A3" s="1"/>
      <c r="B3" s="3" t="s">
        <v>37</v>
      </c>
      <c r="C3" s="1"/>
      <c r="D3" s="1"/>
      <c r="E3" s="1"/>
      <c r="F3" s="1"/>
      <c r="G3" s="1"/>
      <c r="H3" s="1"/>
      <c r="I3" s="1"/>
      <c r="J3" s="1"/>
      <c r="K3" s="1"/>
    </row>
    <row r="4" spans="1:17" ht="12.75" customHeight="1" x14ac:dyDescent="0.2">
      <c r="A4" s="90"/>
      <c r="B4" s="197"/>
      <c r="C4" s="196" t="s">
        <v>178</v>
      </c>
      <c r="D4" s="196"/>
      <c r="E4" s="196"/>
      <c r="F4" s="196" t="s">
        <v>177</v>
      </c>
      <c r="G4" s="196"/>
      <c r="H4" s="196"/>
      <c r="I4" s="196" t="s">
        <v>85</v>
      </c>
      <c r="J4" s="196"/>
      <c r="K4" s="196"/>
      <c r="L4" s="199" t="s">
        <v>179</v>
      </c>
      <c r="M4" s="199"/>
      <c r="N4" s="199"/>
      <c r="O4" s="196" t="s">
        <v>180</v>
      </c>
      <c r="P4" s="196"/>
      <c r="Q4" s="196"/>
    </row>
    <row r="5" spans="1:17" x14ac:dyDescent="0.2">
      <c r="A5" s="90"/>
      <c r="B5" s="198"/>
      <c r="C5" s="142" t="s">
        <v>73</v>
      </c>
      <c r="D5" s="143" t="s">
        <v>251</v>
      </c>
      <c r="E5" s="142" t="s">
        <v>72</v>
      </c>
      <c r="F5" s="142" t="s">
        <v>73</v>
      </c>
      <c r="G5" s="143" t="s">
        <v>251</v>
      </c>
      <c r="H5" s="142" t="s">
        <v>72</v>
      </c>
      <c r="I5" s="142" t="s">
        <v>73</v>
      </c>
      <c r="J5" s="143" t="s">
        <v>251</v>
      </c>
      <c r="K5" s="142" t="s">
        <v>72</v>
      </c>
      <c r="L5" s="144" t="s">
        <v>73</v>
      </c>
      <c r="M5" s="143" t="s">
        <v>251</v>
      </c>
      <c r="N5" s="144" t="s">
        <v>72</v>
      </c>
      <c r="O5" s="142" t="s">
        <v>73</v>
      </c>
      <c r="P5" s="143" t="s">
        <v>251</v>
      </c>
      <c r="Q5" s="142" t="s">
        <v>72</v>
      </c>
    </row>
    <row r="6" spans="1:17" x14ac:dyDescent="0.2">
      <c r="A6" s="90"/>
      <c r="B6" s="145" t="s">
        <v>181</v>
      </c>
      <c r="C6" s="146"/>
      <c r="D6" s="146"/>
      <c r="E6" s="145"/>
      <c r="F6" s="146"/>
      <c r="G6" s="146"/>
      <c r="H6" s="146"/>
      <c r="I6" s="146"/>
      <c r="J6" s="146"/>
      <c r="K6" s="146"/>
      <c r="L6" s="145"/>
      <c r="M6" s="146"/>
      <c r="N6" s="146"/>
      <c r="O6" s="146"/>
      <c r="P6" s="146"/>
      <c r="Q6" s="146"/>
    </row>
    <row r="7" spans="1:17" x14ac:dyDescent="0.2">
      <c r="A7" s="90"/>
      <c r="B7" s="92" t="s">
        <v>74</v>
      </c>
      <c r="C7" s="147">
        <v>0</v>
      </c>
      <c r="D7" s="147">
        <v>0</v>
      </c>
      <c r="E7" s="148">
        <v>0</v>
      </c>
      <c r="F7" s="147">
        <v>0</v>
      </c>
      <c r="G7" s="147">
        <v>0</v>
      </c>
      <c r="H7" s="148">
        <v>0</v>
      </c>
      <c r="I7" s="147">
        <v>0</v>
      </c>
      <c r="J7" s="147">
        <v>0</v>
      </c>
      <c r="K7" s="148">
        <v>0</v>
      </c>
      <c r="L7" s="147">
        <v>0</v>
      </c>
      <c r="M7" s="147">
        <v>0</v>
      </c>
      <c r="N7" s="148">
        <v>0</v>
      </c>
      <c r="O7" s="148">
        <v>0</v>
      </c>
      <c r="P7" s="148">
        <v>0</v>
      </c>
      <c r="Q7" s="148">
        <v>0</v>
      </c>
    </row>
    <row r="8" spans="1:17" x14ac:dyDescent="0.2">
      <c r="A8" s="90"/>
      <c r="B8" s="93" t="s">
        <v>75</v>
      </c>
      <c r="C8" s="149">
        <v>34989681.079999998</v>
      </c>
      <c r="D8" s="149">
        <v>529450786.22454411</v>
      </c>
      <c r="E8" s="148">
        <v>564440467.30454409</v>
      </c>
      <c r="F8" s="149">
        <v>20413.689999999999</v>
      </c>
      <c r="G8" s="149">
        <v>25157027.469999999</v>
      </c>
      <c r="H8" s="148">
        <v>25177441.16</v>
      </c>
      <c r="I8" s="149">
        <v>716182385.3837409</v>
      </c>
      <c r="J8" s="149">
        <v>1068454857.880091</v>
      </c>
      <c r="K8" s="148">
        <v>1784637243.2638319</v>
      </c>
      <c r="L8" s="149">
        <v>3215580</v>
      </c>
      <c r="M8" s="149">
        <v>0</v>
      </c>
      <c r="N8" s="148">
        <v>3215580</v>
      </c>
      <c r="O8" s="148">
        <v>754408060.153741</v>
      </c>
      <c r="P8" s="148">
        <v>1626617301.7946391</v>
      </c>
      <c r="Q8" s="148">
        <v>2381025361.94838</v>
      </c>
    </row>
    <row r="9" spans="1:17" x14ac:dyDescent="0.2">
      <c r="A9" s="90"/>
      <c r="B9" s="94" t="s">
        <v>182</v>
      </c>
      <c r="C9" s="147">
        <v>7776043.5499999998</v>
      </c>
      <c r="D9" s="147">
        <v>170424381.98465601</v>
      </c>
      <c r="E9" s="148">
        <v>178200425.53465602</v>
      </c>
      <c r="F9" s="147">
        <v>20413.689999999999</v>
      </c>
      <c r="G9" s="147">
        <v>0</v>
      </c>
      <c r="H9" s="148">
        <v>20413.689999999999</v>
      </c>
      <c r="I9" s="147">
        <v>318413931.44819999</v>
      </c>
      <c r="J9" s="147">
        <v>129122645.68123901</v>
      </c>
      <c r="K9" s="148">
        <v>447536577.129439</v>
      </c>
      <c r="L9" s="147">
        <v>3215580</v>
      </c>
      <c r="M9" s="147">
        <v>0</v>
      </c>
      <c r="N9" s="148">
        <v>3215580</v>
      </c>
      <c r="O9" s="148">
        <v>329425968.6882</v>
      </c>
      <c r="P9" s="148">
        <v>303101657.88589513</v>
      </c>
      <c r="Q9" s="148">
        <v>632527626.57409513</v>
      </c>
    </row>
    <row r="10" spans="1:17" x14ac:dyDescent="0.2">
      <c r="A10" s="90"/>
      <c r="B10" s="95" t="s">
        <v>183</v>
      </c>
      <c r="C10" s="147">
        <v>27213637.529999994</v>
      </c>
      <c r="D10" s="147">
        <v>359026404.23988807</v>
      </c>
      <c r="E10" s="148">
        <v>386240041.76988804</v>
      </c>
      <c r="F10" s="147">
        <v>0</v>
      </c>
      <c r="G10" s="147">
        <v>25157027.469999999</v>
      </c>
      <c r="H10" s="148">
        <v>25157027.469999999</v>
      </c>
      <c r="I10" s="147">
        <v>397768453.93554097</v>
      </c>
      <c r="J10" s="147">
        <v>939332212.1988523</v>
      </c>
      <c r="K10" s="148">
        <v>1337100666.1343932</v>
      </c>
      <c r="L10" s="147">
        <v>0</v>
      </c>
      <c r="M10" s="147">
        <v>0</v>
      </c>
      <c r="N10" s="148">
        <v>0</v>
      </c>
      <c r="O10" s="148">
        <v>424982091.46554101</v>
      </c>
      <c r="P10" s="148">
        <v>1323515643.90874</v>
      </c>
      <c r="Q10" s="148">
        <v>1748497735.3742812</v>
      </c>
    </row>
    <row r="11" spans="1:17" x14ac:dyDescent="0.2">
      <c r="A11" s="90"/>
      <c r="B11" s="93" t="s">
        <v>184</v>
      </c>
      <c r="C11" s="149">
        <v>592510588.78000009</v>
      </c>
      <c r="D11" s="149">
        <v>397675456.76481187</v>
      </c>
      <c r="E11" s="148">
        <v>990186045.54481196</v>
      </c>
      <c r="F11" s="149">
        <v>151313375.75999999</v>
      </c>
      <c r="G11" s="149">
        <v>50039581.150698006</v>
      </c>
      <c r="H11" s="148">
        <v>201352956.910698</v>
      </c>
      <c r="I11" s="149">
        <v>252092716.49999997</v>
      </c>
      <c r="J11" s="149">
        <v>30581109.490974098</v>
      </c>
      <c r="K11" s="148">
        <v>282673825.99097407</v>
      </c>
      <c r="L11" s="149">
        <v>3089568631.4604845</v>
      </c>
      <c r="M11" s="149">
        <v>115793035.64123917</v>
      </c>
      <c r="N11" s="148">
        <v>3205361667.1017237</v>
      </c>
      <c r="O11" s="148">
        <v>4085485312.5004845</v>
      </c>
      <c r="P11" s="148">
        <v>594089183.04772282</v>
      </c>
      <c r="Q11" s="148">
        <v>4679574495.5482073</v>
      </c>
    </row>
    <row r="12" spans="1:17" ht="25.5" x14ac:dyDescent="0.2">
      <c r="A12" s="90"/>
      <c r="B12" s="96" t="s">
        <v>185</v>
      </c>
      <c r="C12" s="147">
        <v>583325814.63</v>
      </c>
      <c r="D12" s="147">
        <v>234457426.650015</v>
      </c>
      <c r="E12" s="148">
        <v>817783241.28001499</v>
      </c>
      <c r="F12" s="147">
        <v>116822060.67</v>
      </c>
      <c r="G12" s="147">
        <v>49918947.572602019</v>
      </c>
      <c r="H12" s="148">
        <v>166741008.24260202</v>
      </c>
      <c r="I12" s="147">
        <v>82604875.689999998</v>
      </c>
      <c r="J12" s="147">
        <v>30581109.490974009</v>
      </c>
      <c r="K12" s="148">
        <v>113185985.18097401</v>
      </c>
      <c r="L12" s="147">
        <v>3084556131.4604845</v>
      </c>
      <c r="M12" s="147">
        <v>60668841.037838936</v>
      </c>
      <c r="N12" s="148">
        <v>3145224972.4983234</v>
      </c>
      <c r="O12" s="148">
        <v>3867308882.4504848</v>
      </c>
      <c r="P12" s="148">
        <v>375626324.75143194</v>
      </c>
      <c r="Q12" s="148">
        <v>4242935207.2019167</v>
      </c>
    </row>
    <row r="13" spans="1:17" ht="25.5" x14ac:dyDescent="0.2">
      <c r="A13" s="90"/>
      <c r="B13" s="96" t="s">
        <v>186</v>
      </c>
      <c r="C13" s="147">
        <v>9184774.1500000004</v>
      </c>
      <c r="D13" s="147">
        <v>163218030.114797</v>
      </c>
      <c r="E13" s="148">
        <v>172402804.264797</v>
      </c>
      <c r="F13" s="147">
        <v>34491315.090000004</v>
      </c>
      <c r="G13" s="147">
        <v>120633.57809599489</v>
      </c>
      <c r="H13" s="148">
        <v>34611948.668095998</v>
      </c>
      <c r="I13" s="147">
        <v>169487840.81</v>
      </c>
      <c r="J13" s="147">
        <v>0</v>
      </c>
      <c r="K13" s="148">
        <v>169487840.81</v>
      </c>
      <c r="L13" s="147">
        <v>5012500</v>
      </c>
      <c r="M13" s="147">
        <v>55124194.603400007</v>
      </c>
      <c r="N13" s="148">
        <v>60136694.603400007</v>
      </c>
      <c r="O13" s="148">
        <v>218176430.04999998</v>
      </c>
      <c r="P13" s="148">
        <v>218462858.29629299</v>
      </c>
      <c r="Q13" s="148">
        <v>436639288.34629297</v>
      </c>
    </row>
    <row r="14" spans="1:17" x14ac:dyDescent="0.2">
      <c r="A14" s="90"/>
      <c r="B14" s="97" t="s">
        <v>187</v>
      </c>
      <c r="C14" s="149">
        <v>627500269.86000013</v>
      </c>
      <c r="D14" s="149">
        <v>927126242.98935485</v>
      </c>
      <c r="E14" s="148">
        <v>1554626512.849355</v>
      </c>
      <c r="F14" s="149">
        <v>151333789.44999999</v>
      </c>
      <c r="G14" s="149">
        <v>75196608.620698035</v>
      </c>
      <c r="H14" s="148">
        <v>226530398.07069802</v>
      </c>
      <c r="I14" s="149">
        <v>968275101.8837409</v>
      </c>
      <c r="J14" s="149">
        <v>1099035967.3710632</v>
      </c>
      <c r="K14" s="148">
        <v>2067311069.2548041</v>
      </c>
      <c r="L14" s="149">
        <v>3092784211.460484</v>
      </c>
      <c r="M14" s="149">
        <v>115793035.64123964</v>
      </c>
      <c r="N14" s="148">
        <v>3208577247.1017237</v>
      </c>
      <c r="O14" s="148">
        <v>4839893372.6542244</v>
      </c>
      <c r="P14" s="148">
        <v>2220706484.8423634</v>
      </c>
      <c r="Q14" s="148">
        <v>7060599857.4965878</v>
      </c>
    </row>
    <row r="15" spans="1:17" x14ac:dyDescent="0.2">
      <c r="A15" s="90"/>
      <c r="B15" s="145" t="s">
        <v>188</v>
      </c>
      <c r="C15" s="150"/>
      <c r="D15" s="150"/>
      <c r="E15" s="151"/>
      <c r="F15" s="150"/>
      <c r="G15" s="150"/>
      <c r="H15" s="150"/>
      <c r="I15" s="150"/>
      <c r="J15" s="150"/>
      <c r="K15" s="150"/>
      <c r="L15" s="151"/>
      <c r="M15" s="150"/>
      <c r="N15" s="150"/>
      <c r="O15" s="150"/>
      <c r="P15" s="150"/>
      <c r="Q15" s="150"/>
    </row>
    <row r="16" spans="1:17" x14ac:dyDescent="0.2">
      <c r="A16" s="90"/>
      <c r="B16" s="92" t="s">
        <v>76</v>
      </c>
      <c r="C16" s="149">
        <v>6269994117.6904001</v>
      </c>
      <c r="D16" s="149">
        <v>5133977518.1593046</v>
      </c>
      <c r="E16" s="148">
        <v>11403971635.849705</v>
      </c>
      <c r="F16" s="149">
        <v>2387066783.6499996</v>
      </c>
      <c r="G16" s="149">
        <v>1285004732.1868911</v>
      </c>
      <c r="H16" s="148">
        <v>3672071515.8368907</v>
      </c>
      <c r="I16" s="149">
        <v>3102042768.2200007</v>
      </c>
      <c r="J16" s="149">
        <v>784065783.87071705</v>
      </c>
      <c r="K16" s="148">
        <v>3886108552.0907178</v>
      </c>
      <c r="L16" s="149">
        <v>1430133524.9057</v>
      </c>
      <c r="M16" s="149">
        <v>141155885.82970309</v>
      </c>
      <c r="N16" s="148">
        <v>1571289410.7354031</v>
      </c>
      <c r="O16" s="148">
        <v>13189237194.466097</v>
      </c>
      <c r="P16" s="148">
        <v>7344203920.0466022</v>
      </c>
      <c r="Q16" s="148">
        <v>20533441114.512699</v>
      </c>
    </row>
    <row r="17" spans="1:17" x14ac:dyDescent="0.2">
      <c r="A17" s="90"/>
      <c r="B17" s="98" t="s">
        <v>77</v>
      </c>
      <c r="C17" s="152">
        <v>6181933272.2939005</v>
      </c>
      <c r="D17" s="152">
        <v>4444814073.0758524</v>
      </c>
      <c r="E17" s="148">
        <v>10626747345.369753</v>
      </c>
      <c r="F17" s="152">
        <v>2386243119.7399998</v>
      </c>
      <c r="G17" s="152">
        <v>1182423661.6620808</v>
      </c>
      <c r="H17" s="148">
        <v>3568666781.4020805</v>
      </c>
      <c r="I17" s="152">
        <v>3098660108.2200007</v>
      </c>
      <c r="J17" s="152">
        <v>636752470.12852859</v>
      </c>
      <c r="K17" s="148">
        <v>3735412578.3485293</v>
      </c>
      <c r="L17" s="152">
        <v>1426886422.6856999</v>
      </c>
      <c r="M17" s="152">
        <v>116077287.38880205</v>
      </c>
      <c r="N17" s="148">
        <v>1542963710.074502</v>
      </c>
      <c r="O17" s="148">
        <v>13093722922.939596</v>
      </c>
      <c r="P17" s="148">
        <v>6380067492.2552662</v>
      </c>
      <c r="Q17" s="148">
        <v>19473790415.194862</v>
      </c>
    </row>
    <row r="18" spans="1:17" x14ac:dyDescent="0.2">
      <c r="A18" s="90"/>
      <c r="B18" s="98" t="s">
        <v>78</v>
      </c>
      <c r="C18" s="152">
        <v>88060845.396499991</v>
      </c>
      <c r="D18" s="152">
        <v>689163445.08344531</v>
      </c>
      <c r="E18" s="148">
        <v>777224290.4799453</v>
      </c>
      <c r="F18" s="152">
        <v>823663.90999999992</v>
      </c>
      <c r="G18" s="152">
        <v>102581070.524809</v>
      </c>
      <c r="H18" s="148">
        <v>103404734.434809</v>
      </c>
      <c r="I18" s="152">
        <v>3382660.0000006901</v>
      </c>
      <c r="J18" s="152">
        <v>147313313.74217993</v>
      </c>
      <c r="K18" s="148">
        <v>150695973.74218062</v>
      </c>
      <c r="L18" s="152">
        <v>3247102.22</v>
      </c>
      <c r="M18" s="152">
        <v>25078598.440901004</v>
      </c>
      <c r="N18" s="148">
        <v>28325700.660901003</v>
      </c>
      <c r="O18" s="148">
        <v>95514271.526500687</v>
      </c>
      <c r="P18" s="148">
        <v>964136427.79133546</v>
      </c>
      <c r="Q18" s="148">
        <v>1059650699.3178362</v>
      </c>
    </row>
    <row r="19" spans="1:17" x14ac:dyDescent="0.2">
      <c r="A19" s="90"/>
      <c r="B19" s="92" t="s">
        <v>79</v>
      </c>
      <c r="C19" s="149">
        <v>2948702407.404707</v>
      </c>
      <c r="D19" s="149">
        <v>6335025896.8113441</v>
      </c>
      <c r="E19" s="148">
        <v>9283728304.2160511</v>
      </c>
      <c r="F19" s="149">
        <v>914309982.34999931</v>
      </c>
      <c r="G19" s="149">
        <v>3387046963.4219408</v>
      </c>
      <c r="H19" s="148">
        <v>4301356945.7719402</v>
      </c>
      <c r="I19" s="149">
        <v>4625506611.4945955</v>
      </c>
      <c r="J19" s="149">
        <v>7600743281.5752268</v>
      </c>
      <c r="K19" s="148">
        <v>12226249893.069822</v>
      </c>
      <c r="L19" s="149">
        <v>2036483735.7514999</v>
      </c>
      <c r="M19" s="149">
        <v>1745724543.6913574</v>
      </c>
      <c r="N19" s="148">
        <v>3782208279.4428573</v>
      </c>
      <c r="O19" s="148">
        <v>10525002737.000807</v>
      </c>
      <c r="P19" s="148">
        <v>19108140619.999115</v>
      </c>
      <c r="Q19" s="148">
        <v>29633143356.999924</v>
      </c>
    </row>
    <row r="20" spans="1:17" x14ac:dyDescent="0.2">
      <c r="A20" s="90"/>
      <c r="B20" s="98" t="s">
        <v>80</v>
      </c>
      <c r="C20" s="152">
        <v>2609799207.2020078</v>
      </c>
      <c r="D20" s="152">
        <v>2831408545.4107242</v>
      </c>
      <c r="E20" s="148">
        <v>5441207752.6127319</v>
      </c>
      <c r="F20" s="152">
        <v>817849550.6099993</v>
      </c>
      <c r="G20" s="152">
        <v>2399470220.1525483</v>
      </c>
      <c r="H20" s="148">
        <v>3217319770.7625475</v>
      </c>
      <c r="I20" s="152">
        <v>3945383194.224596</v>
      </c>
      <c r="J20" s="152">
        <v>5733495025.9866905</v>
      </c>
      <c r="K20" s="148">
        <v>9678878220.2112865</v>
      </c>
      <c r="L20" s="152">
        <v>1710830246.0118997</v>
      </c>
      <c r="M20" s="152">
        <v>1213031852.8009384</v>
      </c>
      <c r="N20" s="148">
        <v>2923862098.8128381</v>
      </c>
      <c r="O20" s="148">
        <v>9083862198.0485058</v>
      </c>
      <c r="P20" s="148">
        <v>12208319306.020887</v>
      </c>
      <c r="Q20" s="148">
        <v>21292181504.069393</v>
      </c>
    </row>
    <row r="21" spans="1:17" x14ac:dyDescent="0.2">
      <c r="A21" s="90"/>
      <c r="B21" s="98" t="s">
        <v>81</v>
      </c>
      <c r="C21" s="152">
        <v>338903200.20269972</v>
      </c>
      <c r="D21" s="152">
        <v>3503617351.4006186</v>
      </c>
      <c r="E21" s="148">
        <v>3842520551.6033182</v>
      </c>
      <c r="F21" s="152">
        <v>96460431.73999998</v>
      </c>
      <c r="G21" s="152">
        <v>987576743.26940203</v>
      </c>
      <c r="H21" s="148">
        <v>1084037175.009402</v>
      </c>
      <c r="I21" s="152">
        <v>680123417.27000022</v>
      </c>
      <c r="J21" s="152">
        <v>1867248255.5885341</v>
      </c>
      <c r="K21" s="148">
        <v>2547371672.8585343</v>
      </c>
      <c r="L21" s="152">
        <v>325653489.7396</v>
      </c>
      <c r="M21" s="152">
        <v>532692690.89042276</v>
      </c>
      <c r="N21" s="148">
        <v>858346180.63002276</v>
      </c>
      <c r="O21" s="148">
        <v>1441140538.9523003</v>
      </c>
      <c r="P21" s="148">
        <v>6899821313.9781828</v>
      </c>
      <c r="Q21" s="148">
        <v>8340961852.9304829</v>
      </c>
    </row>
    <row r="22" spans="1:17" ht="25.5" x14ac:dyDescent="0.2">
      <c r="A22" s="90"/>
      <c r="B22" s="99" t="s">
        <v>189</v>
      </c>
      <c r="C22" s="153">
        <v>9218696525.095108</v>
      </c>
      <c r="D22" s="153">
        <v>11469003414.97065</v>
      </c>
      <c r="E22" s="148">
        <v>20687699940.065758</v>
      </c>
      <c r="F22" s="153">
        <v>3301376765.9999995</v>
      </c>
      <c r="G22" s="153">
        <v>4672051695.6088314</v>
      </c>
      <c r="H22" s="148">
        <v>7973428461.6088314</v>
      </c>
      <c r="I22" s="153">
        <v>7727549379.7145958</v>
      </c>
      <c r="J22" s="153">
        <v>8384809065.4459438</v>
      </c>
      <c r="K22" s="148">
        <v>16112358445.16054</v>
      </c>
      <c r="L22" s="153">
        <v>3466617260.6572003</v>
      </c>
      <c r="M22" s="153">
        <v>1886880429.5210595</v>
      </c>
      <c r="N22" s="148">
        <v>5353497690.1782598</v>
      </c>
      <c r="O22" s="148">
        <v>23714239931.466904</v>
      </c>
      <c r="P22" s="148">
        <v>26452344540.045631</v>
      </c>
      <c r="Q22" s="148">
        <v>50166584471.512535</v>
      </c>
    </row>
    <row r="23" spans="1:17" x14ac:dyDescent="0.2">
      <c r="A23" s="90"/>
      <c r="B23" s="100" t="s">
        <v>44</v>
      </c>
      <c r="C23" s="149">
        <v>9846196794.9551086</v>
      </c>
      <c r="D23" s="149">
        <v>12396129657.960003</v>
      </c>
      <c r="E23" s="148">
        <v>22242326452.915112</v>
      </c>
      <c r="F23" s="149">
        <v>3452710555.4499993</v>
      </c>
      <c r="G23" s="149">
        <v>4747248304.2295303</v>
      </c>
      <c r="H23" s="148">
        <v>8199958859.6795301</v>
      </c>
      <c r="I23" s="149">
        <v>8695824481.5983353</v>
      </c>
      <c r="J23" s="149">
        <v>9483845032.8170052</v>
      </c>
      <c r="K23" s="148">
        <v>18179669514.41534</v>
      </c>
      <c r="L23" s="149">
        <v>6559401472.1176853</v>
      </c>
      <c r="M23" s="149">
        <v>2002673465.1622982</v>
      </c>
      <c r="N23" s="148">
        <v>8562074937.2799835</v>
      </c>
      <c r="O23" s="148">
        <v>28554133304.12109</v>
      </c>
      <c r="P23" s="148">
        <v>28673051024.888073</v>
      </c>
      <c r="Q23" s="148">
        <v>57227184329.009163</v>
      </c>
    </row>
    <row r="24" spans="1:17" x14ac:dyDescent="0.2">
      <c r="Q24" s="166">
        <f>Q23-BS!H29</f>
        <v>5.5937576293945313</v>
      </c>
    </row>
  </sheetData>
  <mergeCells count="6">
    <mergeCell ref="O4:Q4"/>
    <mergeCell ref="B4:B5"/>
    <mergeCell ref="C4:E4"/>
    <mergeCell ref="F4:H4"/>
    <mergeCell ref="I4:K4"/>
    <mergeCell ref="L4:N4"/>
  </mergeCells>
  <pageMargins left="0.7" right="0.7" top="0.75" bottom="0.75" header="0.3" footer="0.3"/>
  <pageSetup scale="53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00B050"/>
    <pageSetUpPr fitToPage="1"/>
  </sheetPr>
  <dimension ref="A1:Q23"/>
  <sheetViews>
    <sheetView view="pageBreakPreview" zoomScaleNormal="100" zoomScaleSheetLayoutView="100" workbookViewId="0">
      <selection activeCell="B3" sqref="B3"/>
    </sheetView>
  </sheetViews>
  <sheetFormatPr defaultColWidth="9.140625" defaultRowHeight="12.75" x14ac:dyDescent="0.2"/>
  <cols>
    <col min="1" max="1" width="6.140625" style="51" bestFit="1" customWidth="1"/>
    <col min="2" max="2" width="47.85546875" style="51" bestFit="1" customWidth="1"/>
    <col min="3" max="7" width="10.140625" style="51" bestFit="1" customWidth="1"/>
    <col min="8" max="11" width="11.42578125" style="51" customWidth="1"/>
    <col min="12" max="14" width="9.140625" style="51"/>
    <col min="15" max="17" width="9.85546875" style="51" bestFit="1" customWidth="1"/>
    <col min="18" max="16384" width="9.140625" style="51"/>
  </cols>
  <sheetData>
    <row r="1" spans="1:17" x14ac:dyDescent="0.2">
      <c r="B1" s="101" t="s">
        <v>24</v>
      </c>
    </row>
    <row r="2" spans="1:17" x14ac:dyDescent="0.2">
      <c r="A2" s="54"/>
      <c r="B2" s="66">
        <f>BS!B3</f>
        <v>45473</v>
      </c>
      <c r="C2" s="53"/>
      <c r="D2" s="53"/>
      <c r="E2" s="53"/>
      <c r="F2" s="53"/>
      <c r="G2" s="52"/>
      <c r="H2" s="52"/>
      <c r="I2" s="52"/>
      <c r="J2" s="52"/>
    </row>
    <row r="3" spans="1:17" x14ac:dyDescent="0.2">
      <c r="A3" s="52"/>
      <c r="B3" s="3" t="s">
        <v>54</v>
      </c>
      <c r="C3" s="52"/>
      <c r="D3" s="52"/>
      <c r="E3" s="52"/>
      <c r="F3" s="52"/>
      <c r="G3" s="52"/>
      <c r="H3" s="52"/>
      <c r="I3" s="52"/>
      <c r="J3" s="52"/>
      <c r="K3" s="52"/>
    </row>
    <row r="4" spans="1:17" ht="12.75" customHeight="1" x14ac:dyDescent="0.2">
      <c r="A4" s="200"/>
      <c r="B4" s="197"/>
      <c r="C4" s="196" t="s">
        <v>252</v>
      </c>
      <c r="D4" s="196"/>
      <c r="E4" s="196"/>
      <c r="F4" s="196" t="s">
        <v>253</v>
      </c>
      <c r="G4" s="196"/>
      <c r="H4" s="196"/>
      <c r="I4" s="196" t="s">
        <v>254</v>
      </c>
      <c r="J4" s="196"/>
      <c r="K4" s="196"/>
      <c r="L4" s="199" t="s">
        <v>255</v>
      </c>
      <c r="M4" s="199"/>
      <c r="N4" s="199"/>
      <c r="O4" s="196" t="s">
        <v>256</v>
      </c>
      <c r="P4" s="196"/>
      <c r="Q4" s="196"/>
    </row>
    <row r="5" spans="1:17" x14ac:dyDescent="0.2">
      <c r="A5" s="201"/>
      <c r="B5" s="198"/>
      <c r="C5" s="142" t="s">
        <v>22</v>
      </c>
      <c r="D5" s="143" t="s">
        <v>23</v>
      </c>
      <c r="E5" s="142" t="s">
        <v>13</v>
      </c>
      <c r="F5" s="142" t="s">
        <v>22</v>
      </c>
      <c r="G5" s="143" t="s">
        <v>23</v>
      </c>
      <c r="H5" s="142" t="s">
        <v>13</v>
      </c>
      <c r="I5" s="142" t="s">
        <v>22</v>
      </c>
      <c r="J5" s="143" t="s">
        <v>23</v>
      </c>
      <c r="K5" s="142" t="s">
        <v>13</v>
      </c>
      <c r="L5" s="142" t="s">
        <v>22</v>
      </c>
      <c r="M5" s="143" t="s">
        <v>23</v>
      </c>
      <c r="N5" s="142" t="s">
        <v>13</v>
      </c>
      <c r="O5" s="142" t="s">
        <v>22</v>
      </c>
      <c r="P5" s="143" t="s">
        <v>23</v>
      </c>
      <c r="Q5" s="142" t="s">
        <v>13</v>
      </c>
    </row>
    <row r="6" spans="1:17" x14ac:dyDescent="0.2">
      <c r="A6" s="154"/>
      <c r="B6" s="145" t="s">
        <v>257</v>
      </c>
      <c r="C6" s="146"/>
      <c r="D6" s="146"/>
      <c r="E6" s="145"/>
      <c r="F6" s="146"/>
      <c r="G6" s="146"/>
      <c r="H6" s="146"/>
      <c r="I6" s="146"/>
      <c r="J6" s="146"/>
      <c r="K6" s="146"/>
      <c r="L6" s="145"/>
      <c r="M6" s="146"/>
      <c r="N6" s="146"/>
      <c r="O6" s="146"/>
      <c r="P6" s="146"/>
      <c r="Q6" s="146"/>
    </row>
    <row r="7" spans="1:17" x14ac:dyDescent="0.2">
      <c r="A7" s="154"/>
      <c r="B7" s="92" t="s">
        <v>258</v>
      </c>
      <c r="C7" s="147">
        <f>'RC-D'!C7</f>
        <v>0</v>
      </c>
      <c r="D7" s="147">
        <f>'RC-D'!D7</f>
        <v>0</v>
      </c>
      <c r="E7" s="148">
        <f>'RC-D'!E7</f>
        <v>0</v>
      </c>
      <c r="F7" s="147">
        <f>'RC-D'!F7</f>
        <v>0</v>
      </c>
      <c r="G7" s="147">
        <f>'RC-D'!G7</f>
        <v>0</v>
      </c>
      <c r="H7" s="148">
        <f>'RC-D'!H7</f>
        <v>0</v>
      </c>
      <c r="I7" s="147">
        <f>'RC-D'!I7</f>
        <v>0</v>
      </c>
      <c r="J7" s="147">
        <f>'RC-D'!J7</f>
        <v>0</v>
      </c>
      <c r="K7" s="148">
        <f>'RC-D'!K7</f>
        <v>0</v>
      </c>
      <c r="L7" s="147">
        <f>'RC-D'!L7</f>
        <v>0</v>
      </c>
      <c r="M7" s="147">
        <f>'RC-D'!M7</f>
        <v>0</v>
      </c>
      <c r="N7" s="148">
        <f>'RC-D'!N7</f>
        <v>0</v>
      </c>
      <c r="O7" s="148">
        <f>'RC-D'!O7</f>
        <v>0</v>
      </c>
      <c r="P7" s="148">
        <f>'RC-D'!P7</f>
        <v>0</v>
      </c>
      <c r="Q7" s="148">
        <f>'RC-D'!Q7</f>
        <v>0</v>
      </c>
    </row>
    <row r="8" spans="1:17" x14ac:dyDescent="0.2">
      <c r="A8" s="154"/>
      <c r="B8" s="93" t="s">
        <v>259</v>
      </c>
      <c r="C8" s="149">
        <f>'RC-D'!C8</f>
        <v>34989681.079999998</v>
      </c>
      <c r="D8" s="149">
        <f>'RC-D'!D8</f>
        <v>529450786.22454411</v>
      </c>
      <c r="E8" s="148">
        <f>'RC-D'!E8</f>
        <v>564440467.30454409</v>
      </c>
      <c r="F8" s="149">
        <f>'RC-D'!F8</f>
        <v>20413.689999999999</v>
      </c>
      <c r="G8" s="149">
        <f>'RC-D'!G8</f>
        <v>25157027.469999999</v>
      </c>
      <c r="H8" s="148">
        <f>'RC-D'!H8</f>
        <v>25177441.16</v>
      </c>
      <c r="I8" s="149">
        <f>'RC-D'!I8</f>
        <v>716182385.3837409</v>
      </c>
      <c r="J8" s="149">
        <f>'RC-D'!J8</f>
        <v>1068454857.880091</v>
      </c>
      <c r="K8" s="148">
        <f>'RC-D'!K8</f>
        <v>1784637243.2638319</v>
      </c>
      <c r="L8" s="149">
        <f>'RC-D'!L8</f>
        <v>3215580</v>
      </c>
      <c r="M8" s="149">
        <f>'RC-D'!M8</f>
        <v>0</v>
      </c>
      <c r="N8" s="148">
        <f>'RC-D'!N8</f>
        <v>3215580</v>
      </c>
      <c r="O8" s="148">
        <f>'RC-D'!O8</f>
        <v>754408060.153741</v>
      </c>
      <c r="P8" s="148">
        <f>'RC-D'!P8</f>
        <v>1626617301.7946391</v>
      </c>
      <c r="Q8" s="148">
        <f>'RC-D'!Q8</f>
        <v>2381025361.94838</v>
      </c>
    </row>
    <row r="9" spans="1:17" x14ac:dyDescent="0.2">
      <c r="A9" s="154"/>
      <c r="B9" s="94" t="s">
        <v>260</v>
      </c>
      <c r="C9" s="147">
        <f>'RC-D'!C9</f>
        <v>7776043.5499999998</v>
      </c>
      <c r="D9" s="147">
        <f>'RC-D'!D9</f>
        <v>170424381.98465601</v>
      </c>
      <c r="E9" s="148">
        <f>'RC-D'!E9</f>
        <v>178200425.53465602</v>
      </c>
      <c r="F9" s="147">
        <f>'RC-D'!F9</f>
        <v>20413.689999999999</v>
      </c>
      <c r="G9" s="147">
        <f>'RC-D'!G9</f>
        <v>0</v>
      </c>
      <c r="H9" s="148">
        <f>'RC-D'!H9</f>
        <v>20413.689999999999</v>
      </c>
      <c r="I9" s="147">
        <f>'RC-D'!I9</f>
        <v>318413931.44819999</v>
      </c>
      <c r="J9" s="147">
        <f>'RC-D'!J9</f>
        <v>129122645.68123901</v>
      </c>
      <c r="K9" s="148">
        <f>'RC-D'!K9</f>
        <v>447536577.129439</v>
      </c>
      <c r="L9" s="147">
        <f>'RC-D'!L9</f>
        <v>3215580</v>
      </c>
      <c r="M9" s="147">
        <f>'RC-D'!M9</f>
        <v>0</v>
      </c>
      <c r="N9" s="148">
        <f>'RC-D'!N9</f>
        <v>3215580</v>
      </c>
      <c r="O9" s="148">
        <f>'RC-D'!O9</f>
        <v>329425968.6882</v>
      </c>
      <c r="P9" s="148">
        <f>'RC-D'!P9</f>
        <v>303101657.88589513</v>
      </c>
      <c r="Q9" s="148">
        <f>'RC-D'!Q9</f>
        <v>632527626.57409513</v>
      </c>
    </row>
    <row r="10" spans="1:17" x14ac:dyDescent="0.2">
      <c r="A10" s="154"/>
      <c r="B10" s="95" t="s">
        <v>261</v>
      </c>
      <c r="C10" s="147">
        <f>'RC-D'!C10</f>
        <v>27213637.529999994</v>
      </c>
      <c r="D10" s="147">
        <f>'RC-D'!D10</f>
        <v>359026404.23988807</v>
      </c>
      <c r="E10" s="148">
        <f>'RC-D'!E10</f>
        <v>386240041.76988804</v>
      </c>
      <c r="F10" s="147">
        <f>'RC-D'!F10</f>
        <v>0</v>
      </c>
      <c r="G10" s="147">
        <f>'RC-D'!G10</f>
        <v>25157027.469999999</v>
      </c>
      <c r="H10" s="148">
        <f>'RC-D'!H10</f>
        <v>25157027.469999999</v>
      </c>
      <c r="I10" s="147">
        <f>'RC-D'!I10</f>
        <v>397768453.93554097</v>
      </c>
      <c r="J10" s="147">
        <f>'RC-D'!J10</f>
        <v>939332212.1988523</v>
      </c>
      <c r="K10" s="148">
        <f>'RC-D'!K10</f>
        <v>1337100666.1343932</v>
      </c>
      <c r="L10" s="147">
        <f>'RC-D'!L10</f>
        <v>0</v>
      </c>
      <c r="M10" s="147">
        <f>'RC-D'!M10</f>
        <v>0</v>
      </c>
      <c r="N10" s="148">
        <f>'RC-D'!N10</f>
        <v>0</v>
      </c>
      <c r="O10" s="148">
        <f>'RC-D'!O10</f>
        <v>424982091.46554101</v>
      </c>
      <c r="P10" s="148">
        <f>'RC-D'!P10</f>
        <v>1323515643.90874</v>
      </c>
      <c r="Q10" s="148">
        <f>'RC-D'!Q10</f>
        <v>1748497735.3742812</v>
      </c>
    </row>
    <row r="11" spans="1:17" x14ac:dyDescent="0.2">
      <c r="A11" s="154"/>
      <c r="B11" s="93" t="s">
        <v>262</v>
      </c>
      <c r="C11" s="149">
        <f>'RC-D'!C11</f>
        <v>592510588.78000009</v>
      </c>
      <c r="D11" s="149">
        <f>'RC-D'!D11</f>
        <v>397675456.76481187</v>
      </c>
      <c r="E11" s="148">
        <f>'RC-D'!E11</f>
        <v>990186045.54481196</v>
      </c>
      <c r="F11" s="149">
        <f>'RC-D'!F11</f>
        <v>151313375.75999999</v>
      </c>
      <c r="G11" s="149">
        <f>'RC-D'!G11</f>
        <v>50039581.150698006</v>
      </c>
      <c r="H11" s="148">
        <f>'RC-D'!H11</f>
        <v>201352956.910698</v>
      </c>
      <c r="I11" s="149">
        <f>'RC-D'!I11</f>
        <v>252092716.49999997</v>
      </c>
      <c r="J11" s="149">
        <f>'RC-D'!J11</f>
        <v>30581109.490974098</v>
      </c>
      <c r="K11" s="148">
        <f>'RC-D'!K11</f>
        <v>282673825.99097407</v>
      </c>
      <c r="L11" s="149">
        <f>'RC-D'!L11</f>
        <v>3089568631.4604845</v>
      </c>
      <c r="M11" s="149">
        <f>'RC-D'!M11</f>
        <v>115793035.64123917</v>
      </c>
      <c r="N11" s="148">
        <f>'RC-D'!N11</f>
        <v>3205361667.1017237</v>
      </c>
      <c r="O11" s="148">
        <f>'RC-D'!O11</f>
        <v>4085485312.5004845</v>
      </c>
      <c r="P11" s="148">
        <f>'RC-D'!P11</f>
        <v>594089183.04772282</v>
      </c>
      <c r="Q11" s="148">
        <f>'RC-D'!Q11</f>
        <v>4679574495.5482073</v>
      </c>
    </row>
    <row r="12" spans="1:17" x14ac:dyDescent="0.2">
      <c r="A12" s="154"/>
      <c r="B12" s="96" t="s">
        <v>263</v>
      </c>
      <c r="C12" s="147">
        <f>'RC-D'!C12</f>
        <v>583325814.63</v>
      </c>
      <c r="D12" s="147">
        <f>'RC-D'!D12</f>
        <v>234457426.650015</v>
      </c>
      <c r="E12" s="148">
        <f>'RC-D'!E12</f>
        <v>817783241.28001499</v>
      </c>
      <c r="F12" s="147">
        <f>'RC-D'!F12</f>
        <v>116822060.67</v>
      </c>
      <c r="G12" s="147">
        <f>'RC-D'!G12</f>
        <v>49918947.572602019</v>
      </c>
      <c r="H12" s="148">
        <f>'RC-D'!H12</f>
        <v>166741008.24260202</v>
      </c>
      <c r="I12" s="147">
        <f>'RC-D'!I12</f>
        <v>82604875.689999998</v>
      </c>
      <c r="J12" s="147">
        <f>'RC-D'!J12</f>
        <v>30581109.490974009</v>
      </c>
      <c r="K12" s="148">
        <f>'RC-D'!K12</f>
        <v>113185985.18097401</v>
      </c>
      <c r="L12" s="147">
        <f>'RC-D'!L12</f>
        <v>3084556131.4604845</v>
      </c>
      <c r="M12" s="147">
        <f>'RC-D'!M12</f>
        <v>60668841.037838936</v>
      </c>
      <c r="N12" s="148">
        <f>'RC-D'!N12</f>
        <v>3145224972.4983234</v>
      </c>
      <c r="O12" s="148">
        <f>'RC-D'!O12</f>
        <v>3867308882.4504848</v>
      </c>
      <c r="P12" s="148">
        <f>'RC-D'!P12</f>
        <v>375626324.75143194</v>
      </c>
      <c r="Q12" s="148">
        <f>'RC-D'!Q12</f>
        <v>4242935207.2019167</v>
      </c>
    </row>
    <row r="13" spans="1:17" x14ac:dyDescent="0.2">
      <c r="A13" s="154"/>
      <c r="B13" s="96" t="s">
        <v>264</v>
      </c>
      <c r="C13" s="147">
        <f>'RC-D'!C13</f>
        <v>9184774.1500000004</v>
      </c>
      <c r="D13" s="147">
        <f>'RC-D'!D13</f>
        <v>163218030.114797</v>
      </c>
      <c r="E13" s="148">
        <f>'RC-D'!E13</f>
        <v>172402804.264797</v>
      </c>
      <c r="F13" s="147">
        <f>'RC-D'!F13</f>
        <v>34491315.090000004</v>
      </c>
      <c r="G13" s="147">
        <f>'RC-D'!G13</f>
        <v>120633.57809599489</v>
      </c>
      <c r="H13" s="148">
        <f>'RC-D'!H13</f>
        <v>34611948.668095998</v>
      </c>
      <c r="I13" s="147">
        <f>'RC-D'!I13</f>
        <v>169487840.81</v>
      </c>
      <c r="J13" s="147">
        <f>'RC-D'!J13</f>
        <v>0</v>
      </c>
      <c r="K13" s="148">
        <f>'RC-D'!K13</f>
        <v>169487840.81</v>
      </c>
      <c r="L13" s="147">
        <f>'RC-D'!L13</f>
        <v>5012500</v>
      </c>
      <c r="M13" s="147">
        <f>'RC-D'!M13</f>
        <v>55124194.603400007</v>
      </c>
      <c r="N13" s="148">
        <f>'RC-D'!N13</f>
        <v>60136694.603400007</v>
      </c>
      <c r="O13" s="148">
        <f>'RC-D'!O13</f>
        <v>218176430.04999998</v>
      </c>
      <c r="P13" s="148">
        <f>'RC-D'!P13</f>
        <v>218462858.29629299</v>
      </c>
      <c r="Q13" s="148">
        <f>'RC-D'!Q13</f>
        <v>436639288.34629297</v>
      </c>
    </row>
    <row r="14" spans="1:17" x14ac:dyDescent="0.2">
      <c r="A14" s="154"/>
      <c r="B14" s="97" t="s">
        <v>265</v>
      </c>
      <c r="C14" s="149">
        <f>'RC-D'!C14</f>
        <v>627500269.86000013</v>
      </c>
      <c r="D14" s="149">
        <f>'RC-D'!D14</f>
        <v>927126242.98935485</v>
      </c>
      <c r="E14" s="148">
        <f>'RC-D'!E14</f>
        <v>1554626512.849355</v>
      </c>
      <c r="F14" s="149">
        <f>'RC-D'!F14</f>
        <v>151333789.44999999</v>
      </c>
      <c r="G14" s="149">
        <f>'RC-D'!G14</f>
        <v>75196608.620698035</v>
      </c>
      <c r="H14" s="148">
        <f>'RC-D'!H14</f>
        <v>226530398.07069802</v>
      </c>
      <c r="I14" s="149">
        <f>'RC-D'!I14</f>
        <v>968275101.8837409</v>
      </c>
      <c r="J14" s="149">
        <f>'RC-D'!J14</f>
        <v>1099035967.3710632</v>
      </c>
      <c r="K14" s="148">
        <f>'RC-D'!K14</f>
        <v>2067311069.2548041</v>
      </c>
      <c r="L14" s="149">
        <f>'RC-D'!L14</f>
        <v>3092784211.460484</v>
      </c>
      <c r="M14" s="149">
        <f>'RC-D'!M14</f>
        <v>115793035.64123964</v>
      </c>
      <c r="N14" s="148">
        <f>'RC-D'!N14</f>
        <v>3208577247.1017237</v>
      </c>
      <c r="O14" s="148">
        <f>'RC-D'!O14</f>
        <v>4839893372.6542244</v>
      </c>
      <c r="P14" s="148">
        <f>'RC-D'!P14</f>
        <v>2220706484.8423634</v>
      </c>
      <c r="Q14" s="148">
        <f>'RC-D'!Q14</f>
        <v>7060599857.4965878</v>
      </c>
    </row>
    <row r="15" spans="1:17" x14ac:dyDescent="0.2">
      <c r="A15" s="154"/>
      <c r="B15" s="145" t="s">
        <v>266</v>
      </c>
      <c r="C15" s="150"/>
      <c r="D15" s="150"/>
      <c r="E15" s="151"/>
      <c r="F15" s="150"/>
      <c r="G15" s="150"/>
      <c r="H15" s="150"/>
      <c r="I15" s="150"/>
      <c r="J15" s="150"/>
      <c r="K15" s="150"/>
      <c r="L15" s="151"/>
      <c r="M15" s="150"/>
      <c r="N15" s="150"/>
      <c r="O15" s="150"/>
      <c r="P15" s="150"/>
      <c r="Q15" s="150"/>
    </row>
    <row r="16" spans="1:17" x14ac:dyDescent="0.2">
      <c r="A16" s="154"/>
      <c r="B16" s="92" t="s">
        <v>25</v>
      </c>
      <c r="C16" s="149">
        <f>'RC-D'!C16</f>
        <v>6269994117.6904001</v>
      </c>
      <c r="D16" s="149">
        <f>'RC-D'!D16</f>
        <v>5133977518.1593046</v>
      </c>
      <c r="E16" s="148">
        <f>'RC-D'!E16</f>
        <v>11403971635.849705</v>
      </c>
      <c r="F16" s="149">
        <f>'RC-D'!F16</f>
        <v>2387066783.6499996</v>
      </c>
      <c r="G16" s="149">
        <f>'RC-D'!G16</f>
        <v>1285004732.1868911</v>
      </c>
      <c r="H16" s="148">
        <f>'RC-D'!H16</f>
        <v>3672071515.8368907</v>
      </c>
      <c r="I16" s="149">
        <f>'RC-D'!I16</f>
        <v>3102042768.2200007</v>
      </c>
      <c r="J16" s="149">
        <f>'RC-D'!J16</f>
        <v>784065783.87071705</v>
      </c>
      <c r="K16" s="148">
        <f>'RC-D'!K16</f>
        <v>3886108552.0907178</v>
      </c>
      <c r="L16" s="149">
        <f>'RC-D'!L16</f>
        <v>1430133524.9057</v>
      </c>
      <c r="M16" s="149">
        <f>'RC-D'!M16</f>
        <v>141155885.82970309</v>
      </c>
      <c r="N16" s="148">
        <f>'RC-D'!N16</f>
        <v>1571289410.7354031</v>
      </c>
      <c r="O16" s="148">
        <f>'RC-D'!O16</f>
        <v>13189237194.466097</v>
      </c>
      <c r="P16" s="148">
        <f>'RC-D'!P16</f>
        <v>7344203920.0466022</v>
      </c>
      <c r="Q16" s="148">
        <f>'RC-D'!Q16</f>
        <v>20533441114.512699</v>
      </c>
    </row>
    <row r="17" spans="1:17" x14ac:dyDescent="0.2">
      <c r="A17" s="154"/>
      <c r="B17" s="98" t="s">
        <v>267</v>
      </c>
      <c r="C17" s="152">
        <f>'RC-D'!C17</f>
        <v>6181933272.2939005</v>
      </c>
      <c r="D17" s="152">
        <f>'RC-D'!D17</f>
        <v>4444814073.0758524</v>
      </c>
      <c r="E17" s="148">
        <f>'RC-D'!E17</f>
        <v>10626747345.369753</v>
      </c>
      <c r="F17" s="152">
        <f>'RC-D'!F17</f>
        <v>2386243119.7399998</v>
      </c>
      <c r="G17" s="152">
        <f>'RC-D'!G17</f>
        <v>1182423661.6620808</v>
      </c>
      <c r="H17" s="148">
        <f>'RC-D'!H17</f>
        <v>3568666781.4020805</v>
      </c>
      <c r="I17" s="152">
        <f>'RC-D'!I17</f>
        <v>3098660108.2200007</v>
      </c>
      <c r="J17" s="152">
        <f>'RC-D'!J17</f>
        <v>636752470.12852859</v>
      </c>
      <c r="K17" s="148">
        <f>'RC-D'!K17</f>
        <v>3735412578.3485293</v>
      </c>
      <c r="L17" s="152">
        <f>'RC-D'!L17</f>
        <v>1426886422.6856999</v>
      </c>
      <c r="M17" s="152">
        <f>'RC-D'!M17</f>
        <v>116077287.38880205</v>
      </c>
      <c r="N17" s="148">
        <f>'RC-D'!N17</f>
        <v>1542963710.074502</v>
      </c>
      <c r="O17" s="148">
        <f>'RC-D'!O17</f>
        <v>13093722922.939596</v>
      </c>
      <c r="P17" s="148">
        <f>'RC-D'!P17</f>
        <v>6380067492.2552662</v>
      </c>
      <c r="Q17" s="148">
        <f>'RC-D'!Q17</f>
        <v>19473790415.194862</v>
      </c>
    </row>
    <row r="18" spans="1:17" x14ac:dyDescent="0.2">
      <c r="A18" s="154"/>
      <c r="B18" s="98" t="s">
        <v>268</v>
      </c>
      <c r="C18" s="152">
        <f>'RC-D'!C18</f>
        <v>88060845.396499991</v>
      </c>
      <c r="D18" s="152">
        <f>'RC-D'!D18</f>
        <v>689163445.08344531</v>
      </c>
      <c r="E18" s="148">
        <f>'RC-D'!E18</f>
        <v>777224290.4799453</v>
      </c>
      <c r="F18" s="152">
        <f>'RC-D'!F18</f>
        <v>823663.90999999992</v>
      </c>
      <c r="G18" s="152">
        <f>'RC-D'!G18</f>
        <v>102581070.524809</v>
      </c>
      <c r="H18" s="148">
        <f>'RC-D'!H18</f>
        <v>103404734.434809</v>
      </c>
      <c r="I18" s="152">
        <f>'RC-D'!I18</f>
        <v>3382660.0000006901</v>
      </c>
      <c r="J18" s="152">
        <f>'RC-D'!J18</f>
        <v>147313313.74217993</v>
      </c>
      <c r="K18" s="148">
        <f>'RC-D'!K18</f>
        <v>150695973.74218062</v>
      </c>
      <c r="L18" s="152">
        <f>'RC-D'!L18</f>
        <v>3247102.22</v>
      </c>
      <c r="M18" s="152">
        <f>'RC-D'!M18</f>
        <v>25078598.440901004</v>
      </c>
      <c r="N18" s="148">
        <f>'RC-D'!N18</f>
        <v>28325700.660901003</v>
      </c>
      <c r="O18" s="148">
        <f>'RC-D'!O18</f>
        <v>95514271.526500687</v>
      </c>
      <c r="P18" s="148">
        <f>'RC-D'!P18</f>
        <v>964136427.79133546</v>
      </c>
      <c r="Q18" s="148">
        <f>'RC-D'!Q18</f>
        <v>1059650699.3178362</v>
      </c>
    </row>
    <row r="19" spans="1:17" x14ac:dyDescent="0.2">
      <c r="A19" s="155"/>
      <c r="B19" s="92" t="s">
        <v>8</v>
      </c>
      <c r="C19" s="149">
        <f>'RC-D'!C19</f>
        <v>2948702407.404707</v>
      </c>
      <c r="D19" s="149">
        <f>'RC-D'!D19</f>
        <v>6335025896.8113441</v>
      </c>
      <c r="E19" s="148">
        <f>'RC-D'!E19</f>
        <v>9283728304.2160511</v>
      </c>
      <c r="F19" s="149">
        <f>'RC-D'!F19</f>
        <v>914309982.34999931</v>
      </c>
      <c r="G19" s="149">
        <f>'RC-D'!G19</f>
        <v>3387046963.4219408</v>
      </c>
      <c r="H19" s="148">
        <f>'RC-D'!H19</f>
        <v>4301356945.7719402</v>
      </c>
      <c r="I19" s="149">
        <f>'RC-D'!I19</f>
        <v>4625506611.4945955</v>
      </c>
      <c r="J19" s="149">
        <f>'RC-D'!J19</f>
        <v>7600743281.5752268</v>
      </c>
      <c r="K19" s="148">
        <f>'RC-D'!K19</f>
        <v>12226249893.069822</v>
      </c>
      <c r="L19" s="149">
        <f>'RC-D'!L19</f>
        <v>2036483735.7514999</v>
      </c>
      <c r="M19" s="149">
        <f>'RC-D'!M19</f>
        <v>1745724543.6913574</v>
      </c>
      <c r="N19" s="148">
        <f>'RC-D'!N19</f>
        <v>3782208279.4428573</v>
      </c>
      <c r="O19" s="148">
        <f>'RC-D'!O19</f>
        <v>10525002737.000807</v>
      </c>
      <c r="P19" s="148">
        <f>'RC-D'!P19</f>
        <v>19108140619.999115</v>
      </c>
      <c r="Q19" s="148">
        <f>'RC-D'!Q19</f>
        <v>29633143356.999924</v>
      </c>
    </row>
    <row r="20" spans="1:17" x14ac:dyDescent="0.2">
      <c r="B20" s="98" t="s">
        <v>269</v>
      </c>
      <c r="C20" s="152">
        <f>'RC-D'!C20</f>
        <v>2609799207.2020078</v>
      </c>
      <c r="D20" s="152">
        <f>'RC-D'!D20</f>
        <v>2831408545.4107242</v>
      </c>
      <c r="E20" s="148">
        <f>'RC-D'!E20</f>
        <v>5441207752.6127319</v>
      </c>
      <c r="F20" s="152">
        <f>'RC-D'!F20</f>
        <v>817849550.6099993</v>
      </c>
      <c r="G20" s="152">
        <f>'RC-D'!G20</f>
        <v>2399470220.1525483</v>
      </c>
      <c r="H20" s="148">
        <f>'RC-D'!H20</f>
        <v>3217319770.7625475</v>
      </c>
      <c r="I20" s="152">
        <f>'RC-D'!I20</f>
        <v>3945383194.224596</v>
      </c>
      <c r="J20" s="152">
        <f>'RC-D'!J20</f>
        <v>5733495025.9866905</v>
      </c>
      <c r="K20" s="148">
        <f>'RC-D'!K20</f>
        <v>9678878220.2112865</v>
      </c>
      <c r="L20" s="152">
        <f>'RC-D'!L20</f>
        <v>1710830246.0118997</v>
      </c>
      <c r="M20" s="152">
        <f>'RC-D'!M20</f>
        <v>1213031852.8009384</v>
      </c>
      <c r="N20" s="148">
        <f>'RC-D'!N20</f>
        <v>2923862098.8128381</v>
      </c>
      <c r="O20" s="148">
        <f>'RC-D'!O20</f>
        <v>9083862198.0485058</v>
      </c>
      <c r="P20" s="148">
        <f>'RC-D'!P20</f>
        <v>12208319306.020887</v>
      </c>
      <c r="Q20" s="148">
        <f>'RC-D'!Q20</f>
        <v>21292181504.069393</v>
      </c>
    </row>
    <row r="21" spans="1:17" x14ac:dyDescent="0.2">
      <c r="B21" s="98" t="s">
        <v>270</v>
      </c>
      <c r="C21" s="152">
        <f>'RC-D'!C21</f>
        <v>338903200.20269972</v>
      </c>
      <c r="D21" s="152">
        <f>'RC-D'!D21</f>
        <v>3503617351.4006186</v>
      </c>
      <c r="E21" s="148">
        <f>'RC-D'!E21</f>
        <v>3842520551.6033182</v>
      </c>
      <c r="F21" s="152">
        <f>'RC-D'!F21</f>
        <v>96460431.73999998</v>
      </c>
      <c r="G21" s="152">
        <f>'RC-D'!G21</f>
        <v>987576743.26940203</v>
      </c>
      <c r="H21" s="148">
        <f>'RC-D'!H21</f>
        <v>1084037175.009402</v>
      </c>
      <c r="I21" s="152">
        <f>'RC-D'!I21</f>
        <v>680123417.27000022</v>
      </c>
      <c r="J21" s="152">
        <f>'RC-D'!J21</f>
        <v>1867248255.5885341</v>
      </c>
      <c r="K21" s="148">
        <f>'RC-D'!K21</f>
        <v>2547371672.8585343</v>
      </c>
      <c r="L21" s="152">
        <f>'RC-D'!L21</f>
        <v>325653489.7396</v>
      </c>
      <c r="M21" s="152">
        <f>'RC-D'!M21</f>
        <v>532692690.89042276</v>
      </c>
      <c r="N21" s="148">
        <f>'RC-D'!N21</f>
        <v>858346180.63002276</v>
      </c>
      <c r="O21" s="148">
        <f>'RC-D'!O21</f>
        <v>1441140538.9523003</v>
      </c>
      <c r="P21" s="148">
        <f>'RC-D'!P21</f>
        <v>6899821313.9781828</v>
      </c>
      <c r="Q21" s="148">
        <f>'RC-D'!Q21</f>
        <v>8340961852.9304829</v>
      </c>
    </row>
    <row r="22" spans="1:17" x14ac:dyDescent="0.2">
      <c r="B22" s="99" t="s">
        <v>271</v>
      </c>
      <c r="C22" s="153">
        <f>'RC-D'!C22</f>
        <v>9218696525.095108</v>
      </c>
      <c r="D22" s="153">
        <f>'RC-D'!D22</f>
        <v>11469003414.97065</v>
      </c>
      <c r="E22" s="148">
        <f>'RC-D'!E22</f>
        <v>20687699940.065758</v>
      </c>
      <c r="F22" s="153">
        <f>'RC-D'!F22</f>
        <v>3301376765.9999995</v>
      </c>
      <c r="G22" s="153">
        <f>'RC-D'!G22</f>
        <v>4672051695.6088314</v>
      </c>
      <c r="H22" s="148">
        <f>'RC-D'!H22</f>
        <v>7973428461.6088314</v>
      </c>
      <c r="I22" s="153">
        <f>'RC-D'!I22</f>
        <v>7727549379.7145958</v>
      </c>
      <c r="J22" s="153">
        <f>'RC-D'!J22</f>
        <v>8384809065.4459438</v>
      </c>
      <c r="K22" s="148">
        <f>'RC-D'!K22</f>
        <v>16112358445.16054</v>
      </c>
      <c r="L22" s="153">
        <f>'RC-D'!L22</f>
        <v>3466617260.6572003</v>
      </c>
      <c r="M22" s="153">
        <f>'RC-D'!M22</f>
        <v>1886880429.5210595</v>
      </c>
      <c r="N22" s="148">
        <f>'RC-D'!N22</f>
        <v>5353497690.1782598</v>
      </c>
      <c r="O22" s="148">
        <f>'RC-D'!O22</f>
        <v>23714239931.466904</v>
      </c>
      <c r="P22" s="148">
        <f>'RC-D'!P22</f>
        <v>26452344540.045631</v>
      </c>
      <c r="Q22" s="148">
        <f>'RC-D'!Q22</f>
        <v>50166584471.512535</v>
      </c>
    </row>
    <row r="23" spans="1:17" x14ac:dyDescent="0.2">
      <c r="B23" s="156" t="s">
        <v>26</v>
      </c>
      <c r="C23" s="157">
        <f>'RC-D'!C23</f>
        <v>9846196794.9551086</v>
      </c>
      <c r="D23" s="157">
        <f>'RC-D'!D23</f>
        <v>12396129657.960003</v>
      </c>
      <c r="E23" s="157">
        <f>'RC-D'!E23</f>
        <v>22242326452.915112</v>
      </c>
      <c r="F23" s="157">
        <f>'RC-D'!F23</f>
        <v>3452710555.4499993</v>
      </c>
      <c r="G23" s="157">
        <f>'RC-D'!G23</f>
        <v>4747248304.2295303</v>
      </c>
      <c r="H23" s="157">
        <f>'RC-D'!H23</f>
        <v>8199958859.6795301</v>
      </c>
      <c r="I23" s="157">
        <f>'RC-D'!I23</f>
        <v>8695824481.5983353</v>
      </c>
      <c r="J23" s="157">
        <f>'RC-D'!J23</f>
        <v>9483845032.8170052</v>
      </c>
      <c r="K23" s="157">
        <f>'RC-D'!K23</f>
        <v>18179669514.41534</v>
      </c>
      <c r="L23" s="157">
        <f>'RC-D'!L23</f>
        <v>6559401472.1176853</v>
      </c>
      <c r="M23" s="157">
        <f>'RC-D'!M23</f>
        <v>2002673465.1622982</v>
      </c>
      <c r="N23" s="157">
        <f>'RC-D'!N23</f>
        <v>8562074937.2799835</v>
      </c>
      <c r="O23" s="157">
        <f>'RC-D'!O23</f>
        <v>28554133304.12109</v>
      </c>
      <c r="P23" s="157">
        <f>'RC-D'!P23</f>
        <v>28673051024.888073</v>
      </c>
      <c r="Q23" s="157">
        <f>'RC-D'!Q23</f>
        <v>57227184329.009163</v>
      </c>
    </row>
  </sheetData>
  <mergeCells count="7">
    <mergeCell ref="O4:Q4"/>
    <mergeCell ref="A4:A5"/>
    <mergeCell ref="B4:B5"/>
    <mergeCell ref="C4:E4"/>
    <mergeCell ref="F4:H4"/>
    <mergeCell ref="I4:K4"/>
    <mergeCell ref="L4:N4"/>
  </mergeCells>
  <pageMargins left="0.25" right="0.25" top="0.75" bottom="0.75" header="0.3" footer="0.3"/>
  <pageSetup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00B050"/>
  </sheetPr>
  <dimension ref="A1:AB53"/>
  <sheetViews>
    <sheetView view="pageBreakPreview" zoomScale="93" zoomScaleNormal="115" zoomScaleSheetLayoutView="130" workbookViewId="0">
      <selection activeCell="A3" sqref="A3"/>
    </sheetView>
  </sheetViews>
  <sheetFormatPr defaultColWidth="8.7109375" defaultRowHeight="12.75" x14ac:dyDescent="0.2"/>
  <cols>
    <col min="1" max="1" width="59.7109375" style="107" customWidth="1"/>
    <col min="2" max="2" width="15" style="107" bestFit="1" customWidth="1"/>
    <col min="3" max="4" width="9.85546875" style="107" bestFit="1" customWidth="1"/>
    <col min="5" max="7" width="8.85546875" style="107" bestFit="1" customWidth="1"/>
    <col min="8" max="13" width="8.7109375" style="107"/>
    <col min="14" max="16" width="8.85546875" style="107" bestFit="1" customWidth="1"/>
    <col min="17" max="19" width="9.85546875" style="107" bestFit="1" customWidth="1"/>
    <col min="20" max="28" width="8.85546875" style="107" bestFit="1" customWidth="1"/>
    <col min="29" max="16384" width="8.7109375" style="107"/>
  </cols>
  <sheetData>
    <row r="1" spans="1:28" x14ac:dyDescent="0.2">
      <c r="A1" s="110" t="s">
        <v>221</v>
      </c>
    </row>
    <row r="2" spans="1:28" x14ac:dyDescent="0.2">
      <c r="A2" s="68"/>
    </row>
    <row r="3" spans="1:28" x14ac:dyDescent="0.2">
      <c r="A3" s="68">
        <f>BS!B3</f>
        <v>45473</v>
      </c>
    </row>
    <row r="4" spans="1:28" x14ac:dyDescent="0.2">
      <c r="A4" s="205" t="s">
        <v>272</v>
      </c>
    </row>
    <row r="5" spans="1:28" ht="87" customHeight="1" x14ac:dyDescent="0.2">
      <c r="A5" s="203" t="s">
        <v>220</v>
      </c>
      <c r="B5" s="204" t="s">
        <v>193</v>
      </c>
      <c r="C5" s="204"/>
      <c r="D5" s="204"/>
      <c r="E5" s="204" t="s">
        <v>194</v>
      </c>
      <c r="F5" s="204"/>
      <c r="G5" s="204"/>
      <c r="H5" s="204" t="s">
        <v>195</v>
      </c>
      <c r="I5" s="204"/>
      <c r="J5" s="204"/>
      <c r="K5" s="204" t="s">
        <v>196</v>
      </c>
      <c r="L5" s="204"/>
      <c r="M5" s="204"/>
      <c r="N5" s="204" t="s">
        <v>197</v>
      </c>
      <c r="O5" s="204"/>
      <c r="P5" s="204"/>
      <c r="Q5" s="202" t="s">
        <v>198</v>
      </c>
      <c r="R5" s="202"/>
      <c r="S5" s="202"/>
      <c r="T5" s="202" t="s">
        <v>199</v>
      </c>
      <c r="U5" s="202"/>
      <c r="V5" s="202"/>
      <c r="W5" s="202" t="s">
        <v>200</v>
      </c>
      <c r="X5" s="202"/>
      <c r="Y5" s="202"/>
      <c r="Z5" s="202" t="s">
        <v>201</v>
      </c>
      <c r="AA5" s="202"/>
      <c r="AB5" s="202"/>
    </row>
    <row r="6" spans="1:28" x14ac:dyDescent="0.2">
      <c r="A6" s="203"/>
      <c r="B6" s="108" t="s">
        <v>22</v>
      </c>
      <c r="C6" s="108" t="s">
        <v>23</v>
      </c>
      <c r="D6" s="108" t="s">
        <v>72</v>
      </c>
      <c r="E6" s="108" t="s">
        <v>22</v>
      </c>
      <c r="F6" s="108" t="s">
        <v>23</v>
      </c>
      <c r="G6" s="108" t="s">
        <v>72</v>
      </c>
      <c r="H6" s="108" t="s">
        <v>22</v>
      </c>
      <c r="I6" s="108" t="s">
        <v>23</v>
      </c>
      <c r="J6" s="108" t="s">
        <v>72</v>
      </c>
      <c r="K6" s="108" t="s">
        <v>22</v>
      </c>
      <c r="L6" s="108" t="s">
        <v>23</v>
      </c>
      <c r="M6" s="108" t="s">
        <v>72</v>
      </c>
      <c r="N6" s="108" t="s">
        <v>22</v>
      </c>
      <c r="O6" s="108" t="s">
        <v>23</v>
      </c>
      <c r="P6" s="108" t="s">
        <v>72</v>
      </c>
      <c r="Q6" s="108" t="s">
        <v>22</v>
      </c>
      <c r="R6" s="108" t="s">
        <v>23</v>
      </c>
      <c r="S6" s="108" t="s">
        <v>72</v>
      </c>
      <c r="T6" s="108" t="s">
        <v>22</v>
      </c>
      <c r="U6" s="108" t="s">
        <v>23</v>
      </c>
      <c r="V6" s="108" t="s">
        <v>72</v>
      </c>
      <c r="W6" s="108" t="s">
        <v>22</v>
      </c>
      <c r="X6" s="108" t="s">
        <v>23</v>
      </c>
      <c r="Y6" s="108" t="s">
        <v>72</v>
      </c>
      <c r="Z6" s="108" t="s">
        <v>22</v>
      </c>
      <c r="AA6" s="108" t="s">
        <v>23</v>
      </c>
      <c r="AB6" s="108" t="s">
        <v>72</v>
      </c>
    </row>
    <row r="7" spans="1:28" x14ac:dyDescent="0.2">
      <c r="A7" s="103" t="s">
        <v>275</v>
      </c>
      <c r="B7" s="158">
        <v>45011480.380000003</v>
      </c>
      <c r="C7" s="158">
        <v>1314651.9835989601</v>
      </c>
      <c r="D7" s="158">
        <v>46326132.363598965</v>
      </c>
      <c r="E7" s="159">
        <v>619472.82749888999</v>
      </c>
      <c r="F7" s="159">
        <v>4278.1373946900003</v>
      </c>
      <c r="G7" s="159">
        <v>623750.96489357995</v>
      </c>
      <c r="H7" s="109">
        <v>0.1</v>
      </c>
      <c r="I7" s="105">
        <v>8.7926799999999999E-2</v>
      </c>
      <c r="J7" s="109">
        <v>9.9660600000000002E-2</v>
      </c>
      <c r="K7" s="106">
        <v>13</v>
      </c>
      <c r="L7" s="106">
        <v>9.1495700000000006</v>
      </c>
      <c r="M7" s="106">
        <v>12.8917</v>
      </c>
      <c r="N7" s="162">
        <v>0</v>
      </c>
      <c r="O7" s="162">
        <v>0</v>
      </c>
      <c r="P7" s="162">
        <v>0</v>
      </c>
      <c r="Q7" s="162">
        <v>45011480.380000003</v>
      </c>
      <c r="R7" s="162">
        <v>1314651.9835989601</v>
      </c>
      <c r="S7" s="162">
        <v>46326132.363598965</v>
      </c>
      <c r="T7" s="162">
        <v>0</v>
      </c>
      <c r="U7" s="162">
        <v>0</v>
      </c>
      <c r="V7" s="162">
        <v>0</v>
      </c>
      <c r="W7" s="162">
        <v>0</v>
      </c>
      <c r="X7" s="162">
        <v>0</v>
      </c>
      <c r="Y7" s="162">
        <v>0</v>
      </c>
      <c r="Z7" s="162">
        <v>0</v>
      </c>
      <c r="AA7" s="162">
        <v>0</v>
      </c>
      <c r="AB7" s="162">
        <v>0</v>
      </c>
    </row>
    <row r="8" spans="1:28" x14ac:dyDescent="0.2">
      <c r="A8" s="102" t="s">
        <v>92</v>
      </c>
      <c r="B8" s="158">
        <v>37098426.44902429</v>
      </c>
      <c r="C8" s="158">
        <v>32963823.260529168</v>
      </c>
      <c r="D8" s="158">
        <v>70062249.709553495</v>
      </c>
      <c r="E8" s="159">
        <v>178138.74741702003</v>
      </c>
      <c r="F8" s="159">
        <v>338479.95225999999</v>
      </c>
      <c r="G8" s="159">
        <v>516618.69967702002</v>
      </c>
      <c r="H8" s="109">
        <v>0.119174</v>
      </c>
      <c r="I8" s="105">
        <v>9.3339436641359019E-2</v>
      </c>
      <c r="J8" s="109">
        <v>0.106976</v>
      </c>
      <c r="K8" s="106">
        <v>47.9024</v>
      </c>
      <c r="L8" s="106">
        <v>47.604257067452508</v>
      </c>
      <c r="M8" s="106">
        <v>47.761699999999998</v>
      </c>
      <c r="N8" s="162">
        <v>199781.14</v>
      </c>
      <c r="O8" s="162">
        <v>0</v>
      </c>
      <c r="P8" s="162">
        <v>199781.14</v>
      </c>
      <c r="Q8" s="162">
        <v>36559629.591824293</v>
      </c>
      <c r="R8" s="162">
        <v>32963774.738229167</v>
      </c>
      <c r="S8" s="162">
        <v>69523404.330053493</v>
      </c>
      <c r="T8" s="162">
        <v>332202.03720000002</v>
      </c>
      <c r="U8" s="162">
        <v>0</v>
      </c>
      <c r="V8" s="162">
        <v>332202.03720000002</v>
      </c>
      <c r="W8" s="162">
        <v>206594.82</v>
      </c>
      <c r="X8" s="162">
        <v>48.522300000000001</v>
      </c>
      <c r="Y8" s="162">
        <v>206643.34230000002</v>
      </c>
      <c r="Z8" s="162">
        <v>0</v>
      </c>
      <c r="AA8" s="162">
        <v>0</v>
      </c>
      <c r="AB8" s="162">
        <v>0</v>
      </c>
    </row>
    <row r="9" spans="1:28" x14ac:dyDescent="0.2">
      <c r="A9" s="102" t="s">
        <v>93</v>
      </c>
      <c r="B9" s="158">
        <v>676058718.82358503</v>
      </c>
      <c r="C9" s="158">
        <v>61553106.13207192</v>
      </c>
      <c r="D9" s="158">
        <v>737611824.95565689</v>
      </c>
      <c r="E9" s="159">
        <v>2887718.0310889194</v>
      </c>
      <c r="F9" s="159">
        <v>510005.98843726004</v>
      </c>
      <c r="G9" s="159">
        <v>3397724.0195261794</v>
      </c>
      <c r="H9" s="109">
        <v>0.12534600000000001</v>
      </c>
      <c r="I9" s="105">
        <v>8.1458307771787322E-2</v>
      </c>
      <c r="J9" s="109">
        <v>0.121694</v>
      </c>
      <c r="K9" s="106">
        <v>27.918600000000001</v>
      </c>
      <c r="L9" s="106">
        <v>23.311437996364919</v>
      </c>
      <c r="M9" s="106">
        <v>27.534199999999998</v>
      </c>
      <c r="N9" s="162">
        <v>907612.26139999996</v>
      </c>
      <c r="O9" s="162">
        <v>533706.0956</v>
      </c>
      <c r="P9" s="162">
        <v>1441318.3570000001</v>
      </c>
      <c r="Q9" s="162">
        <v>673600960.13678503</v>
      </c>
      <c r="R9" s="162">
        <v>60699645.68007192</v>
      </c>
      <c r="S9" s="162">
        <v>734300605.81695688</v>
      </c>
      <c r="T9" s="162">
        <v>194863.625</v>
      </c>
      <c r="U9" s="162">
        <v>25127.464599999999</v>
      </c>
      <c r="V9" s="162">
        <v>219991.08960000001</v>
      </c>
      <c r="W9" s="162">
        <v>1909325.8129999998</v>
      </c>
      <c r="X9" s="162">
        <v>766420.62740000011</v>
      </c>
      <c r="Y9" s="162">
        <v>2675746.4403000004</v>
      </c>
      <c r="Z9" s="162">
        <v>353569.2488</v>
      </c>
      <c r="AA9" s="162">
        <v>61912.36</v>
      </c>
      <c r="AB9" s="162">
        <v>415481.60879999999</v>
      </c>
    </row>
    <row r="10" spans="1:28" x14ac:dyDescent="0.2">
      <c r="A10" s="102" t="s">
        <v>202</v>
      </c>
      <c r="B10" s="158">
        <v>209006458.26677999</v>
      </c>
      <c r="C10" s="158">
        <v>2050015.9183689998</v>
      </c>
      <c r="D10" s="158">
        <v>211056474.18514901</v>
      </c>
      <c r="E10" s="159">
        <v>841866.28734982002</v>
      </c>
      <c r="F10" s="159">
        <v>4681.0032000000001</v>
      </c>
      <c r="G10" s="159">
        <v>846547.29064982</v>
      </c>
      <c r="H10" s="109">
        <v>0.14579900000000001</v>
      </c>
      <c r="I10" s="105">
        <v>0.11051999999999999</v>
      </c>
      <c r="J10" s="109">
        <v>0.145452</v>
      </c>
      <c r="K10" s="106">
        <v>23.855899999999998</v>
      </c>
      <c r="L10" s="106">
        <v>52.3932</v>
      </c>
      <c r="M10" s="106">
        <v>24.133199999999999</v>
      </c>
      <c r="N10" s="162">
        <v>0</v>
      </c>
      <c r="O10" s="162">
        <v>0</v>
      </c>
      <c r="P10" s="162">
        <v>0</v>
      </c>
      <c r="Q10" s="162">
        <v>208956852.09017998</v>
      </c>
      <c r="R10" s="162">
        <v>2050015.9183689998</v>
      </c>
      <c r="S10" s="162">
        <v>211006868.008549</v>
      </c>
      <c r="T10" s="162">
        <v>0</v>
      </c>
      <c r="U10" s="162">
        <v>0</v>
      </c>
      <c r="V10" s="162">
        <v>0</v>
      </c>
      <c r="W10" s="162">
        <v>49606.176599999999</v>
      </c>
      <c r="X10" s="162">
        <v>0</v>
      </c>
      <c r="Y10" s="162">
        <v>49606.176599999999</v>
      </c>
      <c r="Z10" s="162">
        <v>0</v>
      </c>
      <c r="AA10" s="162">
        <v>0</v>
      </c>
      <c r="AB10" s="162">
        <v>0</v>
      </c>
    </row>
    <row r="11" spans="1:28" x14ac:dyDescent="0.2">
      <c r="A11" s="102" t="s">
        <v>94</v>
      </c>
      <c r="B11" s="158">
        <v>302744467.88512588</v>
      </c>
      <c r="C11" s="158">
        <v>3238275842.0381923</v>
      </c>
      <c r="D11" s="158">
        <v>3541020309.9233236</v>
      </c>
      <c r="E11" s="159">
        <v>17671359.700711396</v>
      </c>
      <c r="F11" s="159">
        <v>29642361.027978681</v>
      </c>
      <c r="G11" s="159">
        <v>47313720.728690088</v>
      </c>
      <c r="H11" s="109">
        <v>0.115749</v>
      </c>
      <c r="I11" s="105">
        <v>0.10432002042045109</v>
      </c>
      <c r="J11" s="109">
        <v>0.105277</v>
      </c>
      <c r="K11" s="106">
        <v>45.307699999999997</v>
      </c>
      <c r="L11" s="106">
        <v>38.810225076335605</v>
      </c>
      <c r="M11" s="106">
        <v>39.356699999999996</v>
      </c>
      <c r="N11" s="162">
        <v>10745379.8386</v>
      </c>
      <c r="O11" s="162">
        <v>74727602.702548996</v>
      </c>
      <c r="P11" s="162">
        <v>85472982.541049004</v>
      </c>
      <c r="Q11" s="162">
        <v>254288649.26205683</v>
      </c>
      <c r="R11" s="162">
        <v>2961876385.9434314</v>
      </c>
      <c r="S11" s="162">
        <v>3216165035.2054935</v>
      </c>
      <c r="T11" s="162">
        <v>10109804.26242085</v>
      </c>
      <c r="U11" s="162">
        <v>198792762.47670799</v>
      </c>
      <c r="V11" s="162">
        <v>208902566.73912883</v>
      </c>
      <c r="W11" s="162">
        <v>38346014.3606482</v>
      </c>
      <c r="X11" s="162">
        <v>55757017.602152586</v>
      </c>
      <c r="Y11" s="162">
        <v>94103031.962800786</v>
      </c>
      <c r="Z11" s="162">
        <v>0</v>
      </c>
      <c r="AA11" s="162">
        <v>21849676.015900001</v>
      </c>
      <c r="AB11" s="162">
        <v>21849676.015900001</v>
      </c>
    </row>
    <row r="12" spans="1:28" x14ac:dyDescent="0.2">
      <c r="A12" s="102" t="s">
        <v>95</v>
      </c>
      <c r="B12" s="158">
        <v>561052061.44347548</v>
      </c>
      <c r="C12" s="158">
        <v>2494798812.3827996</v>
      </c>
      <c r="D12" s="158">
        <v>3055850873.8262725</v>
      </c>
      <c r="E12" s="159">
        <v>7275459.5293202111</v>
      </c>
      <c r="F12" s="159">
        <v>18593569.755276129</v>
      </c>
      <c r="G12" s="159">
        <v>25869029.284596335</v>
      </c>
      <c r="H12" s="109">
        <v>0.124031</v>
      </c>
      <c r="I12" s="105">
        <v>8.6090416086713029E-2</v>
      </c>
      <c r="J12" s="109">
        <v>9.3025300000000005E-2</v>
      </c>
      <c r="K12" s="106">
        <v>97.387600000000006</v>
      </c>
      <c r="L12" s="106">
        <v>119.06920652624605</v>
      </c>
      <c r="M12" s="106">
        <v>115.127</v>
      </c>
      <c r="N12" s="162">
        <v>9086639.026899999</v>
      </c>
      <c r="O12" s="162">
        <v>40655138.463840008</v>
      </c>
      <c r="P12" s="162">
        <v>49741777.490740001</v>
      </c>
      <c r="Q12" s="162">
        <v>498467602.1400755</v>
      </c>
      <c r="R12" s="162">
        <v>2288102280.793973</v>
      </c>
      <c r="S12" s="162">
        <v>2786569882.9341459</v>
      </c>
      <c r="T12" s="162">
        <v>42239581.255999982</v>
      </c>
      <c r="U12" s="162">
        <v>146272176.0710218</v>
      </c>
      <c r="V12" s="162">
        <v>188511757.32702178</v>
      </c>
      <c r="W12" s="162">
        <v>20344878.047399998</v>
      </c>
      <c r="X12" s="162">
        <v>59150927.177125007</v>
      </c>
      <c r="Y12" s="162">
        <v>79495805.224425003</v>
      </c>
      <c r="Z12" s="162">
        <v>0</v>
      </c>
      <c r="AA12" s="162">
        <v>1273428.3406799999</v>
      </c>
      <c r="AB12" s="162">
        <v>1273428.3406799999</v>
      </c>
    </row>
    <row r="13" spans="1:28" x14ac:dyDescent="0.2">
      <c r="A13" s="102" t="s">
        <v>96</v>
      </c>
      <c r="B13" s="158">
        <v>469469721.55019766</v>
      </c>
      <c r="C13" s="158">
        <v>465761868.78666252</v>
      </c>
      <c r="D13" s="158">
        <v>935231590.33686006</v>
      </c>
      <c r="E13" s="159">
        <v>21938055.00350121</v>
      </c>
      <c r="F13" s="159">
        <v>7419607.70845115</v>
      </c>
      <c r="G13" s="159">
        <v>29357662.711852357</v>
      </c>
      <c r="H13" s="109">
        <v>0.13856599999999999</v>
      </c>
      <c r="I13" s="105">
        <v>9.5185859499131983E-2</v>
      </c>
      <c r="J13" s="109">
        <v>0.116734</v>
      </c>
      <c r="K13" s="106">
        <v>37.288200000000003</v>
      </c>
      <c r="L13" s="106">
        <v>49.222125625041542</v>
      </c>
      <c r="M13" s="106">
        <v>43.2956</v>
      </c>
      <c r="N13" s="162">
        <v>21943690.918300003</v>
      </c>
      <c r="O13" s="162">
        <v>12439291.97829999</v>
      </c>
      <c r="P13" s="162">
        <v>34382982.896599986</v>
      </c>
      <c r="Q13" s="162">
        <v>397346128.53129768</v>
      </c>
      <c r="R13" s="162">
        <v>430013620.13906252</v>
      </c>
      <c r="S13" s="162">
        <v>827359748.67036009</v>
      </c>
      <c r="T13" s="162">
        <v>42862979.525800005</v>
      </c>
      <c r="U13" s="162">
        <v>17412150.263599999</v>
      </c>
      <c r="V13" s="162">
        <v>60275129.789400004</v>
      </c>
      <c r="W13" s="162">
        <v>29229021.646999996</v>
      </c>
      <c r="X13" s="162">
        <v>18336098.383999992</v>
      </c>
      <c r="Y13" s="162">
        <v>47565120.030999988</v>
      </c>
      <c r="Z13" s="162">
        <v>31591.846099999999</v>
      </c>
      <c r="AA13" s="162">
        <v>0</v>
      </c>
      <c r="AB13" s="162">
        <v>31591.846099999999</v>
      </c>
    </row>
    <row r="14" spans="1:28" x14ac:dyDescent="0.2">
      <c r="A14" s="102" t="s">
        <v>97</v>
      </c>
      <c r="B14" s="158">
        <v>614899410.79590786</v>
      </c>
      <c r="C14" s="158">
        <v>1492141069.1011744</v>
      </c>
      <c r="D14" s="158">
        <v>2107040479.8970821</v>
      </c>
      <c r="E14" s="159">
        <v>13276032.82977096</v>
      </c>
      <c r="F14" s="159">
        <v>13581175.599510498</v>
      </c>
      <c r="G14" s="159">
        <v>26857208.429381453</v>
      </c>
      <c r="H14" s="109">
        <v>0.12706500000000001</v>
      </c>
      <c r="I14" s="105">
        <v>0.10865090723644093</v>
      </c>
      <c r="J14" s="109">
        <v>0.11404499999999999</v>
      </c>
      <c r="K14" s="106">
        <v>63.122599999999998</v>
      </c>
      <c r="L14" s="106">
        <v>73.102468840586042</v>
      </c>
      <c r="M14" s="106">
        <v>70.182199999999995</v>
      </c>
      <c r="N14" s="162">
        <v>5460939.5098999999</v>
      </c>
      <c r="O14" s="162">
        <v>28079318.514509</v>
      </c>
      <c r="P14" s="162">
        <v>33540258.024408996</v>
      </c>
      <c r="Q14" s="162">
        <v>514055840.16990787</v>
      </c>
      <c r="R14" s="162">
        <v>1434115905.2525356</v>
      </c>
      <c r="S14" s="162">
        <v>1948171745.4223433</v>
      </c>
      <c r="T14" s="162">
        <v>83452296.865499988</v>
      </c>
      <c r="U14" s="162">
        <v>15322251.10822992</v>
      </c>
      <c r="V14" s="162">
        <v>98774547.973729908</v>
      </c>
      <c r="W14" s="162">
        <v>17391273.760499999</v>
      </c>
      <c r="X14" s="162">
        <v>42702912.740409002</v>
      </c>
      <c r="Y14" s="162">
        <v>60094186.501009002</v>
      </c>
      <c r="Z14" s="162">
        <v>0</v>
      </c>
      <c r="AA14" s="162">
        <v>0</v>
      </c>
      <c r="AB14" s="162">
        <v>0</v>
      </c>
    </row>
    <row r="15" spans="1:28" x14ac:dyDescent="0.2">
      <c r="A15" s="102" t="s">
        <v>203</v>
      </c>
      <c r="B15" s="158">
        <v>1196666971.3527284</v>
      </c>
      <c r="C15" s="158">
        <v>696595802.67018902</v>
      </c>
      <c r="D15" s="158">
        <v>1893262774.0229173</v>
      </c>
      <c r="E15" s="159">
        <v>12551131.630951539</v>
      </c>
      <c r="F15" s="159">
        <v>5779070.8068477809</v>
      </c>
      <c r="G15" s="159">
        <v>18330202.437799323</v>
      </c>
      <c r="H15" s="109">
        <v>0.123974</v>
      </c>
      <c r="I15" s="105">
        <v>8.2366120326040362E-2</v>
      </c>
      <c r="J15" s="109">
        <v>0.109267</v>
      </c>
      <c r="K15" s="106">
        <v>54.1477</v>
      </c>
      <c r="L15" s="106">
        <v>70.177097100442396</v>
      </c>
      <c r="M15" s="106">
        <v>59.903399999999998</v>
      </c>
      <c r="N15" s="162">
        <v>15430872.734199999</v>
      </c>
      <c r="O15" s="162">
        <v>35398496.814755626</v>
      </c>
      <c r="P15" s="162">
        <v>50829369.548955627</v>
      </c>
      <c r="Q15" s="162">
        <v>1165210724.7614284</v>
      </c>
      <c r="R15" s="162">
        <v>673042065.39149344</v>
      </c>
      <c r="S15" s="162">
        <v>1838252790.1529219</v>
      </c>
      <c r="T15" s="162">
        <v>19065462.094000001</v>
      </c>
      <c r="U15" s="162">
        <v>10858813.4925</v>
      </c>
      <c r="V15" s="162">
        <v>29924275.5865</v>
      </c>
      <c r="W15" s="162">
        <v>11664375.377800001</v>
      </c>
      <c r="X15" s="162">
        <v>12329048.51409563</v>
      </c>
      <c r="Y15" s="162">
        <v>23993423.891895626</v>
      </c>
      <c r="Z15" s="162">
        <v>726409.11950000015</v>
      </c>
      <c r="AA15" s="162">
        <v>365875.2721</v>
      </c>
      <c r="AB15" s="162">
        <v>1092284.3916</v>
      </c>
    </row>
    <row r="16" spans="1:28" x14ac:dyDescent="0.2">
      <c r="A16" s="102" t="s">
        <v>98</v>
      </c>
      <c r="B16" s="158">
        <v>838301477.80092299</v>
      </c>
      <c r="C16" s="158">
        <v>795878379.30931795</v>
      </c>
      <c r="D16" s="158">
        <v>1634179857.1102417</v>
      </c>
      <c r="E16" s="159">
        <v>16014665.90157331</v>
      </c>
      <c r="F16" s="159">
        <v>33525341.29272873</v>
      </c>
      <c r="G16" s="159">
        <v>49540007.194202043</v>
      </c>
      <c r="H16" s="109">
        <v>0.123792</v>
      </c>
      <c r="I16" s="105">
        <v>9.1566626232240711E-2</v>
      </c>
      <c r="J16" s="109">
        <v>0.108026</v>
      </c>
      <c r="K16" s="106">
        <v>57.808799999999998</v>
      </c>
      <c r="L16" s="106">
        <v>71.841600226804331</v>
      </c>
      <c r="M16" s="106">
        <v>64.661299999999997</v>
      </c>
      <c r="N16" s="162">
        <v>10399752.124700001</v>
      </c>
      <c r="O16" s="162">
        <v>22992708.892331019</v>
      </c>
      <c r="P16" s="162">
        <v>33392461.017031018</v>
      </c>
      <c r="Q16" s="162">
        <v>759885073.31078577</v>
      </c>
      <c r="R16" s="162">
        <v>566725772.140522</v>
      </c>
      <c r="S16" s="162">
        <v>1326610845.4511082</v>
      </c>
      <c r="T16" s="162">
        <v>54606824.509199992</v>
      </c>
      <c r="U16" s="162">
        <v>187168531.3363649</v>
      </c>
      <c r="V16" s="162">
        <v>241775355.84566489</v>
      </c>
      <c r="W16" s="162">
        <v>23763093.603937309</v>
      </c>
      <c r="X16" s="162">
        <v>41984075.832431026</v>
      </c>
      <c r="Y16" s="162">
        <v>65747169.436468333</v>
      </c>
      <c r="Z16" s="162">
        <v>46486.377</v>
      </c>
      <c r="AA16" s="162">
        <v>0</v>
      </c>
      <c r="AB16" s="162">
        <v>46486.377</v>
      </c>
    </row>
    <row r="17" spans="1:28" x14ac:dyDescent="0.2">
      <c r="A17" s="102" t="s">
        <v>204</v>
      </c>
      <c r="B17" s="158">
        <v>260397920.29482302</v>
      </c>
      <c r="C17" s="158">
        <v>351820950.53606206</v>
      </c>
      <c r="D17" s="158">
        <v>612218870.83088493</v>
      </c>
      <c r="E17" s="159">
        <v>2842514.2388505503</v>
      </c>
      <c r="F17" s="159">
        <v>2103898.1800719299</v>
      </c>
      <c r="G17" s="159">
        <v>4946412.4189224802</v>
      </c>
      <c r="H17" s="109">
        <v>0.12561700000000001</v>
      </c>
      <c r="I17" s="105">
        <v>7.8158734106215447E-2</v>
      </c>
      <c r="J17" s="109">
        <v>9.8317699999999994E-2</v>
      </c>
      <c r="K17" s="106">
        <v>54.504199999999997</v>
      </c>
      <c r="L17" s="106">
        <v>63.12837194118616</v>
      </c>
      <c r="M17" s="106">
        <v>59.464399999999998</v>
      </c>
      <c r="N17" s="162">
        <v>4091323.3745999997</v>
      </c>
      <c r="O17" s="162">
        <v>3417099.0496999999</v>
      </c>
      <c r="P17" s="162">
        <v>7508422.4244000008</v>
      </c>
      <c r="Q17" s="162">
        <v>250726988.934423</v>
      </c>
      <c r="R17" s="162">
        <v>343544257.47436208</v>
      </c>
      <c r="S17" s="162">
        <v>594271246.40888488</v>
      </c>
      <c r="T17" s="162">
        <v>5686513.8256000001</v>
      </c>
      <c r="U17" s="162">
        <v>4463349.9321999997</v>
      </c>
      <c r="V17" s="162">
        <v>10149863.757700002</v>
      </c>
      <c r="W17" s="162">
        <v>3965634.8054</v>
      </c>
      <c r="X17" s="162">
        <v>3813343.1294999998</v>
      </c>
      <c r="Y17" s="162">
        <v>7778977.9349000007</v>
      </c>
      <c r="Z17" s="162">
        <v>18782.7294</v>
      </c>
      <c r="AA17" s="162">
        <v>0</v>
      </c>
      <c r="AB17" s="162">
        <v>18782.7294</v>
      </c>
    </row>
    <row r="18" spans="1:28" x14ac:dyDescent="0.2">
      <c r="A18" s="102" t="s">
        <v>205</v>
      </c>
      <c r="B18" s="158">
        <v>224529138.31708202</v>
      </c>
      <c r="C18" s="158">
        <v>384099115.18609262</v>
      </c>
      <c r="D18" s="158">
        <v>608628253.50317419</v>
      </c>
      <c r="E18" s="159">
        <v>3931247.9801435</v>
      </c>
      <c r="F18" s="159">
        <v>2072984.0239502303</v>
      </c>
      <c r="G18" s="159">
        <v>6004232.0040937196</v>
      </c>
      <c r="H18" s="109">
        <v>0.139878</v>
      </c>
      <c r="I18" s="105">
        <v>8.2376774440718822E-2</v>
      </c>
      <c r="J18" s="109">
        <v>0.10367</v>
      </c>
      <c r="K18" s="106">
        <v>49.161200000000001</v>
      </c>
      <c r="L18" s="106">
        <v>53.511943141114649</v>
      </c>
      <c r="M18" s="106">
        <v>51.900199999999998</v>
      </c>
      <c r="N18" s="162">
        <v>2660316.3263999997</v>
      </c>
      <c r="O18" s="162">
        <v>1318227.3884000001</v>
      </c>
      <c r="P18" s="162">
        <v>3978543.7146999999</v>
      </c>
      <c r="Q18" s="162">
        <v>202965329.63138202</v>
      </c>
      <c r="R18" s="162">
        <v>369160185.7344926</v>
      </c>
      <c r="S18" s="162">
        <v>572125515.36587417</v>
      </c>
      <c r="T18" s="162">
        <v>18289429.2531</v>
      </c>
      <c r="U18" s="162">
        <v>12455065.104899999</v>
      </c>
      <c r="V18" s="162">
        <v>30744494.357999999</v>
      </c>
      <c r="W18" s="162">
        <v>3252066.6321</v>
      </c>
      <c r="X18" s="162">
        <v>2232602.1386000002</v>
      </c>
      <c r="Y18" s="162">
        <v>5484668.7707000002</v>
      </c>
      <c r="Z18" s="162">
        <v>22312.800499999998</v>
      </c>
      <c r="AA18" s="162">
        <v>251262.20809999999</v>
      </c>
      <c r="AB18" s="162">
        <v>273575.0086</v>
      </c>
    </row>
    <row r="19" spans="1:28" x14ac:dyDescent="0.2">
      <c r="A19" s="102" t="s">
        <v>99</v>
      </c>
      <c r="B19" s="158">
        <v>922379374.98488402</v>
      </c>
      <c r="C19" s="158">
        <v>1132207671.2094114</v>
      </c>
      <c r="D19" s="158">
        <v>2054587046.1942964</v>
      </c>
      <c r="E19" s="159">
        <v>20714110.793887258</v>
      </c>
      <c r="F19" s="159">
        <v>19816424.589922152</v>
      </c>
      <c r="G19" s="159">
        <v>40530535.383809373</v>
      </c>
      <c r="H19" s="109">
        <v>0.133552</v>
      </c>
      <c r="I19" s="105">
        <v>7.8925854035471574E-2</v>
      </c>
      <c r="J19" s="109">
        <v>0.103448</v>
      </c>
      <c r="K19" s="106">
        <v>59.005800000000001</v>
      </c>
      <c r="L19" s="106">
        <v>71.100024556055175</v>
      </c>
      <c r="M19" s="106">
        <v>65.664199999999994</v>
      </c>
      <c r="N19" s="162">
        <v>27784069.721999999</v>
      </c>
      <c r="O19" s="162">
        <v>48767384.3418044</v>
      </c>
      <c r="P19" s="162">
        <v>76551454.063804418</v>
      </c>
      <c r="Q19" s="162">
        <v>854216367.23628402</v>
      </c>
      <c r="R19" s="162">
        <v>1053660693.4329389</v>
      </c>
      <c r="S19" s="162">
        <v>1907877060.6692238</v>
      </c>
      <c r="T19" s="162">
        <v>35851565.583399996</v>
      </c>
      <c r="U19" s="162">
        <v>20454898.231279999</v>
      </c>
      <c r="V19" s="162">
        <v>56306463.814679995</v>
      </c>
      <c r="W19" s="162">
        <v>32175880.160699997</v>
      </c>
      <c r="X19" s="162">
        <v>56755951.960292399</v>
      </c>
      <c r="Y19" s="162">
        <v>88931832.120992407</v>
      </c>
      <c r="Z19" s="162">
        <v>135562.00450000001</v>
      </c>
      <c r="AA19" s="162">
        <v>1336127.5848999999</v>
      </c>
      <c r="AB19" s="162">
        <v>1471689.5893999999</v>
      </c>
    </row>
    <row r="20" spans="1:28" x14ac:dyDescent="0.2">
      <c r="A20" s="102" t="s">
        <v>100</v>
      </c>
      <c r="B20" s="158">
        <v>430097888.72332919</v>
      </c>
      <c r="C20" s="158">
        <v>352486539.9372642</v>
      </c>
      <c r="D20" s="158">
        <v>782584428.66059399</v>
      </c>
      <c r="E20" s="159">
        <v>10047975.98648992</v>
      </c>
      <c r="F20" s="159">
        <v>5232760.5619435804</v>
      </c>
      <c r="G20" s="159">
        <v>15280736.548433501</v>
      </c>
      <c r="H20" s="109">
        <v>0.127998</v>
      </c>
      <c r="I20" s="105">
        <v>8.0029157384038332E-2</v>
      </c>
      <c r="J20" s="109">
        <v>0.106459</v>
      </c>
      <c r="K20" s="106">
        <v>73.747799999999998</v>
      </c>
      <c r="L20" s="106">
        <v>72.192029600923703</v>
      </c>
      <c r="M20" s="106">
        <v>73.049499999999995</v>
      </c>
      <c r="N20" s="162">
        <v>7267621.28555342</v>
      </c>
      <c r="O20" s="162">
        <v>11952721.80078226</v>
      </c>
      <c r="P20" s="162">
        <v>19220343.086335681</v>
      </c>
      <c r="Q20" s="162">
        <v>388529159.9023242</v>
      </c>
      <c r="R20" s="162">
        <v>280003694.56234193</v>
      </c>
      <c r="S20" s="162">
        <v>668532854.46476686</v>
      </c>
      <c r="T20" s="162">
        <v>19968477.140900001</v>
      </c>
      <c r="U20" s="162">
        <v>56527202.46266</v>
      </c>
      <c r="V20" s="162">
        <v>76495679.603560001</v>
      </c>
      <c r="W20" s="162">
        <v>21598603.504404958</v>
      </c>
      <c r="X20" s="162">
        <v>15955642.912262261</v>
      </c>
      <c r="Y20" s="162">
        <v>37554246.416567221</v>
      </c>
      <c r="Z20" s="162">
        <v>1648.1757</v>
      </c>
      <c r="AA20" s="162">
        <v>0</v>
      </c>
      <c r="AB20" s="162">
        <v>1648.1757</v>
      </c>
    </row>
    <row r="21" spans="1:28" x14ac:dyDescent="0.2">
      <c r="A21" s="102" t="s">
        <v>101</v>
      </c>
      <c r="B21" s="158">
        <v>751922488.7200098</v>
      </c>
      <c r="C21" s="158">
        <v>2469242088.1675191</v>
      </c>
      <c r="D21" s="158">
        <v>3221164576.8875279</v>
      </c>
      <c r="E21" s="159">
        <v>11379569.007017139</v>
      </c>
      <c r="F21" s="159">
        <v>34495378.582990512</v>
      </c>
      <c r="G21" s="159">
        <v>45874947.589907646</v>
      </c>
      <c r="H21" s="109">
        <v>0.13086600000000001</v>
      </c>
      <c r="I21" s="105">
        <v>8.7365513064962694E-2</v>
      </c>
      <c r="J21" s="109">
        <v>9.7205600000000003E-2</v>
      </c>
      <c r="K21" s="106">
        <v>108.848</v>
      </c>
      <c r="L21" s="106">
        <v>124.67527068895512</v>
      </c>
      <c r="M21" s="106">
        <v>121.07599999999999</v>
      </c>
      <c r="N21" s="162">
        <v>16760536.079599999</v>
      </c>
      <c r="O21" s="162">
        <v>40306005.865450718</v>
      </c>
      <c r="P21" s="162">
        <v>57066541.945050709</v>
      </c>
      <c r="Q21" s="162">
        <v>689010105.67980981</v>
      </c>
      <c r="R21" s="162">
        <v>2139724521.8698745</v>
      </c>
      <c r="S21" s="162">
        <v>2828734627.5498829</v>
      </c>
      <c r="T21" s="162">
        <v>46110030.475299999</v>
      </c>
      <c r="U21" s="162">
        <v>213066193.98986122</v>
      </c>
      <c r="V21" s="162">
        <v>259176224.46506125</v>
      </c>
      <c r="W21" s="162">
        <v>16376692.7106</v>
      </c>
      <c r="X21" s="162">
        <v>115219155.0517147</v>
      </c>
      <c r="Y21" s="162">
        <v>131595847.76221469</v>
      </c>
      <c r="Z21" s="162">
        <v>425659.85430000001</v>
      </c>
      <c r="AA21" s="162">
        <v>1232217.2560689999</v>
      </c>
      <c r="AB21" s="162">
        <v>1657877.1103690001</v>
      </c>
    </row>
    <row r="22" spans="1:28" x14ac:dyDescent="0.2">
      <c r="A22" s="102" t="s">
        <v>102</v>
      </c>
      <c r="B22" s="158">
        <v>317714709.30905402</v>
      </c>
      <c r="C22" s="158">
        <v>498946143.37071061</v>
      </c>
      <c r="D22" s="158">
        <v>816660852.67976391</v>
      </c>
      <c r="E22" s="159">
        <v>4787506.1224018997</v>
      </c>
      <c r="F22" s="159">
        <v>5069794.5069855209</v>
      </c>
      <c r="G22" s="159">
        <v>9857300.6292874198</v>
      </c>
      <c r="H22" s="109">
        <v>0.125001</v>
      </c>
      <c r="I22" s="105">
        <v>8.0540870030782072E-2</v>
      </c>
      <c r="J22" s="109">
        <v>9.7823199999999999E-2</v>
      </c>
      <c r="K22" s="106">
        <v>87.905900000000003</v>
      </c>
      <c r="L22" s="106">
        <v>111.92867521398026</v>
      </c>
      <c r="M22" s="106">
        <v>102.58199999999999</v>
      </c>
      <c r="N22" s="162">
        <v>10117932.447399998</v>
      </c>
      <c r="O22" s="162">
        <v>24059231.117800999</v>
      </c>
      <c r="P22" s="162">
        <v>34177163.565301001</v>
      </c>
      <c r="Q22" s="162">
        <v>279147078.9697541</v>
      </c>
      <c r="R22" s="162">
        <v>444250298.46864963</v>
      </c>
      <c r="S22" s="162">
        <v>723397377.43850303</v>
      </c>
      <c r="T22" s="162">
        <v>23991036.588899996</v>
      </c>
      <c r="U22" s="162">
        <v>21994301.891330004</v>
      </c>
      <c r="V22" s="162">
        <v>45985338.480130002</v>
      </c>
      <c r="W22" s="162">
        <v>14345154.850400001</v>
      </c>
      <c r="X22" s="162">
        <v>31062240.288030989</v>
      </c>
      <c r="Y22" s="162">
        <v>45407395.138430998</v>
      </c>
      <c r="Z22" s="162">
        <v>231438.9</v>
      </c>
      <c r="AA22" s="162">
        <v>1639302.7227</v>
      </c>
      <c r="AB22" s="162">
        <v>1870741.6226999999</v>
      </c>
    </row>
    <row r="23" spans="1:28" x14ac:dyDescent="0.2">
      <c r="A23" s="102" t="s">
        <v>103</v>
      </c>
      <c r="B23" s="158">
        <v>142860485.7008889</v>
      </c>
      <c r="C23" s="158">
        <v>818664709.68521976</v>
      </c>
      <c r="D23" s="158">
        <v>961525195.38610864</v>
      </c>
      <c r="E23" s="159">
        <v>1541538.9431258501</v>
      </c>
      <c r="F23" s="159">
        <v>12475186.003533751</v>
      </c>
      <c r="G23" s="159">
        <v>14016724.946659591</v>
      </c>
      <c r="H23" s="109">
        <v>0.12912000000000001</v>
      </c>
      <c r="I23" s="105">
        <v>0.10070091374892058</v>
      </c>
      <c r="J23" s="109">
        <v>0.104869</v>
      </c>
      <c r="K23" s="106">
        <v>47.0244</v>
      </c>
      <c r="L23" s="106">
        <v>62.834693409809439</v>
      </c>
      <c r="M23" s="106">
        <v>60.497999999999998</v>
      </c>
      <c r="N23" s="162">
        <v>1077444.2845000001</v>
      </c>
      <c r="O23" s="162">
        <v>12932321.8748</v>
      </c>
      <c r="P23" s="162">
        <v>14009766.159299999</v>
      </c>
      <c r="Q23" s="162">
        <v>106465729.95668891</v>
      </c>
      <c r="R23" s="162">
        <v>544537917.10389972</v>
      </c>
      <c r="S23" s="162">
        <v>651003647.0605886</v>
      </c>
      <c r="T23" s="162">
        <v>34758839.737499997</v>
      </c>
      <c r="U23" s="162">
        <v>261184324.05572003</v>
      </c>
      <c r="V23" s="162">
        <v>295943163.79321998</v>
      </c>
      <c r="W23" s="162">
        <v>1635916.0066999998</v>
      </c>
      <c r="X23" s="162">
        <v>12942468.525599999</v>
      </c>
      <c r="Y23" s="162">
        <v>14578384.532300001</v>
      </c>
      <c r="Z23" s="162">
        <v>0</v>
      </c>
      <c r="AA23" s="162">
        <v>0</v>
      </c>
      <c r="AB23" s="162">
        <v>0</v>
      </c>
    </row>
    <row r="24" spans="1:28" x14ac:dyDescent="0.2">
      <c r="A24" s="102" t="s">
        <v>206</v>
      </c>
      <c r="B24" s="158">
        <v>123948834.919386</v>
      </c>
      <c r="C24" s="158">
        <v>362359257.82210201</v>
      </c>
      <c r="D24" s="158">
        <v>486308092.74148756</v>
      </c>
      <c r="E24" s="159">
        <v>3948074.3307519304</v>
      </c>
      <c r="F24" s="159">
        <v>3345228.4598156004</v>
      </c>
      <c r="G24" s="159">
        <v>7293302.7905675303</v>
      </c>
      <c r="H24" s="109">
        <v>0.11924899999999999</v>
      </c>
      <c r="I24" s="105">
        <v>8.4690508609242529E-2</v>
      </c>
      <c r="J24" s="109">
        <v>9.3432699999999994E-2</v>
      </c>
      <c r="K24" s="106">
        <v>29.8264</v>
      </c>
      <c r="L24" s="106">
        <v>40.668265371421391</v>
      </c>
      <c r="M24" s="106">
        <v>37.923099999999998</v>
      </c>
      <c r="N24" s="162">
        <v>1992923.7914</v>
      </c>
      <c r="O24" s="162">
        <v>10208476.581700001</v>
      </c>
      <c r="P24" s="162">
        <v>12201400.373199999</v>
      </c>
      <c r="Q24" s="162">
        <v>100616365.350786</v>
      </c>
      <c r="R24" s="162">
        <v>349854346.80560201</v>
      </c>
      <c r="S24" s="162">
        <v>450470712.15638757</v>
      </c>
      <c r="T24" s="162">
        <v>19156521.911899999</v>
      </c>
      <c r="U24" s="162">
        <v>5216984.9605</v>
      </c>
      <c r="V24" s="162">
        <v>24373506.872299999</v>
      </c>
      <c r="W24" s="162">
        <v>4175947.6567000002</v>
      </c>
      <c r="X24" s="162">
        <v>7087852.7544999998</v>
      </c>
      <c r="Y24" s="162">
        <v>11263800.4113</v>
      </c>
      <c r="Z24" s="162">
        <v>0</v>
      </c>
      <c r="AA24" s="162">
        <v>200073.3015</v>
      </c>
      <c r="AB24" s="162">
        <v>200073.3015</v>
      </c>
    </row>
    <row r="25" spans="1:28" x14ac:dyDescent="0.2">
      <c r="A25" s="102" t="s">
        <v>104</v>
      </c>
      <c r="B25" s="158">
        <v>709679837.43454719</v>
      </c>
      <c r="C25" s="158">
        <v>1641288734.6987708</v>
      </c>
      <c r="D25" s="158">
        <v>2350968572.1333165</v>
      </c>
      <c r="E25" s="159">
        <v>1012618.56343309</v>
      </c>
      <c r="F25" s="159">
        <v>7071871.0165120102</v>
      </c>
      <c r="G25" s="159">
        <v>8084489.5798451118</v>
      </c>
      <c r="H25" s="109">
        <v>0.11296299999999999</v>
      </c>
      <c r="I25" s="105">
        <v>0.10112845228269619</v>
      </c>
      <c r="J25" s="109">
        <v>0.104723</v>
      </c>
      <c r="K25" s="106">
        <v>29.827400000000001</v>
      </c>
      <c r="L25" s="106">
        <v>135.18314951738952</v>
      </c>
      <c r="M25" s="106">
        <v>103.149</v>
      </c>
      <c r="N25" s="162">
        <v>0</v>
      </c>
      <c r="O25" s="162">
        <v>8438273.2471459899</v>
      </c>
      <c r="P25" s="162">
        <v>8438273.2471459899</v>
      </c>
      <c r="Q25" s="162">
        <v>709602301.97434723</v>
      </c>
      <c r="R25" s="162">
        <v>1621857204.3643248</v>
      </c>
      <c r="S25" s="162">
        <v>2331459506.3386707</v>
      </c>
      <c r="T25" s="162">
        <v>75656.933699999994</v>
      </c>
      <c r="U25" s="162">
        <v>10639308.829299999</v>
      </c>
      <c r="V25" s="162">
        <v>10714965.763</v>
      </c>
      <c r="W25" s="162">
        <v>1878.5264999999999</v>
      </c>
      <c r="X25" s="162">
        <v>8792221.5051459894</v>
      </c>
      <c r="Y25" s="162">
        <v>8794100.0316459909</v>
      </c>
      <c r="Z25" s="162">
        <v>0</v>
      </c>
      <c r="AA25" s="162">
        <v>0</v>
      </c>
      <c r="AB25" s="162">
        <v>0</v>
      </c>
    </row>
    <row r="26" spans="1:28" x14ac:dyDescent="0.2">
      <c r="A26" s="102" t="s">
        <v>105</v>
      </c>
      <c r="B26" s="158">
        <v>105833608.1507823</v>
      </c>
      <c r="C26" s="158">
        <v>152087343.22781894</v>
      </c>
      <c r="D26" s="158">
        <v>257920951.37860125</v>
      </c>
      <c r="E26" s="159">
        <v>1038938.7209791099</v>
      </c>
      <c r="F26" s="159">
        <v>533473.87847856001</v>
      </c>
      <c r="G26" s="159">
        <v>1572412.59945766</v>
      </c>
      <c r="H26" s="109">
        <v>0.12900900000000001</v>
      </c>
      <c r="I26" s="105">
        <v>9.7246182327678066E-2</v>
      </c>
      <c r="J26" s="109">
        <v>0.11035399999999999</v>
      </c>
      <c r="K26" s="106">
        <v>30.287199999999999</v>
      </c>
      <c r="L26" s="106">
        <v>43.980531708187087</v>
      </c>
      <c r="M26" s="106">
        <v>38.353000000000002</v>
      </c>
      <c r="N26" s="162">
        <v>708415.15120000008</v>
      </c>
      <c r="O26" s="162">
        <v>176121.64055000001</v>
      </c>
      <c r="P26" s="162">
        <v>884536.79175000009</v>
      </c>
      <c r="Q26" s="162">
        <v>103229722.9202823</v>
      </c>
      <c r="R26" s="162">
        <v>151172541.02276891</v>
      </c>
      <c r="S26" s="162">
        <v>254402263.94305125</v>
      </c>
      <c r="T26" s="162">
        <v>1646411.1976999999</v>
      </c>
      <c r="U26" s="162">
        <v>737595.2966</v>
      </c>
      <c r="V26" s="162">
        <v>2384006.4942999999</v>
      </c>
      <c r="W26" s="162">
        <v>957474.03279999993</v>
      </c>
      <c r="X26" s="162">
        <v>177206.90844999999</v>
      </c>
      <c r="Y26" s="162">
        <v>1134680.9412499999</v>
      </c>
      <c r="Z26" s="162">
        <v>0</v>
      </c>
      <c r="AA26" s="162">
        <v>0</v>
      </c>
      <c r="AB26" s="162">
        <v>0</v>
      </c>
    </row>
    <row r="27" spans="1:28" x14ac:dyDescent="0.2">
      <c r="A27" s="102" t="s">
        <v>106</v>
      </c>
      <c r="B27" s="158">
        <v>781305868.17286372</v>
      </c>
      <c r="C27" s="158">
        <v>498337889.60814893</v>
      </c>
      <c r="D27" s="158">
        <v>1279643757.7810133</v>
      </c>
      <c r="E27" s="159">
        <v>7904262.632971799</v>
      </c>
      <c r="F27" s="159">
        <v>17706212.241835598</v>
      </c>
      <c r="G27" s="159">
        <v>25610474.874807391</v>
      </c>
      <c r="H27" s="109">
        <v>0.119076</v>
      </c>
      <c r="I27" s="105">
        <v>8.2794466497707539E-2</v>
      </c>
      <c r="J27" s="109">
        <v>0.10491200000000001</v>
      </c>
      <c r="K27" s="106">
        <v>78.174999999999997</v>
      </c>
      <c r="L27" s="106">
        <v>102.84877946227766</v>
      </c>
      <c r="M27" s="106">
        <v>87.808400000000006</v>
      </c>
      <c r="N27" s="162">
        <v>6400505.0702</v>
      </c>
      <c r="O27" s="162">
        <v>25877009.893799998</v>
      </c>
      <c r="P27" s="162">
        <v>32277514.964000002</v>
      </c>
      <c r="Q27" s="162">
        <v>741961006.43886375</v>
      </c>
      <c r="R27" s="162">
        <v>426422278.36785895</v>
      </c>
      <c r="S27" s="162">
        <v>1168383284.8067234</v>
      </c>
      <c r="T27" s="162">
        <v>19989791.639899999</v>
      </c>
      <c r="U27" s="162">
        <v>28049408.432590004</v>
      </c>
      <c r="V27" s="162">
        <v>48039200.072489992</v>
      </c>
      <c r="W27" s="162">
        <v>19353837.881299999</v>
      </c>
      <c r="X27" s="162">
        <v>43866202.807700001</v>
      </c>
      <c r="Y27" s="162">
        <v>63220040.689000003</v>
      </c>
      <c r="Z27" s="162">
        <v>1232.2128</v>
      </c>
      <c r="AA27" s="162">
        <v>0</v>
      </c>
      <c r="AB27" s="162">
        <v>1232.2128</v>
      </c>
    </row>
    <row r="28" spans="1:28" x14ac:dyDescent="0.2">
      <c r="A28" s="102" t="s">
        <v>107</v>
      </c>
      <c r="B28" s="158">
        <v>104630307.3464271</v>
      </c>
      <c r="C28" s="158">
        <v>67475708.638440862</v>
      </c>
      <c r="D28" s="158">
        <v>172106015.98486799</v>
      </c>
      <c r="E28" s="159">
        <v>607003.95572778</v>
      </c>
      <c r="F28" s="159">
        <v>206821.07211636001</v>
      </c>
      <c r="G28" s="159">
        <v>813825.02784414007</v>
      </c>
      <c r="H28" s="109">
        <v>0.121477</v>
      </c>
      <c r="I28" s="105">
        <v>8.2379954633236177E-2</v>
      </c>
      <c r="J28" s="109">
        <v>0.106141</v>
      </c>
      <c r="K28" s="106">
        <v>57.112699999999997</v>
      </c>
      <c r="L28" s="106">
        <v>83.383569827765598</v>
      </c>
      <c r="M28" s="106">
        <v>67.421599999999998</v>
      </c>
      <c r="N28" s="162">
        <v>705614.22729999991</v>
      </c>
      <c r="O28" s="162">
        <v>0</v>
      </c>
      <c r="P28" s="162">
        <v>705614.22730000003</v>
      </c>
      <c r="Q28" s="162">
        <v>103457197.1034271</v>
      </c>
      <c r="R28" s="162">
        <v>65356992.386740863</v>
      </c>
      <c r="S28" s="162">
        <v>168814189.49016798</v>
      </c>
      <c r="T28" s="162">
        <v>465371.4057</v>
      </c>
      <c r="U28" s="162">
        <v>1096716.7538000001</v>
      </c>
      <c r="V28" s="162">
        <v>1562088.1594999998</v>
      </c>
      <c r="W28" s="162">
        <v>707738.83730000001</v>
      </c>
      <c r="X28" s="162">
        <v>1021999.4979</v>
      </c>
      <c r="Y28" s="162">
        <v>1729738.3352000001</v>
      </c>
      <c r="Z28" s="162">
        <v>0</v>
      </c>
      <c r="AA28" s="162">
        <v>0</v>
      </c>
      <c r="AB28" s="162">
        <v>0</v>
      </c>
    </row>
    <row r="29" spans="1:28" x14ac:dyDescent="0.2">
      <c r="A29" s="102" t="s">
        <v>108</v>
      </c>
      <c r="B29" s="158">
        <v>99244352.803546607</v>
      </c>
      <c r="C29" s="158">
        <v>131211342.21670699</v>
      </c>
      <c r="D29" s="158">
        <v>230455695.0202536</v>
      </c>
      <c r="E29" s="159">
        <v>16723039.57648091</v>
      </c>
      <c r="F29" s="159">
        <v>504113.40098754998</v>
      </c>
      <c r="G29" s="159">
        <v>17227152.977468412</v>
      </c>
      <c r="H29" s="109">
        <v>0.12543799999999999</v>
      </c>
      <c r="I29" s="105">
        <v>0.11197148957713492</v>
      </c>
      <c r="J29" s="109">
        <v>0.1173</v>
      </c>
      <c r="K29" s="106">
        <v>60.054099999999998</v>
      </c>
      <c r="L29" s="106">
        <v>71.82169951475872</v>
      </c>
      <c r="M29" s="106">
        <v>67.165599999999998</v>
      </c>
      <c r="N29" s="162">
        <v>405.79</v>
      </c>
      <c r="O29" s="162">
        <v>0</v>
      </c>
      <c r="P29" s="162">
        <v>405.79</v>
      </c>
      <c r="Q29" s="162">
        <v>81221991.966754809</v>
      </c>
      <c r="R29" s="162">
        <v>129480780.29584596</v>
      </c>
      <c r="S29" s="162">
        <v>210702772.26260072</v>
      </c>
      <c r="T29" s="162">
        <v>125905.80829999999</v>
      </c>
      <c r="U29" s="162">
        <v>770528.95240000007</v>
      </c>
      <c r="V29" s="162">
        <v>896434.76069999998</v>
      </c>
      <c r="W29" s="162">
        <v>17896455.028491799</v>
      </c>
      <c r="X29" s="162">
        <v>960032.96846103994</v>
      </c>
      <c r="Y29" s="162">
        <v>18856487.996952903</v>
      </c>
      <c r="Z29" s="162">
        <v>0</v>
      </c>
      <c r="AA29" s="162">
        <v>0</v>
      </c>
      <c r="AB29" s="162">
        <v>0</v>
      </c>
    </row>
    <row r="30" spans="1:28" x14ac:dyDescent="0.2">
      <c r="A30" s="102" t="s">
        <v>109</v>
      </c>
      <c r="B30" s="158">
        <v>1350297618.523941</v>
      </c>
      <c r="C30" s="158">
        <v>1816442746.1009691</v>
      </c>
      <c r="D30" s="158">
        <v>3166740364.6249094</v>
      </c>
      <c r="E30" s="159">
        <v>32343569.662526257</v>
      </c>
      <c r="F30" s="159">
        <v>20400409.141696241</v>
      </c>
      <c r="G30" s="159">
        <v>52743978.804222509</v>
      </c>
      <c r="H30" s="109">
        <v>0.141794</v>
      </c>
      <c r="I30" s="105">
        <v>8.4890404963700053E-2</v>
      </c>
      <c r="J30" s="109">
        <v>0.109291</v>
      </c>
      <c r="K30" s="106">
        <v>69.260499999999993</v>
      </c>
      <c r="L30" s="106">
        <v>91.422622931193615</v>
      </c>
      <c r="M30" s="106">
        <v>81.941100000000006</v>
      </c>
      <c r="N30" s="162">
        <v>21028378.087400001</v>
      </c>
      <c r="O30" s="162">
        <v>33223451.480632003</v>
      </c>
      <c r="P30" s="162">
        <v>54251829.568031996</v>
      </c>
      <c r="Q30" s="162">
        <v>1257588600.5204411</v>
      </c>
      <c r="R30" s="162">
        <v>1704148515.8699236</v>
      </c>
      <c r="S30" s="162">
        <v>2961737116.3904643</v>
      </c>
      <c r="T30" s="162">
        <v>61237239.084399998</v>
      </c>
      <c r="U30" s="162">
        <v>60569375.630379722</v>
      </c>
      <c r="V30" s="162">
        <v>121806614.71467972</v>
      </c>
      <c r="W30" s="162">
        <v>31056778.908400003</v>
      </c>
      <c r="X30" s="162">
        <v>46755334.412735708</v>
      </c>
      <c r="Y30" s="162">
        <v>77812113.321135715</v>
      </c>
      <c r="Z30" s="162">
        <v>415000.01069999998</v>
      </c>
      <c r="AA30" s="162">
        <v>4969520.18793</v>
      </c>
      <c r="AB30" s="162">
        <v>5384520.1986300005</v>
      </c>
    </row>
    <row r="31" spans="1:28" x14ac:dyDescent="0.2">
      <c r="A31" s="102" t="s">
        <v>110</v>
      </c>
      <c r="B31" s="158">
        <v>2854713486.816504</v>
      </c>
      <c r="C31" s="158">
        <v>384449495.23855424</v>
      </c>
      <c r="D31" s="158">
        <v>3239162982.0550618</v>
      </c>
      <c r="E31" s="159">
        <v>75287934.595876679</v>
      </c>
      <c r="F31" s="159">
        <v>11759556.701810101</v>
      </c>
      <c r="G31" s="159">
        <v>87047491.297586769</v>
      </c>
      <c r="H31" s="109">
        <v>0.148789</v>
      </c>
      <c r="I31" s="105">
        <v>8.6564644496163495E-2</v>
      </c>
      <c r="J31" s="109">
        <v>0.14169899999999999</v>
      </c>
      <c r="K31" s="106">
        <v>58.453600000000002</v>
      </c>
      <c r="L31" s="106">
        <v>84.484038581566807</v>
      </c>
      <c r="M31" s="106">
        <v>61.587499999999999</v>
      </c>
      <c r="N31" s="162">
        <v>76696314.731099993</v>
      </c>
      <c r="O31" s="162">
        <v>25406597.158629999</v>
      </c>
      <c r="P31" s="162">
        <v>102102911.88972998</v>
      </c>
      <c r="Q31" s="162">
        <v>2638131995.0718527</v>
      </c>
      <c r="R31" s="162">
        <v>332870252.39831227</v>
      </c>
      <c r="S31" s="162">
        <v>2971002247.4701686</v>
      </c>
      <c r="T31" s="162">
        <v>119457372.69185154</v>
      </c>
      <c r="U31" s="162">
        <v>24643951.653021999</v>
      </c>
      <c r="V31" s="162">
        <v>144101324.34487361</v>
      </c>
      <c r="W31" s="162">
        <v>94001078.231999978</v>
      </c>
      <c r="X31" s="162">
        <v>24920260.253419995</v>
      </c>
      <c r="Y31" s="162">
        <v>118921338.48541999</v>
      </c>
      <c r="Z31" s="162">
        <v>3123040.8207999999</v>
      </c>
      <c r="AA31" s="162">
        <v>2015030.9338</v>
      </c>
      <c r="AB31" s="162">
        <v>5138071.7545999996</v>
      </c>
    </row>
    <row r="32" spans="1:28" x14ac:dyDescent="0.2">
      <c r="A32" s="102" t="s">
        <v>176</v>
      </c>
      <c r="B32" s="158">
        <v>105842399.6815699</v>
      </c>
      <c r="C32" s="158">
        <v>176238684.0314889</v>
      </c>
      <c r="D32" s="158">
        <v>282081083.71315879</v>
      </c>
      <c r="E32" s="159">
        <v>3435009.08838691</v>
      </c>
      <c r="F32" s="159">
        <v>3542849.8656293401</v>
      </c>
      <c r="G32" s="159">
        <v>6977858.9539162498</v>
      </c>
      <c r="H32" s="109">
        <v>0.15817100000000001</v>
      </c>
      <c r="I32" s="105">
        <v>9.123639550736648E-2</v>
      </c>
      <c r="J32" s="109">
        <v>0.117232</v>
      </c>
      <c r="K32" s="106">
        <v>62.469900000000003</v>
      </c>
      <c r="L32" s="106">
        <v>64.138214360499404</v>
      </c>
      <c r="M32" s="106">
        <v>63.5137</v>
      </c>
      <c r="N32" s="162">
        <v>2564634.4806000004</v>
      </c>
      <c r="O32" s="162">
        <v>7383117.618528001</v>
      </c>
      <c r="P32" s="162">
        <v>9947752.0991280004</v>
      </c>
      <c r="Q32" s="162">
        <v>98317647.099269897</v>
      </c>
      <c r="R32" s="162">
        <v>165284041.54535788</v>
      </c>
      <c r="S32" s="162">
        <v>263601688.64462778</v>
      </c>
      <c r="T32" s="162">
        <v>2989952.5202000001</v>
      </c>
      <c r="U32" s="162">
        <v>983701.33429999999</v>
      </c>
      <c r="V32" s="162">
        <v>3973653.8544999994</v>
      </c>
      <c r="W32" s="162">
        <v>4524303.2521000011</v>
      </c>
      <c r="X32" s="162">
        <v>9181657.2042239998</v>
      </c>
      <c r="Y32" s="162">
        <v>13705960.456424002</v>
      </c>
      <c r="Z32" s="162">
        <v>10496.81</v>
      </c>
      <c r="AA32" s="162">
        <v>789283.94760700001</v>
      </c>
      <c r="AB32" s="162">
        <v>799780.75760699995</v>
      </c>
    </row>
    <row r="33" spans="1:28" x14ac:dyDescent="0.2">
      <c r="A33" s="102" t="s">
        <v>207</v>
      </c>
      <c r="B33" s="158">
        <v>169228280.5057959</v>
      </c>
      <c r="C33" s="158">
        <v>543126562.24074531</v>
      </c>
      <c r="D33" s="158">
        <v>712354842.74654138</v>
      </c>
      <c r="E33" s="159">
        <v>4453972.8071086798</v>
      </c>
      <c r="F33" s="159">
        <v>14611795.94467907</v>
      </c>
      <c r="G33" s="159">
        <v>19065768.751787748</v>
      </c>
      <c r="H33" s="109">
        <v>0.12460599999999999</v>
      </c>
      <c r="I33" s="105">
        <v>8.9511517954225864E-2</v>
      </c>
      <c r="J33" s="109">
        <v>9.7751400000000002E-2</v>
      </c>
      <c r="K33" s="106">
        <v>57.829900000000002</v>
      </c>
      <c r="L33" s="106">
        <v>62.566804073235474</v>
      </c>
      <c r="M33" s="106">
        <v>61.4285</v>
      </c>
      <c r="N33" s="162">
        <v>1926917.87</v>
      </c>
      <c r="O33" s="162">
        <v>20543868.958799999</v>
      </c>
      <c r="P33" s="162">
        <v>22470786.8288</v>
      </c>
      <c r="Q33" s="162">
        <v>127629165.7478959</v>
      </c>
      <c r="R33" s="162">
        <v>402684217.72064531</v>
      </c>
      <c r="S33" s="162">
        <v>530313383.4686414</v>
      </c>
      <c r="T33" s="162">
        <v>36727257.390000001</v>
      </c>
      <c r="U33" s="162">
        <v>118289804.92880002</v>
      </c>
      <c r="V33" s="162">
        <v>155017062.31879997</v>
      </c>
      <c r="W33" s="162">
        <v>4871857.3679</v>
      </c>
      <c r="X33" s="162">
        <v>21151476.531300001</v>
      </c>
      <c r="Y33" s="162">
        <v>26023333.899099998</v>
      </c>
      <c r="Z33" s="162">
        <v>0</v>
      </c>
      <c r="AA33" s="162">
        <v>1001063.06</v>
      </c>
      <c r="AB33" s="162">
        <v>1001063.06</v>
      </c>
    </row>
    <row r="34" spans="1:28" x14ac:dyDescent="0.2">
      <c r="A34" s="103" t="s">
        <v>111</v>
      </c>
      <c r="B34" s="158">
        <v>17973432087.070633</v>
      </c>
      <c r="C34" s="158">
        <v>5870145059.445219</v>
      </c>
      <c r="D34" s="158">
        <v>23843577146.51585</v>
      </c>
      <c r="E34" s="159">
        <v>435321239.74667245</v>
      </c>
      <c r="F34" s="159">
        <v>42664904.792813413</v>
      </c>
      <c r="G34" s="159">
        <v>477986144.53948593</v>
      </c>
      <c r="H34" s="109">
        <v>0.15229000000000001</v>
      </c>
      <c r="I34" s="105">
        <v>7.0174138163395919E-2</v>
      </c>
      <c r="J34" s="109">
        <v>0.13251599999999999</v>
      </c>
      <c r="K34" s="106">
        <v>94.455100000000002</v>
      </c>
      <c r="L34" s="106">
        <v>136.88118013119126</v>
      </c>
      <c r="M34" s="106">
        <v>104.753</v>
      </c>
      <c r="N34" s="162">
        <v>227523390.41953656</v>
      </c>
      <c r="O34" s="162">
        <v>55332914.13914299</v>
      </c>
      <c r="P34" s="162">
        <v>282856304.55857956</v>
      </c>
      <c r="Q34" s="162">
        <v>16746166231.574631</v>
      </c>
      <c r="R34" s="162">
        <v>5490517038.0325031</v>
      </c>
      <c r="S34" s="162">
        <v>22236683269.607033</v>
      </c>
      <c r="T34" s="162">
        <v>812589843.66551983</v>
      </c>
      <c r="U34" s="162">
        <v>263809007.34975123</v>
      </c>
      <c r="V34" s="162">
        <v>1076398851.0152712</v>
      </c>
      <c r="W34" s="162">
        <v>351169720.62198246</v>
      </c>
      <c r="X34" s="162">
        <v>91528560.841464028</v>
      </c>
      <c r="Y34" s="162">
        <v>442698281.46354651</v>
      </c>
      <c r="Z34" s="162">
        <v>63506291.208499998</v>
      </c>
      <c r="AA34" s="162">
        <v>24290453.221499998</v>
      </c>
      <c r="AB34" s="162">
        <v>87796744.429999992</v>
      </c>
    </row>
    <row r="35" spans="1:28" x14ac:dyDescent="0.2">
      <c r="A35" s="102" t="s">
        <v>208</v>
      </c>
      <c r="B35" s="158">
        <v>127062652.45066366</v>
      </c>
      <c r="C35" s="158">
        <v>63618483.088809304</v>
      </c>
      <c r="D35" s="158">
        <v>190681135.53947288</v>
      </c>
      <c r="E35" s="159">
        <v>3266234.6941754399</v>
      </c>
      <c r="F35" s="159">
        <v>1446144.59155296</v>
      </c>
      <c r="G35" s="159">
        <v>4712379.2857284006</v>
      </c>
      <c r="H35" s="109">
        <v>0.15921099999999999</v>
      </c>
      <c r="I35" s="105">
        <v>8.8004950560968895E-2</v>
      </c>
      <c r="J35" s="109">
        <v>0.135599</v>
      </c>
      <c r="K35" s="106">
        <v>56.321199999999997</v>
      </c>
      <c r="L35" s="106">
        <v>58.509992136234878</v>
      </c>
      <c r="M35" s="106">
        <v>57.048200000000001</v>
      </c>
      <c r="N35" s="162">
        <v>1107324.5327999999</v>
      </c>
      <c r="O35" s="162">
        <v>365915.73009999999</v>
      </c>
      <c r="P35" s="162">
        <v>1473240.2628999997</v>
      </c>
      <c r="Q35" s="162">
        <v>120428243.5489876</v>
      </c>
      <c r="R35" s="162">
        <v>59043316.536309302</v>
      </c>
      <c r="S35" s="162">
        <v>179471560.08529681</v>
      </c>
      <c r="T35" s="162">
        <v>4665047.7314999998</v>
      </c>
      <c r="U35" s="162">
        <v>3984427.0115999999</v>
      </c>
      <c r="V35" s="162">
        <v>8649474.7432000004</v>
      </c>
      <c r="W35" s="162">
        <v>1841743.3001760598</v>
      </c>
      <c r="X35" s="162">
        <v>590739.54090000002</v>
      </c>
      <c r="Y35" s="162">
        <v>2432482.8409760599</v>
      </c>
      <c r="Z35" s="162">
        <v>127617.87</v>
      </c>
      <c r="AA35" s="162">
        <v>0</v>
      </c>
      <c r="AB35" s="162">
        <v>127617.87</v>
      </c>
    </row>
    <row r="36" spans="1:28" x14ac:dyDescent="0.2">
      <c r="A36" s="102" t="s">
        <v>209</v>
      </c>
      <c r="B36" s="158">
        <v>9448118340.2781925</v>
      </c>
      <c r="C36" s="158">
        <v>1390142169.4966776</v>
      </c>
      <c r="D36" s="158">
        <v>10838260509.774876</v>
      </c>
      <c r="E36" s="159">
        <v>332345381.79667526</v>
      </c>
      <c r="F36" s="159">
        <v>7933377.221382251</v>
      </c>
      <c r="G36" s="159">
        <v>340278759.01815766</v>
      </c>
      <c r="H36" s="109">
        <v>0.17050100000000001</v>
      </c>
      <c r="I36" s="105">
        <v>6.7780442165802826E-2</v>
      </c>
      <c r="J36" s="109">
        <v>0.15778600000000001</v>
      </c>
      <c r="K36" s="106">
        <v>62.447200000000002</v>
      </c>
      <c r="L36" s="106">
        <v>73.588190926506442</v>
      </c>
      <c r="M36" s="106">
        <v>63.853200000000001</v>
      </c>
      <c r="N36" s="162">
        <v>145179369.76283652</v>
      </c>
      <c r="O36" s="162">
        <v>9722643.3670639992</v>
      </c>
      <c r="P36" s="162">
        <v>154902013.13000053</v>
      </c>
      <c r="Q36" s="162">
        <v>8758884612.7918758</v>
      </c>
      <c r="R36" s="162">
        <v>1333648497.8223948</v>
      </c>
      <c r="S36" s="162">
        <v>10092533110.614277</v>
      </c>
      <c r="T36" s="162">
        <v>436679236.22900963</v>
      </c>
      <c r="U36" s="162">
        <v>37600681.987706721</v>
      </c>
      <c r="V36" s="162">
        <v>474279918.21671635</v>
      </c>
      <c r="W36" s="162">
        <v>226613248.66290641</v>
      </c>
      <c r="X36" s="162">
        <v>14886341.383476039</v>
      </c>
      <c r="Y36" s="162">
        <v>241499590.04638246</v>
      </c>
      <c r="Z36" s="162">
        <v>25941242.5944</v>
      </c>
      <c r="AA36" s="162">
        <v>4006648.3031000001</v>
      </c>
      <c r="AB36" s="162">
        <v>29947890.897500001</v>
      </c>
    </row>
    <row r="37" spans="1:28" x14ac:dyDescent="0.2">
      <c r="A37" s="102" t="s">
        <v>210</v>
      </c>
      <c r="B37" s="158">
        <v>396495.67330000002</v>
      </c>
      <c r="C37" s="158">
        <v>0</v>
      </c>
      <c r="D37" s="158">
        <v>396495.67330000002</v>
      </c>
      <c r="E37" s="159">
        <v>157060.95214758001</v>
      </c>
      <c r="F37" s="159">
        <v>0</v>
      </c>
      <c r="G37" s="159">
        <v>157060.95214758001</v>
      </c>
      <c r="H37" s="109">
        <v>0.24640500000000001</v>
      </c>
      <c r="I37" s="105" t="s">
        <v>279</v>
      </c>
      <c r="J37" s="109">
        <v>0.24640500000000001</v>
      </c>
      <c r="K37" s="106">
        <v>41.694600000000001</v>
      </c>
      <c r="L37" s="106" t="s">
        <v>279</v>
      </c>
      <c r="M37" s="106">
        <v>41.694600000000001</v>
      </c>
      <c r="N37" s="162">
        <v>80746.112599999993</v>
      </c>
      <c r="O37" s="162">
        <v>0</v>
      </c>
      <c r="P37" s="162">
        <v>80746.112599999993</v>
      </c>
      <c r="Q37" s="162">
        <v>127577.45869999999</v>
      </c>
      <c r="R37" s="162">
        <v>0</v>
      </c>
      <c r="S37" s="162">
        <v>127577.45869999999</v>
      </c>
      <c r="T37" s="162">
        <v>126568.10460000001</v>
      </c>
      <c r="U37" s="162">
        <v>0</v>
      </c>
      <c r="V37" s="162">
        <v>126568.10460000001</v>
      </c>
      <c r="W37" s="162">
        <v>137542.22150000001</v>
      </c>
      <c r="X37" s="162">
        <v>0</v>
      </c>
      <c r="Y37" s="162">
        <v>137542.22150000001</v>
      </c>
      <c r="Z37" s="162">
        <v>4807.8885</v>
      </c>
      <c r="AA37" s="162">
        <v>0</v>
      </c>
      <c r="AB37" s="162">
        <v>4807.8885</v>
      </c>
    </row>
    <row r="38" spans="1:28" x14ac:dyDescent="0.2">
      <c r="A38" s="102" t="s">
        <v>112</v>
      </c>
      <c r="B38" s="158">
        <v>405699847.56060731</v>
      </c>
      <c r="C38" s="158">
        <v>15.315099999999999</v>
      </c>
      <c r="D38" s="158">
        <v>405699862.87570733</v>
      </c>
      <c r="E38" s="159">
        <v>14645658.348097527</v>
      </c>
      <c r="F38" s="159">
        <v>0</v>
      </c>
      <c r="G38" s="159">
        <v>14645658.348097531</v>
      </c>
      <c r="H38" s="109">
        <v>0.123165</v>
      </c>
      <c r="I38" s="105" t="s">
        <v>279</v>
      </c>
      <c r="J38" s="109">
        <v>0.123165</v>
      </c>
      <c r="K38" s="106">
        <v>17.367799999999999</v>
      </c>
      <c r="L38" s="106" t="s">
        <v>279</v>
      </c>
      <c r="M38" s="106">
        <v>17.367799999999999</v>
      </c>
      <c r="N38" s="162">
        <v>5234799.8624</v>
      </c>
      <c r="O38" s="162">
        <v>0</v>
      </c>
      <c r="P38" s="162">
        <v>5234799.8624</v>
      </c>
      <c r="Q38" s="162">
        <v>389601295.27830726</v>
      </c>
      <c r="R38" s="162">
        <v>15.315099999999999</v>
      </c>
      <c r="S38" s="162">
        <v>389601310.59340733</v>
      </c>
      <c r="T38" s="162">
        <v>9836473.4930000007</v>
      </c>
      <c r="U38" s="162">
        <v>0</v>
      </c>
      <c r="V38" s="162">
        <v>9836473.4930000007</v>
      </c>
      <c r="W38" s="162">
        <v>6262078.7893000003</v>
      </c>
      <c r="X38" s="162">
        <v>0</v>
      </c>
      <c r="Y38" s="162">
        <v>6262078.7893000003</v>
      </c>
      <c r="Z38" s="162">
        <v>0</v>
      </c>
      <c r="AA38" s="162">
        <v>0</v>
      </c>
      <c r="AB38" s="162">
        <v>0</v>
      </c>
    </row>
    <row r="39" spans="1:28" x14ac:dyDescent="0.2">
      <c r="A39" s="102" t="s">
        <v>113</v>
      </c>
      <c r="B39" s="158">
        <v>70326404.763000011</v>
      </c>
      <c r="C39" s="158">
        <v>10700770.11737</v>
      </c>
      <c r="D39" s="158">
        <v>81027174.880369991</v>
      </c>
      <c r="E39" s="159">
        <v>10791975.863932157</v>
      </c>
      <c r="F39" s="159">
        <v>4739225.4153013602</v>
      </c>
      <c r="G39" s="159">
        <v>15531201.27923353</v>
      </c>
      <c r="H39" s="109">
        <v>0.154248</v>
      </c>
      <c r="I39" s="105">
        <v>9.3917189885921862E-2</v>
      </c>
      <c r="J39" s="109">
        <v>0.147588</v>
      </c>
      <c r="K39" s="106">
        <v>211.584</v>
      </c>
      <c r="L39" s="106">
        <v>62.895999898000753</v>
      </c>
      <c r="M39" s="106">
        <v>194.351</v>
      </c>
      <c r="N39" s="162">
        <v>3393912.6874000002</v>
      </c>
      <c r="O39" s="162">
        <v>2426422.2811599998</v>
      </c>
      <c r="P39" s="162">
        <v>5820334.96856</v>
      </c>
      <c r="Q39" s="162">
        <v>55604323.053000011</v>
      </c>
      <c r="R39" s="162">
        <v>5736833.5314100003</v>
      </c>
      <c r="S39" s="162">
        <v>61341156.584309988</v>
      </c>
      <c r="T39" s="162">
        <v>5355774.7602000013</v>
      </c>
      <c r="U39" s="162">
        <v>364549.11589999998</v>
      </c>
      <c r="V39" s="162">
        <v>5720323.8761000009</v>
      </c>
      <c r="W39" s="162">
        <v>9366306.9498000015</v>
      </c>
      <c r="X39" s="162">
        <v>4599387.4700599993</v>
      </c>
      <c r="Y39" s="162">
        <v>13965694.419960001</v>
      </c>
      <c r="Z39" s="162">
        <v>0</v>
      </c>
      <c r="AA39" s="162">
        <v>0</v>
      </c>
      <c r="AB39" s="162">
        <v>0</v>
      </c>
    </row>
    <row r="40" spans="1:28" x14ac:dyDescent="0.2">
      <c r="A40" s="102" t="s">
        <v>114</v>
      </c>
      <c r="B40" s="158">
        <v>458589104.1573</v>
      </c>
      <c r="C40" s="158">
        <v>5622954.3671699995</v>
      </c>
      <c r="D40" s="158">
        <v>464212058.52447003</v>
      </c>
      <c r="E40" s="159">
        <v>24487580.870116502</v>
      </c>
      <c r="F40" s="159">
        <v>1527548.3160599996</v>
      </c>
      <c r="G40" s="159">
        <v>26015129.186276503</v>
      </c>
      <c r="H40" s="109">
        <v>0.328733</v>
      </c>
      <c r="I40" s="105">
        <v>0.35090020050096749</v>
      </c>
      <c r="J40" s="109">
        <v>0.32900200000000002</v>
      </c>
      <c r="K40" s="106">
        <v>212.37100000000001</v>
      </c>
      <c r="L40" s="106">
        <v>94.910753458617975</v>
      </c>
      <c r="M40" s="106">
        <v>210.95500000000001</v>
      </c>
      <c r="N40" s="162">
        <v>11938327.355</v>
      </c>
      <c r="O40" s="162">
        <v>1442178.9335999999</v>
      </c>
      <c r="P40" s="162">
        <v>13380506.288600001</v>
      </c>
      <c r="Q40" s="162">
        <v>413361515.60590005</v>
      </c>
      <c r="R40" s="162">
        <v>3995816.1858699992</v>
      </c>
      <c r="S40" s="162">
        <v>417357331.79177004</v>
      </c>
      <c r="T40" s="162">
        <v>30830622.006300002</v>
      </c>
      <c r="U40" s="162">
        <v>164196.7549</v>
      </c>
      <c r="V40" s="162">
        <v>30994818.7612</v>
      </c>
      <c r="W40" s="162">
        <v>12520848.5151</v>
      </c>
      <c r="X40" s="162">
        <v>1462941.4264</v>
      </c>
      <c r="Y40" s="162">
        <v>13983789.941500001</v>
      </c>
      <c r="Z40" s="162">
        <v>1876118.03</v>
      </c>
      <c r="AA40" s="162">
        <v>0</v>
      </c>
      <c r="AB40" s="162">
        <v>1876118.03</v>
      </c>
    </row>
    <row r="41" spans="1:28" x14ac:dyDescent="0.2">
      <c r="A41" s="102" t="s">
        <v>115</v>
      </c>
      <c r="B41" s="158">
        <v>7123618992.1773672</v>
      </c>
      <c r="C41" s="158">
        <v>4398836553.4297705</v>
      </c>
      <c r="D41" s="158">
        <v>11522455545.607138</v>
      </c>
      <c r="E41" s="159">
        <v>47696217.334104493</v>
      </c>
      <c r="F41" s="159">
        <v>26964938.735416841</v>
      </c>
      <c r="G41" s="159">
        <v>74661156.069521323</v>
      </c>
      <c r="H41" s="109">
        <v>0.11711299999999999</v>
      </c>
      <c r="I41" s="105">
        <v>7.0204553474229631E-2</v>
      </c>
      <c r="J41" s="109">
        <v>9.9271899999999996E-2</v>
      </c>
      <c r="K41" s="106">
        <v>137.53899999999999</v>
      </c>
      <c r="L41" s="106">
        <v>158.41878889984366</v>
      </c>
      <c r="M41" s="106">
        <v>145.43700000000001</v>
      </c>
      <c r="N41" s="162">
        <v>56785021.753499992</v>
      </c>
      <c r="O41" s="162">
        <v>41318859.668678991</v>
      </c>
      <c r="P41" s="162">
        <v>98103881.422178984</v>
      </c>
      <c r="Q41" s="162">
        <v>6681573200.5054579</v>
      </c>
      <c r="R41" s="162">
        <v>4086964588.1420879</v>
      </c>
      <c r="S41" s="162">
        <v>10768537788.647446</v>
      </c>
      <c r="T41" s="162">
        <v>317531528.07941008</v>
      </c>
      <c r="U41" s="162">
        <v>221679010.35919452</v>
      </c>
      <c r="V41" s="162">
        <v>539210538.43860459</v>
      </c>
      <c r="W41" s="162">
        <v>88957758.766900003</v>
      </c>
      <c r="X41" s="162">
        <v>69909150.010087967</v>
      </c>
      <c r="Y41" s="162">
        <v>158866908.77708802</v>
      </c>
      <c r="Z41" s="162">
        <v>35556504.825600006</v>
      </c>
      <c r="AA41" s="162">
        <v>20283804.918400001</v>
      </c>
      <c r="AB41" s="162">
        <v>55840309.74400001</v>
      </c>
    </row>
    <row r="42" spans="1:28" s="115" customFormat="1" x14ac:dyDescent="0.2">
      <c r="A42" s="111" t="s">
        <v>211</v>
      </c>
      <c r="B42" s="160">
        <v>5253591007.4484024</v>
      </c>
      <c r="C42" s="160">
        <v>3629304223.477056</v>
      </c>
      <c r="D42" s="160">
        <v>8882895230.9254589</v>
      </c>
      <c r="E42" s="161">
        <v>39556616.371234618</v>
      </c>
      <c r="F42" s="161">
        <v>23557331.018187579</v>
      </c>
      <c r="G42" s="161">
        <v>63113947.389422208</v>
      </c>
      <c r="H42" s="112">
        <v>0.115785</v>
      </c>
      <c r="I42" s="113">
        <v>7.0394856524054181E-2</v>
      </c>
      <c r="J42" s="112">
        <v>9.7437099999999999E-2</v>
      </c>
      <c r="K42" s="114">
        <v>140.55099999999999</v>
      </c>
      <c r="L42" s="114">
        <v>160.56663799596578</v>
      </c>
      <c r="M42" s="114">
        <v>148.65899999999999</v>
      </c>
      <c r="N42" s="163">
        <v>48739189.693099998</v>
      </c>
      <c r="O42" s="163">
        <v>33849729.762026988</v>
      </c>
      <c r="P42" s="163">
        <v>82588919.455226988</v>
      </c>
      <c r="Q42" s="163">
        <v>4901984261.4922018</v>
      </c>
      <c r="R42" s="163">
        <v>3357367732.4704914</v>
      </c>
      <c r="S42" s="163">
        <v>8259351993.962594</v>
      </c>
      <c r="T42" s="163">
        <v>240668874.63419998</v>
      </c>
      <c r="U42" s="163">
        <v>191381235.2508086</v>
      </c>
      <c r="V42" s="163">
        <v>432050109.88510859</v>
      </c>
      <c r="W42" s="163">
        <v>75835814.026799977</v>
      </c>
      <c r="X42" s="163">
        <v>62508731.03385599</v>
      </c>
      <c r="Y42" s="163">
        <v>138344545.06065601</v>
      </c>
      <c r="Z42" s="163">
        <v>35102057.295199998</v>
      </c>
      <c r="AA42" s="163">
        <v>18046524.721900001</v>
      </c>
      <c r="AB42" s="163">
        <v>53148582.017100006</v>
      </c>
    </row>
    <row r="43" spans="1:28" s="115" customFormat="1" x14ac:dyDescent="0.2">
      <c r="A43" s="111" t="s">
        <v>212</v>
      </c>
      <c r="B43" s="160">
        <v>1172624695.8924079</v>
      </c>
      <c r="C43" s="160">
        <v>536477302.47783798</v>
      </c>
      <c r="D43" s="160">
        <v>1709101998.3702469</v>
      </c>
      <c r="E43" s="161">
        <v>3729268.7284426601</v>
      </c>
      <c r="F43" s="161">
        <v>1993581.68409525</v>
      </c>
      <c r="G43" s="161">
        <v>5722850.412537911</v>
      </c>
      <c r="H43" s="112">
        <v>0.114535</v>
      </c>
      <c r="I43" s="113">
        <v>6.9716539204662725E-2</v>
      </c>
      <c r="J43" s="112">
        <v>0.100605</v>
      </c>
      <c r="K43" s="114">
        <v>139.745</v>
      </c>
      <c r="L43" s="114">
        <v>140.9268391006172</v>
      </c>
      <c r="M43" s="114">
        <v>140.11199999999999</v>
      </c>
      <c r="N43" s="163">
        <v>4498169.0893999999</v>
      </c>
      <c r="O43" s="163">
        <v>6524059.8932519993</v>
      </c>
      <c r="P43" s="163">
        <v>11022228.982651999</v>
      </c>
      <c r="Q43" s="163">
        <v>1117901437.0932078</v>
      </c>
      <c r="R43" s="163">
        <v>516496403.64767009</v>
      </c>
      <c r="S43" s="163">
        <v>1634397840.7408791</v>
      </c>
      <c r="T43" s="163">
        <v>47629570.420100003</v>
      </c>
      <c r="U43" s="163">
        <v>12017725.410715891</v>
      </c>
      <c r="V43" s="163">
        <v>59647295.830815896</v>
      </c>
      <c r="W43" s="163">
        <v>6870024.161199999</v>
      </c>
      <c r="X43" s="163">
        <v>5726437.7023519892</v>
      </c>
      <c r="Y43" s="163">
        <v>12596461.863551989</v>
      </c>
      <c r="Z43" s="163">
        <v>223664.21789999999</v>
      </c>
      <c r="AA43" s="163">
        <v>2236735.7171</v>
      </c>
      <c r="AB43" s="163">
        <v>2460399.9350000001</v>
      </c>
    </row>
    <row r="44" spans="1:28" s="115" customFormat="1" x14ac:dyDescent="0.2">
      <c r="A44" s="111" t="s">
        <v>213</v>
      </c>
      <c r="B44" s="160">
        <v>697403288.83655548</v>
      </c>
      <c r="C44" s="160">
        <v>233055027.47486931</v>
      </c>
      <c r="D44" s="160">
        <v>930458316.31142449</v>
      </c>
      <c r="E44" s="161">
        <v>4410332.2344272193</v>
      </c>
      <c r="F44" s="161">
        <v>1414026.0331340001</v>
      </c>
      <c r="G44" s="161">
        <v>5824358.2675612196</v>
      </c>
      <c r="H44" s="112">
        <v>0.13093299999999999</v>
      </c>
      <c r="I44" s="113">
        <v>6.8887569911759178E-2</v>
      </c>
      <c r="J44" s="112">
        <v>0.115727</v>
      </c>
      <c r="K44" s="114">
        <v>111.18600000000001</v>
      </c>
      <c r="L44" s="114">
        <v>165.29183018354669</v>
      </c>
      <c r="M44" s="114">
        <v>124.54600000000001</v>
      </c>
      <c r="N44" s="163">
        <v>3547662.9709000001</v>
      </c>
      <c r="O44" s="163">
        <v>945070.01339999994</v>
      </c>
      <c r="P44" s="163">
        <v>4492732.9843999995</v>
      </c>
      <c r="Q44" s="163">
        <v>661687501.92004538</v>
      </c>
      <c r="R44" s="163">
        <v>213100452.02391931</v>
      </c>
      <c r="S44" s="163">
        <v>874787953.94406438</v>
      </c>
      <c r="T44" s="163">
        <v>29233083.025110152</v>
      </c>
      <c r="U44" s="163">
        <v>18280049.69757</v>
      </c>
      <c r="V44" s="163">
        <v>47513132.722680151</v>
      </c>
      <c r="W44" s="163">
        <v>6251920.5789000001</v>
      </c>
      <c r="X44" s="163">
        <v>1673981.2739800001</v>
      </c>
      <c r="Y44" s="163">
        <v>7925901.8527800012</v>
      </c>
      <c r="Z44" s="163">
        <v>230783.3125</v>
      </c>
      <c r="AA44" s="163">
        <v>544.47940000000006</v>
      </c>
      <c r="AB44" s="163">
        <v>231327.79190000001</v>
      </c>
    </row>
    <row r="45" spans="1:28" x14ac:dyDescent="0.2">
      <c r="A45" s="102" t="s">
        <v>214</v>
      </c>
      <c r="B45" s="158">
        <v>333277631.80680001</v>
      </c>
      <c r="C45" s="158">
        <v>1189817.7843251301</v>
      </c>
      <c r="D45" s="158">
        <v>334467449.59112507</v>
      </c>
      <c r="E45" s="159">
        <v>1838276.7981</v>
      </c>
      <c r="F45" s="159">
        <v>53563.384599999998</v>
      </c>
      <c r="G45" s="159">
        <v>1891840.1827</v>
      </c>
      <c r="H45" s="109">
        <v>0.19706199999999999</v>
      </c>
      <c r="I45" s="105">
        <v>0.19479399999999999</v>
      </c>
      <c r="J45" s="109">
        <v>0.197046</v>
      </c>
      <c r="K45" s="106">
        <v>16.5534</v>
      </c>
      <c r="L45" s="106">
        <v>125.52500000000002</v>
      </c>
      <c r="M45" s="106">
        <v>16.9404</v>
      </c>
      <c r="N45" s="162">
        <v>3801663.5528999995</v>
      </c>
      <c r="O45" s="162">
        <v>56894.158540000004</v>
      </c>
      <c r="P45" s="162">
        <v>3858557.7114400002</v>
      </c>
      <c r="Q45" s="162">
        <v>320296665.13890004</v>
      </c>
      <c r="R45" s="162">
        <v>1093674.6633351301</v>
      </c>
      <c r="S45" s="162">
        <v>321390339.80223507</v>
      </c>
      <c r="T45" s="162">
        <v>7512998.0515999999</v>
      </c>
      <c r="U45" s="162">
        <v>16142.11045</v>
      </c>
      <c r="V45" s="162">
        <v>7529140.1620500004</v>
      </c>
      <c r="W45" s="162">
        <v>5467968.6163000008</v>
      </c>
      <c r="X45" s="162">
        <v>80001.010540000003</v>
      </c>
      <c r="Y45" s="162">
        <v>5547969.62684</v>
      </c>
      <c r="Z45" s="162">
        <v>0</v>
      </c>
      <c r="AA45" s="162">
        <v>0</v>
      </c>
      <c r="AB45" s="162">
        <v>0</v>
      </c>
    </row>
    <row r="46" spans="1:28" x14ac:dyDescent="0.2">
      <c r="A46" s="102" t="s">
        <v>215</v>
      </c>
      <c r="B46" s="158">
        <v>6342618.2034999998</v>
      </c>
      <c r="C46" s="158">
        <v>34295.8465</v>
      </c>
      <c r="D46" s="158">
        <v>6376914.0499999998</v>
      </c>
      <c r="E46" s="159">
        <v>92853.089123330006</v>
      </c>
      <c r="F46" s="159">
        <v>107.12860000000001</v>
      </c>
      <c r="G46" s="159">
        <v>92960.217723330003</v>
      </c>
      <c r="H46" s="109">
        <v>5.3379299999999998E-2</v>
      </c>
      <c r="I46" s="105">
        <v>7.0000000000000007E-2</v>
      </c>
      <c r="J46" s="109">
        <v>5.3360600000000001E-2</v>
      </c>
      <c r="K46" s="106">
        <v>60.176499999999997</v>
      </c>
      <c r="L46" s="106">
        <v>121.733</v>
      </c>
      <c r="M46" s="106">
        <v>60.517400000000002</v>
      </c>
      <c r="N46" s="162">
        <v>2224.8000000000002</v>
      </c>
      <c r="O46" s="162">
        <v>0</v>
      </c>
      <c r="P46" s="162">
        <v>2224.8000000000002</v>
      </c>
      <c r="Q46" s="162">
        <v>6288798.1935000001</v>
      </c>
      <c r="R46" s="162">
        <v>34295.8465</v>
      </c>
      <c r="S46" s="162">
        <v>6323094.04</v>
      </c>
      <c r="T46" s="162">
        <v>51595.21</v>
      </c>
      <c r="U46" s="162">
        <v>0</v>
      </c>
      <c r="V46" s="162">
        <v>51595.21</v>
      </c>
      <c r="W46" s="162">
        <v>2224.8000000000002</v>
      </c>
      <c r="X46" s="162">
        <v>0</v>
      </c>
      <c r="Y46" s="162">
        <v>2224.8000000000002</v>
      </c>
      <c r="Z46" s="162">
        <v>0</v>
      </c>
      <c r="AA46" s="162">
        <v>0</v>
      </c>
      <c r="AB46" s="162">
        <v>0</v>
      </c>
    </row>
    <row r="47" spans="1:28" x14ac:dyDescent="0.2">
      <c r="A47" s="103" t="s">
        <v>276</v>
      </c>
      <c r="B47" s="158">
        <v>32164128121.337978</v>
      </c>
      <c r="C47" s="158">
        <v>26387522198.719612</v>
      </c>
      <c r="D47" s="158">
        <v>58551650320.057709</v>
      </c>
      <c r="E47" s="159">
        <v>725500581.6071074</v>
      </c>
      <c r="F47" s="159">
        <v>298396160.15558261</v>
      </c>
      <c r="G47" s="159">
        <v>1023896741.7625899</v>
      </c>
      <c r="H47" s="109">
        <v>0.14530399999999999</v>
      </c>
      <c r="I47" s="105">
        <v>8.9579493105469504E-2</v>
      </c>
      <c r="J47" s="109">
        <v>0.11841500000000001</v>
      </c>
      <c r="K47" s="106">
        <v>79.587100000000007</v>
      </c>
      <c r="L47" s="106">
        <v>96.551542542181068</v>
      </c>
      <c r="M47" s="106">
        <v>87.200400000000002</v>
      </c>
      <c r="N47" s="162">
        <v>481554492.82279003</v>
      </c>
      <c r="O47" s="162">
        <v>523625216.66055197</v>
      </c>
      <c r="P47" s="162">
        <v>1005179709.4833421</v>
      </c>
      <c r="Q47" s="162">
        <v>29859725280.325623</v>
      </c>
      <c r="R47" s="162">
        <v>24061435025.733692</v>
      </c>
      <c r="S47" s="162">
        <v>53921160306.059433</v>
      </c>
      <c r="T47" s="162">
        <v>1475253973.6389923</v>
      </c>
      <c r="U47" s="162">
        <v>1562513727.0734186</v>
      </c>
      <c r="V47" s="162">
        <v>3037767700.7124109</v>
      </c>
      <c r="W47" s="162">
        <v>760099345.25476468</v>
      </c>
      <c r="X47" s="162">
        <v>703299282.55971432</v>
      </c>
      <c r="Y47" s="162">
        <v>1463398627.8144791</v>
      </c>
      <c r="Z47" s="162">
        <v>69049522.118599996</v>
      </c>
      <c r="AA47" s="162">
        <v>60274163.352786005</v>
      </c>
      <c r="AB47" s="162">
        <v>129323685.471386</v>
      </c>
    </row>
    <row r="48" spans="1:28" x14ac:dyDescent="0.2">
      <c r="A48" s="104" t="s">
        <v>216</v>
      </c>
      <c r="B48" s="158">
        <v>6516469437.6320171</v>
      </c>
      <c r="C48" s="158">
        <v>13836896910.215769</v>
      </c>
      <c r="D48" s="158">
        <v>20353366347.84779</v>
      </c>
      <c r="E48" s="159">
        <v>103068365.08290401</v>
      </c>
      <c r="F48" s="159">
        <v>135829962.3595255</v>
      </c>
      <c r="G48" s="159">
        <v>238898327.44242948</v>
      </c>
      <c r="H48" s="109">
        <v>0.12175800000000001</v>
      </c>
      <c r="I48" s="105">
        <v>9.7564002950189355E-2</v>
      </c>
      <c r="J48" s="109">
        <v>0.105286</v>
      </c>
      <c r="K48" s="106">
        <v>58.554299999999998</v>
      </c>
      <c r="L48" s="106">
        <v>80.918049247022111</v>
      </c>
      <c r="M48" s="106">
        <v>73.784000000000006</v>
      </c>
      <c r="N48" s="162">
        <v>59791109.240900002</v>
      </c>
      <c r="O48" s="162">
        <v>222056668.978095</v>
      </c>
      <c r="P48" s="162">
        <v>281847778.21899498</v>
      </c>
      <c r="Q48" s="162">
        <v>6068294204.8946562</v>
      </c>
      <c r="R48" s="162">
        <v>12596748665.401264</v>
      </c>
      <c r="S48" s="162">
        <v>18665042870.295925</v>
      </c>
      <c r="T48" s="162">
        <v>307160610.00552082</v>
      </c>
      <c r="U48" s="162">
        <v>978462141.41615975</v>
      </c>
      <c r="V48" s="162">
        <v>1285622751.4216807</v>
      </c>
      <c r="W48" s="162">
        <v>141014622.73184001</v>
      </c>
      <c r="X48" s="162">
        <v>232184351.36854458</v>
      </c>
      <c r="Y48" s="162">
        <v>373198974.10038465</v>
      </c>
      <c r="Z48" s="162">
        <v>0</v>
      </c>
      <c r="AA48" s="162">
        <v>29501752.029799998</v>
      </c>
      <c r="AB48" s="162">
        <v>29501752.029799998</v>
      </c>
    </row>
    <row r="49" spans="1:28" x14ac:dyDescent="0.2">
      <c r="A49" s="104" t="s">
        <v>217</v>
      </c>
      <c r="B49" s="158">
        <v>3496054782.1269946</v>
      </c>
      <c r="C49" s="158">
        <v>6050178657.1711779</v>
      </c>
      <c r="D49" s="158">
        <v>9546233439.2981796</v>
      </c>
      <c r="E49" s="159">
        <v>70268586.703719288</v>
      </c>
      <c r="F49" s="159">
        <v>106052757.92572463</v>
      </c>
      <c r="G49" s="159">
        <v>176321344.62934393</v>
      </c>
      <c r="H49" s="109">
        <v>0.127973</v>
      </c>
      <c r="I49" s="105">
        <v>7.9430818353562957E-2</v>
      </c>
      <c r="J49" s="109">
        <v>9.7031500000000007E-2</v>
      </c>
      <c r="K49" s="106">
        <v>71.507199999999997</v>
      </c>
      <c r="L49" s="106">
        <v>90.446686528551808</v>
      </c>
      <c r="M49" s="106">
        <v>83.540800000000004</v>
      </c>
      <c r="N49" s="162">
        <v>97405713.248753399</v>
      </c>
      <c r="O49" s="162">
        <v>226239447.53483403</v>
      </c>
      <c r="P49" s="162">
        <v>323645160.7835874</v>
      </c>
      <c r="Q49" s="162">
        <v>3209925112.014401</v>
      </c>
      <c r="R49" s="162">
        <v>5414547641.9962673</v>
      </c>
      <c r="S49" s="162">
        <v>8624472754.0105782</v>
      </c>
      <c r="T49" s="162">
        <v>140999461.3289516</v>
      </c>
      <c r="U49" s="162">
        <v>279164254.87849778</v>
      </c>
      <c r="V49" s="162">
        <v>420163716.20744938</v>
      </c>
      <c r="W49" s="162">
        <v>141101910.78184229</v>
      </c>
      <c r="X49" s="162">
        <v>350584345.37382573</v>
      </c>
      <c r="Y49" s="162">
        <v>491686256.15576804</v>
      </c>
      <c r="Z49" s="162">
        <v>4028298.0017999997</v>
      </c>
      <c r="AA49" s="162">
        <v>5882414.9225859996</v>
      </c>
      <c r="AB49" s="162">
        <v>9910712.9243859984</v>
      </c>
    </row>
    <row r="50" spans="1:28" x14ac:dyDescent="0.2">
      <c r="A50" s="104" t="s">
        <v>218</v>
      </c>
      <c r="B50" s="158">
        <v>6308656948.3335876</v>
      </c>
      <c r="C50" s="158">
        <v>1389365441.9271488</v>
      </c>
      <c r="D50" s="158">
        <v>7698022390.2607374</v>
      </c>
      <c r="E50" s="159">
        <v>168832815.76625222</v>
      </c>
      <c r="F50" s="159">
        <v>17938015.226544388</v>
      </c>
      <c r="G50" s="159">
        <v>186770830.9927966</v>
      </c>
      <c r="H50" s="109">
        <v>0.16201299999999999</v>
      </c>
      <c r="I50" s="105">
        <v>7.8724965362222274E-2</v>
      </c>
      <c r="J50" s="109">
        <v>0.14715300000000001</v>
      </c>
      <c r="K50" s="106">
        <v>59.9099</v>
      </c>
      <c r="L50" s="106">
        <v>100.5261637728168</v>
      </c>
      <c r="M50" s="106">
        <v>67.261799999999994</v>
      </c>
      <c r="N50" s="162">
        <v>123990675.91600001</v>
      </c>
      <c r="O50" s="162">
        <v>23022762.5715</v>
      </c>
      <c r="P50" s="162">
        <v>147013438.4874</v>
      </c>
      <c r="Q50" s="162">
        <v>5837912333.7073879</v>
      </c>
      <c r="R50" s="162">
        <v>1279933329.8745489</v>
      </c>
      <c r="S50" s="162">
        <v>7117845663.5819368</v>
      </c>
      <c r="T50" s="162">
        <v>306035920.84249997</v>
      </c>
      <c r="U50" s="162">
        <v>75160775.315099999</v>
      </c>
      <c r="V50" s="162">
        <v>381196696.15760005</v>
      </c>
      <c r="W50" s="162">
        <v>162789880.88169998</v>
      </c>
      <c r="X50" s="162">
        <v>33399432.482300002</v>
      </c>
      <c r="Y50" s="162">
        <v>196189313.36400002</v>
      </c>
      <c r="Z50" s="162">
        <v>1918812.9020000002</v>
      </c>
      <c r="AA50" s="162">
        <v>871904.25520000001</v>
      </c>
      <c r="AB50" s="162">
        <v>2790717.1571999998</v>
      </c>
    </row>
    <row r="51" spans="1:28" x14ac:dyDescent="0.2">
      <c r="A51" s="104" t="s">
        <v>219</v>
      </c>
      <c r="B51" s="158">
        <v>15842946953.245821</v>
      </c>
      <c r="C51" s="158">
        <v>5111081189.4058027</v>
      </c>
      <c r="D51" s="158">
        <v>20954028142.651627</v>
      </c>
      <c r="E51" s="159">
        <v>383330814.05403185</v>
      </c>
      <c r="F51" s="159">
        <v>38575424.644088104</v>
      </c>
      <c r="G51" s="159">
        <v>421906238.69811994</v>
      </c>
      <c r="H51" s="109">
        <v>0.149092</v>
      </c>
      <c r="I51" s="105">
        <v>7.0999886058971035E-2</v>
      </c>
      <c r="J51" s="109">
        <v>0.13031499999999999</v>
      </c>
      <c r="K51" s="106">
        <v>97.628200000000007</v>
      </c>
      <c r="L51" s="106">
        <v>145.35438093845724</v>
      </c>
      <c r="M51" s="106">
        <v>109.107</v>
      </c>
      <c r="N51" s="162">
        <v>200366994.41713652</v>
      </c>
      <c r="O51" s="162">
        <v>52306337.576322995</v>
      </c>
      <c r="P51" s="162">
        <v>252673331.99345952</v>
      </c>
      <c r="Q51" s="162">
        <v>14743593629.72962</v>
      </c>
      <c r="R51" s="162">
        <v>4770205388.4718981</v>
      </c>
      <c r="S51" s="162">
        <v>19513799018.201519</v>
      </c>
      <c r="T51" s="162">
        <v>721057981.47201991</v>
      </c>
      <c r="U51" s="162">
        <v>229726555.4536612</v>
      </c>
      <c r="V51" s="162">
        <v>950784536.92568111</v>
      </c>
      <c r="W51" s="162">
        <v>315192930.82938242</v>
      </c>
      <c r="X51" s="162">
        <v>87131153.335044026</v>
      </c>
      <c r="Y51" s="162">
        <v>402324084.16442651</v>
      </c>
      <c r="Z51" s="162">
        <v>63102411.2148</v>
      </c>
      <c r="AA51" s="162">
        <v>24018092.145199999</v>
      </c>
      <c r="AB51" s="162">
        <v>87120503.359999999</v>
      </c>
    </row>
    <row r="53" spans="1:28" x14ac:dyDescent="0.2">
      <c r="B53" s="165">
        <f>D7+D47-BS!E29</f>
        <v>-1.5995864868164063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  <pageSetup scale="2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00B050"/>
  </sheetPr>
  <dimension ref="A1:AB51"/>
  <sheetViews>
    <sheetView zoomScaleNormal="100" workbookViewId="0">
      <selection activeCell="A3" sqref="A3"/>
    </sheetView>
  </sheetViews>
  <sheetFormatPr defaultColWidth="8.7109375" defaultRowHeight="12.75" x14ac:dyDescent="0.2"/>
  <cols>
    <col min="1" max="1" width="75" style="107" bestFit="1" customWidth="1"/>
    <col min="2" max="2" width="26.85546875" style="107" customWidth="1"/>
    <col min="3" max="4" width="9.85546875" style="107" bestFit="1" customWidth="1"/>
    <col min="5" max="16" width="8.7109375" style="107"/>
    <col min="17" max="19" width="9.85546875" style="107" bestFit="1" customWidth="1"/>
    <col min="20" max="16384" width="8.7109375" style="107"/>
  </cols>
  <sheetData>
    <row r="1" spans="1:28" x14ac:dyDescent="0.2">
      <c r="A1" s="110" t="s">
        <v>116</v>
      </c>
    </row>
    <row r="2" spans="1:28" x14ac:dyDescent="0.2">
      <c r="A2" s="68"/>
    </row>
    <row r="3" spans="1:28" x14ac:dyDescent="0.2">
      <c r="A3" s="77">
        <f>BS!B3</f>
        <v>45473</v>
      </c>
    </row>
    <row r="4" spans="1:28" x14ac:dyDescent="0.2">
      <c r="A4" s="205" t="s">
        <v>284</v>
      </c>
    </row>
    <row r="5" spans="1:28" ht="54.95" customHeight="1" x14ac:dyDescent="0.2">
      <c r="A5" s="203" t="s">
        <v>222</v>
      </c>
      <c r="B5" s="204" t="s">
        <v>235</v>
      </c>
      <c r="C5" s="204"/>
      <c r="D5" s="204"/>
      <c r="E5" s="204" t="s">
        <v>234</v>
      </c>
      <c r="F5" s="204"/>
      <c r="G5" s="204"/>
      <c r="H5" s="204" t="s">
        <v>236</v>
      </c>
      <c r="I5" s="204"/>
      <c r="J5" s="204"/>
      <c r="K5" s="204" t="s">
        <v>237</v>
      </c>
      <c r="L5" s="204"/>
      <c r="M5" s="204"/>
      <c r="N5" s="204" t="s">
        <v>238</v>
      </c>
      <c r="O5" s="204"/>
      <c r="P5" s="204"/>
      <c r="Q5" s="204" t="s">
        <v>239</v>
      </c>
      <c r="R5" s="204"/>
      <c r="S5" s="204"/>
      <c r="T5" s="204" t="s">
        <v>240</v>
      </c>
      <c r="U5" s="204"/>
      <c r="V5" s="204"/>
      <c r="W5" s="204" t="s">
        <v>241</v>
      </c>
      <c r="X5" s="204"/>
      <c r="Y5" s="204"/>
      <c r="Z5" s="204" t="s">
        <v>242</v>
      </c>
      <c r="AA5" s="204"/>
      <c r="AB5" s="204"/>
    </row>
    <row r="6" spans="1:28" x14ac:dyDescent="0.2">
      <c r="A6" s="203"/>
      <c r="B6" s="108" t="s">
        <v>22</v>
      </c>
      <c r="C6" s="108" t="s">
        <v>23</v>
      </c>
      <c r="D6" s="108" t="s">
        <v>13</v>
      </c>
      <c r="E6" s="108" t="s">
        <v>22</v>
      </c>
      <c r="F6" s="108" t="s">
        <v>23</v>
      </c>
      <c r="G6" s="108" t="s">
        <v>13</v>
      </c>
      <c r="H6" s="108" t="s">
        <v>22</v>
      </c>
      <c r="I6" s="108" t="s">
        <v>23</v>
      </c>
      <c r="J6" s="108" t="s">
        <v>13</v>
      </c>
      <c r="K6" s="108" t="s">
        <v>22</v>
      </c>
      <c r="L6" s="108" t="s">
        <v>23</v>
      </c>
      <c r="M6" s="108" t="s">
        <v>13</v>
      </c>
      <c r="N6" s="108" t="s">
        <v>22</v>
      </c>
      <c r="O6" s="108" t="s">
        <v>23</v>
      </c>
      <c r="P6" s="108" t="s">
        <v>13</v>
      </c>
      <c r="Q6" s="108" t="s">
        <v>22</v>
      </c>
      <c r="R6" s="108" t="s">
        <v>23</v>
      </c>
      <c r="S6" s="108" t="s">
        <v>13</v>
      </c>
      <c r="T6" s="108" t="s">
        <v>22</v>
      </c>
      <c r="U6" s="108" t="s">
        <v>23</v>
      </c>
      <c r="V6" s="108" t="s">
        <v>13</v>
      </c>
      <c r="W6" s="108" t="s">
        <v>22</v>
      </c>
      <c r="X6" s="108" t="s">
        <v>23</v>
      </c>
      <c r="Y6" s="108" t="s">
        <v>13</v>
      </c>
      <c r="Z6" s="108" t="s">
        <v>22</v>
      </c>
      <c r="AA6" s="108" t="s">
        <v>23</v>
      </c>
      <c r="AB6" s="108" t="s">
        <v>13</v>
      </c>
    </row>
    <row r="7" spans="1:28" x14ac:dyDescent="0.2">
      <c r="A7" s="103" t="s">
        <v>274</v>
      </c>
      <c r="B7" s="158">
        <f>Sectors_I!B7</f>
        <v>45011480.380000003</v>
      </c>
      <c r="C7" s="158">
        <f>Sectors_I!C7</f>
        <v>1314651.9835989601</v>
      </c>
      <c r="D7" s="158">
        <f>Sectors_I!D7</f>
        <v>46326132.363598965</v>
      </c>
      <c r="E7" s="159">
        <f>Sectors_I!E7</f>
        <v>619472.82749888999</v>
      </c>
      <c r="F7" s="159">
        <f>Sectors_I!F7</f>
        <v>4278.1373946900003</v>
      </c>
      <c r="G7" s="159">
        <f>Sectors_I!G7</f>
        <v>623750.96489357995</v>
      </c>
      <c r="H7" s="109">
        <f>Sectors_I!H7</f>
        <v>0.1</v>
      </c>
      <c r="I7" s="105">
        <f>Sectors_I!I7</f>
        <v>8.7926799999999999E-2</v>
      </c>
      <c r="J7" s="109">
        <f>Sectors_I!J7</f>
        <v>9.9660600000000002E-2</v>
      </c>
      <c r="K7" s="106">
        <f>Sectors_I!K7</f>
        <v>13</v>
      </c>
      <c r="L7" s="106">
        <f>Sectors_I!L7</f>
        <v>9.1495700000000006</v>
      </c>
      <c r="M7" s="106">
        <f>Sectors_I!M7</f>
        <v>12.8917</v>
      </c>
      <c r="N7" s="162">
        <f>Sectors_I!N7</f>
        <v>0</v>
      </c>
      <c r="O7" s="162">
        <f>Sectors_I!O7</f>
        <v>0</v>
      </c>
      <c r="P7" s="162">
        <f>Sectors_I!P7</f>
        <v>0</v>
      </c>
      <c r="Q7" s="162">
        <f>Sectors_I!Q7</f>
        <v>45011480.380000003</v>
      </c>
      <c r="R7" s="162">
        <f>Sectors_I!R7</f>
        <v>1314651.9835989601</v>
      </c>
      <c r="S7" s="162">
        <f>Sectors_I!S7</f>
        <v>46326132.363598965</v>
      </c>
      <c r="T7" s="162">
        <f>Sectors_I!T7</f>
        <v>0</v>
      </c>
      <c r="U7" s="162">
        <f>Sectors_I!U7</f>
        <v>0</v>
      </c>
      <c r="V7" s="162">
        <f>Sectors_I!V7</f>
        <v>0</v>
      </c>
      <c r="W7" s="162">
        <f>Sectors_I!W7</f>
        <v>0</v>
      </c>
      <c r="X7" s="162">
        <f>Sectors_I!X7</f>
        <v>0</v>
      </c>
      <c r="Y7" s="162">
        <f>Sectors_I!Y7</f>
        <v>0</v>
      </c>
      <c r="Z7" s="162">
        <f>Sectors_I!Z7</f>
        <v>0</v>
      </c>
      <c r="AA7" s="162">
        <f>Sectors_I!AA7</f>
        <v>0</v>
      </c>
      <c r="AB7" s="162">
        <f>Sectors_I!AB7</f>
        <v>0</v>
      </c>
    </row>
    <row r="8" spans="1:28" x14ac:dyDescent="0.2">
      <c r="A8" s="102" t="s">
        <v>117</v>
      </c>
      <c r="B8" s="158">
        <f>Sectors_I!B8</f>
        <v>37098426.44902429</v>
      </c>
      <c r="C8" s="158">
        <f>Sectors_I!C8</f>
        <v>32963823.260529168</v>
      </c>
      <c r="D8" s="158">
        <f>Sectors_I!D8</f>
        <v>70062249.709553495</v>
      </c>
      <c r="E8" s="159">
        <f>Sectors_I!E8</f>
        <v>178138.74741702003</v>
      </c>
      <c r="F8" s="159">
        <f>Sectors_I!F8</f>
        <v>338479.95225999999</v>
      </c>
      <c r="G8" s="159">
        <f>Sectors_I!G8</f>
        <v>516618.69967702002</v>
      </c>
      <c r="H8" s="109">
        <f>Sectors_I!H8</f>
        <v>0.119174</v>
      </c>
      <c r="I8" s="105">
        <f>Sectors_I!I8</f>
        <v>9.3339436641359019E-2</v>
      </c>
      <c r="J8" s="109">
        <f>Sectors_I!J8</f>
        <v>0.106976</v>
      </c>
      <c r="K8" s="106">
        <f>Sectors_I!K8</f>
        <v>47.9024</v>
      </c>
      <c r="L8" s="106">
        <f>Sectors_I!L8</f>
        <v>47.604257067452508</v>
      </c>
      <c r="M8" s="106">
        <f>Sectors_I!M8</f>
        <v>47.761699999999998</v>
      </c>
      <c r="N8" s="162">
        <f>Sectors_I!N8</f>
        <v>199781.14</v>
      </c>
      <c r="O8" s="162">
        <f>Sectors_I!O8</f>
        <v>0</v>
      </c>
      <c r="P8" s="162">
        <f>Sectors_I!P8</f>
        <v>199781.14</v>
      </c>
      <c r="Q8" s="162">
        <f>Sectors_I!Q8</f>
        <v>36559629.591824293</v>
      </c>
      <c r="R8" s="162">
        <f>Sectors_I!R8</f>
        <v>32963774.738229167</v>
      </c>
      <c r="S8" s="162">
        <f>Sectors_I!S8</f>
        <v>69523404.330053493</v>
      </c>
      <c r="T8" s="162">
        <f>Sectors_I!T8</f>
        <v>332202.03720000002</v>
      </c>
      <c r="U8" s="162">
        <f>Sectors_I!U8</f>
        <v>0</v>
      </c>
      <c r="V8" s="162">
        <f>Sectors_I!V8</f>
        <v>332202.03720000002</v>
      </c>
      <c r="W8" s="162">
        <f>Sectors_I!W8</f>
        <v>206594.82</v>
      </c>
      <c r="X8" s="162">
        <f>Sectors_I!X8</f>
        <v>48.522300000000001</v>
      </c>
      <c r="Y8" s="162">
        <f>Sectors_I!Y8</f>
        <v>206643.34230000002</v>
      </c>
      <c r="Z8" s="162">
        <f>Sectors_I!Z8</f>
        <v>0</v>
      </c>
      <c r="AA8" s="162">
        <f>Sectors_I!AA8</f>
        <v>0</v>
      </c>
      <c r="AB8" s="162">
        <f>Sectors_I!AB8</f>
        <v>0</v>
      </c>
    </row>
    <row r="9" spans="1:28" x14ac:dyDescent="0.2">
      <c r="A9" s="102" t="s">
        <v>118</v>
      </c>
      <c r="B9" s="158">
        <f>Sectors_I!B9</f>
        <v>676058718.82358503</v>
      </c>
      <c r="C9" s="158">
        <f>Sectors_I!C9</f>
        <v>61553106.13207192</v>
      </c>
      <c r="D9" s="158">
        <f>Sectors_I!D9</f>
        <v>737611824.95565689</v>
      </c>
      <c r="E9" s="159">
        <f>Sectors_I!E9</f>
        <v>2887718.0310889194</v>
      </c>
      <c r="F9" s="159">
        <f>Sectors_I!F9</f>
        <v>510005.98843726004</v>
      </c>
      <c r="G9" s="159">
        <f>Sectors_I!G9</f>
        <v>3397724.0195261794</v>
      </c>
      <c r="H9" s="109">
        <f>Sectors_I!H9</f>
        <v>0.12534600000000001</v>
      </c>
      <c r="I9" s="105">
        <f>Sectors_I!I9</f>
        <v>8.1458307771787322E-2</v>
      </c>
      <c r="J9" s="109">
        <f>Sectors_I!J9</f>
        <v>0.121694</v>
      </c>
      <c r="K9" s="106">
        <f>Sectors_I!K9</f>
        <v>27.918600000000001</v>
      </c>
      <c r="L9" s="106">
        <f>Sectors_I!L9</f>
        <v>23.311437996364919</v>
      </c>
      <c r="M9" s="106">
        <f>Sectors_I!M9</f>
        <v>27.534199999999998</v>
      </c>
      <c r="N9" s="162">
        <f>Sectors_I!N9</f>
        <v>907612.26139999996</v>
      </c>
      <c r="O9" s="162">
        <f>Sectors_I!O9</f>
        <v>533706.0956</v>
      </c>
      <c r="P9" s="162">
        <f>Sectors_I!P9</f>
        <v>1441318.3570000001</v>
      </c>
      <c r="Q9" s="162">
        <f>Sectors_I!Q9</f>
        <v>673600960.13678503</v>
      </c>
      <c r="R9" s="162">
        <f>Sectors_I!R9</f>
        <v>60699645.68007192</v>
      </c>
      <c r="S9" s="162">
        <f>Sectors_I!S9</f>
        <v>734300605.81695688</v>
      </c>
      <c r="T9" s="162">
        <f>Sectors_I!T9</f>
        <v>194863.625</v>
      </c>
      <c r="U9" s="162">
        <f>Sectors_I!U9</f>
        <v>25127.464599999999</v>
      </c>
      <c r="V9" s="162">
        <f>Sectors_I!V9</f>
        <v>219991.08960000001</v>
      </c>
      <c r="W9" s="162">
        <f>Sectors_I!W9</f>
        <v>1909325.8129999998</v>
      </c>
      <c r="X9" s="162">
        <f>Sectors_I!X9</f>
        <v>766420.62740000011</v>
      </c>
      <c r="Y9" s="162">
        <f>Sectors_I!Y9</f>
        <v>2675746.4403000004</v>
      </c>
      <c r="Z9" s="162">
        <f>Sectors_I!Z9</f>
        <v>353569.2488</v>
      </c>
      <c r="AA9" s="162">
        <f>Sectors_I!AA9</f>
        <v>61912.36</v>
      </c>
      <c r="AB9" s="162">
        <f>Sectors_I!AB9</f>
        <v>415481.60879999999</v>
      </c>
    </row>
    <row r="10" spans="1:28" x14ac:dyDescent="0.2">
      <c r="A10" s="102" t="s">
        <v>229</v>
      </c>
      <c r="B10" s="158">
        <f>Sectors_I!B10</f>
        <v>209006458.26677999</v>
      </c>
      <c r="C10" s="158">
        <f>Sectors_I!C10</f>
        <v>2050015.9183689998</v>
      </c>
      <c r="D10" s="158">
        <f>Sectors_I!D10</f>
        <v>211056474.18514901</v>
      </c>
      <c r="E10" s="159">
        <f>Sectors_I!E10</f>
        <v>841866.28734982002</v>
      </c>
      <c r="F10" s="159">
        <f>Sectors_I!F10</f>
        <v>4681.0032000000001</v>
      </c>
      <c r="G10" s="159">
        <f>Sectors_I!G10</f>
        <v>846547.29064982</v>
      </c>
      <c r="H10" s="109">
        <f>Sectors_I!H10</f>
        <v>0.14579900000000001</v>
      </c>
      <c r="I10" s="105">
        <f>Sectors_I!I10</f>
        <v>0.11051999999999999</v>
      </c>
      <c r="J10" s="109">
        <f>Sectors_I!J10</f>
        <v>0.145452</v>
      </c>
      <c r="K10" s="106">
        <f>Sectors_I!K10</f>
        <v>23.855899999999998</v>
      </c>
      <c r="L10" s="106">
        <f>Sectors_I!L10</f>
        <v>52.3932</v>
      </c>
      <c r="M10" s="106">
        <f>Sectors_I!M10</f>
        <v>24.133199999999999</v>
      </c>
      <c r="N10" s="162">
        <f>Sectors_I!N10</f>
        <v>0</v>
      </c>
      <c r="O10" s="162">
        <f>Sectors_I!O10</f>
        <v>0</v>
      </c>
      <c r="P10" s="162">
        <f>Sectors_I!P10</f>
        <v>0</v>
      </c>
      <c r="Q10" s="162">
        <f>Sectors_I!Q10</f>
        <v>208956852.09017998</v>
      </c>
      <c r="R10" s="162">
        <f>Sectors_I!R10</f>
        <v>2050015.9183689998</v>
      </c>
      <c r="S10" s="162">
        <f>Sectors_I!S10</f>
        <v>211006868.008549</v>
      </c>
      <c r="T10" s="162">
        <f>Sectors_I!T10</f>
        <v>0</v>
      </c>
      <c r="U10" s="162">
        <f>Sectors_I!U10</f>
        <v>0</v>
      </c>
      <c r="V10" s="162">
        <f>Sectors_I!V10</f>
        <v>0</v>
      </c>
      <c r="W10" s="162">
        <f>Sectors_I!W10</f>
        <v>49606.176599999999</v>
      </c>
      <c r="X10" s="162">
        <f>Sectors_I!X10</f>
        <v>0</v>
      </c>
      <c r="Y10" s="162">
        <f>Sectors_I!Y10</f>
        <v>49606.176599999999</v>
      </c>
      <c r="Z10" s="162">
        <f>Sectors_I!Z10</f>
        <v>0</v>
      </c>
      <c r="AA10" s="162">
        <f>Sectors_I!AA10</f>
        <v>0</v>
      </c>
      <c r="AB10" s="162">
        <f>Sectors_I!AB10</f>
        <v>0</v>
      </c>
    </row>
    <row r="11" spans="1:28" x14ac:dyDescent="0.2">
      <c r="A11" s="102" t="s">
        <v>243</v>
      </c>
      <c r="B11" s="158">
        <f>Sectors_I!B11</f>
        <v>302744467.88512588</v>
      </c>
      <c r="C11" s="158">
        <f>Sectors_I!C11</f>
        <v>3238275842.0381923</v>
      </c>
      <c r="D11" s="158">
        <f>Sectors_I!D11</f>
        <v>3541020309.9233236</v>
      </c>
      <c r="E11" s="159">
        <f>Sectors_I!E11</f>
        <v>17671359.700711396</v>
      </c>
      <c r="F11" s="159">
        <f>Sectors_I!F11</f>
        <v>29642361.027978681</v>
      </c>
      <c r="G11" s="159">
        <f>Sectors_I!G11</f>
        <v>47313720.728690088</v>
      </c>
      <c r="H11" s="109">
        <f>Sectors_I!H11</f>
        <v>0.115749</v>
      </c>
      <c r="I11" s="105">
        <f>Sectors_I!I11</f>
        <v>0.10432002042045109</v>
      </c>
      <c r="J11" s="109">
        <f>Sectors_I!J11</f>
        <v>0.105277</v>
      </c>
      <c r="K11" s="106">
        <f>Sectors_I!K11</f>
        <v>45.307699999999997</v>
      </c>
      <c r="L11" s="106">
        <f>Sectors_I!L11</f>
        <v>38.810225076335605</v>
      </c>
      <c r="M11" s="106">
        <f>Sectors_I!M11</f>
        <v>39.356699999999996</v>
      </c>
      <c r="N11" s="162">
        <f>Sectors_I!N11</f>
        <v>10745379.8386</v>
      </c>
      <c r="O11" s="162">
        <f>Sectors_I!O11</f>
        <v>74727602.702548996</v>
      </c>
      <c r="P11" s="162">
        <f>Sectors_I!P11</f>
        <v>85472982.541049004</v>
      </c>
      <c r="Q11" s="162">
        <f>Sectors_I!Q11</f>
        <v>254288649.26205683</v>
      </c>
      <c r="R11" s="162">
        <f>Sectors_I!R11</f>
        <v>2961876385.9434314</v>
      </c>
      <c r="S11" s="162">
        <f>Sectors_I!S11</f>
        <v>3216165035.2054935</v>
      </c>
      <c r="T11" s="162">
        <f>Sectors_I!T11</f>
        <v>10109804.26242085</v>
      </c>
      <c r="U11" s="162">
        <f>Sectors_I!U11</f>
        <v>198792762.47670799</v>
      </c>
      <c r="V11" s="162">
        <f>Sectors_I!V11</f>
        <v>208902566.73912883</v>
      </c>
      <c r="W11" s="162">
        <f>Sectors_I!W11</f>
        <v>38346014.3606482</v>
      </c>
      <c r="X11" s="162">
        <f>Sectors_I!X11</f>
        <v>55757017.602152586</v>
      </c>
      <c r="Y11" s="162">
        <f>Sectors_I!Y11</f>
        <v>94103031.962800786</v>
      </c>
      <c r="Z11" s="162">
        <f>Sectors_I!Z11</f>
        <v>0</v>
      </c>
      <c r="AA11" s="162">
        <f>Sectors_I!AA11</f>
        <v>21849676.015900001</v>
      </c>
      <c r="AB11" s="162">
        <f>Sectors_I!AB11</f>
        <v>21849676.015900001</v>
      </c>
    </row>
    <row r="12" spans="1:28" x14ac:dyDescent="0.2">
      <c r="A12" s="102" t="s">
        <v>119</v>
      </c>
      <c r="B12" s="158">
        <f>Sectors_I!B12</f>
        <v>561052061.44347548</v>
      </c>
      <c r="C12" s="158">
        <f>Sectors_I!C12</f>
        <v>2494798812.3827996</v>
      </c>
      <c r="D12" s="158">
        <f>Sectors_I!D12</f>
        <v>3055850873.8262725</v>
      </c>
      <c r="E12" s="159">
        <f>Sectors_I!E12</f>
        <v>7275459.5293202111</v>
      </c>
      <c r="F12" s="159">
        <f>Sectors_I!F12</f>
        <v>18593569.755276129</v>
      </c>
      <c r="G12" s="159">
        <f>Sectors_I!G12</f>
        <v>25869029.284596335</v>
      </c>
      <c r="H12" s="109">
        <f>Sectors_I!H12</f>
        <v>0.124031</v>
      </c>
      <c r="I12" s="105">
        <f>Sectors_I!I12</f>
        <v>8.6090416086713029E-2</v>
      </c>
      <c r="J12" s="109">
        <f>Sectors_I!J12</f>
        <v>9.3025300000000005E-2</v>
      </c>
      <c r="K12" s="106">
        <f>Sectors_I!K12</f>
        <v>97.387600000000006</v>
      </c>
      <c r="L12" s="106">
        <f>Sectors_I!L12</f>
        <v>119.06920652624605</v>
      </c>
      <c r="M12" s="106">
        <f>Sectors_I!M12</f>
        <v>115.127</v>
      </c>
      <c r="N12" s="162">
        <f>Sectors_I!N12</f>
        <v>9086639.026899999</v>
      </c>
      <c r="O12" s="162">
        <f>Sectors_I!O12</f>
        <v>40655138.463840008</v>
      </c>
      <c r="P12" s="162">
        <f>Sectors_I!P12</f>
        <v>49741777.490740001</v>
      </c>
      <c r="Q12" s="162">
        <f>Sectors_I!Q12</f>
        <v>498467602.1400755</v>
      </c>
      <c r="R12" s="162">
        <f>Sectors_I!R12</f>
        <v>2288102280.793973</v>
      </c>
      <c r="S12" s="162">
        <f>Sectors_I!S12</f>
        <v>2786569882.9341459</v>
      </c>
      <c r="T12" s="162">
        <f>Sectors_I!T12</f>
        <v>42239581.255999982</v>
      </c>
      <c r="U12" s="162">
        <f>Sectors_I!U12</f>
        <v>146272176.0710218</v>
      </c>
      <c r="V12" s="162">
        <f>Sectors_I!V12</f>
        <v>188511757.32702178</v>
      </c>
      <c r="W12" s="162">
        <f>Sectors_I!W12</f>
        <v>20344878.047399998</v>
      </c>
      <c r="X12" s="162">
        <f>Sectors_I!X12</f>
        <v>59150927.177125007</v>
      </c>
      <c r="Y12" s="162">
        <f>Sectors_I!Y12</f>
        <v>79495805.224425003</v>
      </c>
      <c r="Z12" s="162">
        <f>Sectors_I!Z12</f>
        <v>0</v>
      </c>
      <c r="AA12" s="162">
        <f>Sectors_I!AA12</f>
        <v>1273428.3406799999</v>
      </c>
      <c r="AB12" s="162">
        <f>Sectors_I!AB12</f>
        <v>1273428.3406799999</v>
      </c>
    </row>
    <row r="13" spans="1:28" x14ac:dyDescent="0.2">
      <c r="A13" s="102" t="s">
        <v>120</v>
      </c>
      <c r="B13" s="158">
        <f>Sectors_I!B13</f>
        <v>469469721.55019766</v>
      </c>
      <c r="C13" s="158">
        <f>Sectors_I!C13</f>
        <v>465761868.78666252</v>
      </c>
      <c r="D13" s="158">
        <f>Sectors_I!D13</f>
        <v>935231590.33686006</v>
      </c>
      <c r="E13" s="159">
        <f>Sectors_I!E13</f>
        <v>21938055.00350121</v>
      </c>
      <c r="F13" s="159">
        <f>Sectors_I!F13</f>
        <v>7419607.70845115</v>
      </c>
      <c r="G13" s="159">
        <f>Sectors_I!G13</f>
        <v>29357662.711852357</v>
      </c>
      <c r="H13" s="109">
        <f>Sectors_I!H13</f>
        <v>0.13856599999999999</v>
      </c>
      <c r="I13" s="105">
        <f>Sectors_I!I13</f>
        <v>9.5185859499131983E-2</v>
      </c>
      <c r="J13" s="109">
        <f>Sectors_I!J13</f>
        <v>0.116734</v>
      </c>
      <c r="K13" s="106">
        <f>Sectors_I!K13</f>
        <v>37.288200000000003</v>
      </c>
      <c r="L13" s="106">
        <f>Sectors_I!L13</f>
        <v>49.222125625041542</v>
      </c>
      <c r="M13" s="106">
        <f>Sectors_I!M13</f>
        <v>43.2956</v>
      </c>
      <c r="N13" s="162">
        <f>Sectors_I!N13</f>
        <v>21943690.918300003</v>
      </c>
      <c r="O13" s="162">
        <f>Sectors_I!O13</f>
        <v>12439291.97829999</v>
      </c>
      <c r="P13" s="162">
        <f>Sectors_I!P13</f>
        <v>34382982.896599986</v>
      </c>
      <c r="Q13" s="162">
        <f>Sectors_I!Q13</f>
        <v>397346128.53129768</v>
      </c>
      <c r="R13" s="162">
        <f>Sectors_I!R13</f>
        <v>430013620.13906252</v>
      </c>
      <c r="S13" s="162">
        <f>Sectors_I!S13</f>
        <v>827359748.67036009</v>
      </c>
      <c r="T13" s="162">
        <f>Sectors_I!T13</f>
        <v>42862979.525800005</v>
      </c>
      <c r="U13" s="162">
        <f>Sectors_I!U13</f>
        <v>17412150.263599999</v>
      </c>
      <c r="V13" s="162">
        <f>Sectors_I!V13</f>
        <v>60275129.789400004</v>
      </c>
      <c r="W13" s="162">
        <f>Sectors_I!W13</f>
        <v>29229021.646999996</v>
      </c>
      <c r="X13" s="162">
        <f>Sectors_I!X13</f>
        <v>18336098.383999992</v>
      </c>
      <c r="Y13" s="162">
        <f>Sectors_I!Y13</f>
        <v>47565120.030999988</v>
      </c>
      <c r="Z13" s="162">
        <f>Sectors_I!Z13</f>
        <v>31591.846099999999</v>
      </c>
      <c r="AA13" s="162">
        <f>Sectors_I!AA13</f>
        <v>0</v>
      </c>
      <c r="AB13" s="162">
        <f>Sectors_I!AB13</f>
        <v>31591.846099999999</v>
      </c>
    </row>
    <row r="14" spans="1:28" x14ac:dyDescent="0.2">
      <c r="A14" s="102" t="s">
        <v>121</v>
      </c>
      <c r="B14" s="158">
        <f>Sectors_I!B14</f>
        <v>614899410.79590786</v>
      </c>
      <c r="C14" s="158">
        <f>Sectors_I!C14</f>
        <v>1492141069.1011744</v>
      </c>
      <c r="D14" s="158">
        <f>Sectors_I!D14</f>
        <v>2107040479.8970821</v>
      </c>
      <c r="E14" s="159">
        <f>Sectors_I!E14</f>
        <v>13276032.82977096</v>
      </c>
      <c r="F14" s="159">
        <f>Sectors_I!F14</f>
        <v>13581175.599510498</v>
      </c>
      <c r="G14" s="159">
        <f>Sectors_I!G14</f>
        <v>26857208.429381453</v>
      </c>
      <c r="H14" s="109">
        <f>Sectors_I!H14</f>
        <v>0.12706500000000001</v>
      </c>
      <c r="I14" s="105">
        <f>Sectors_I!I14</f>
        <v>0.10865090723644093</v>
      </c>
      <c r="J14" s="109">
        <f>Sectors_I!J14</f>
        <v>0.11404499999999999</v>
      </c>
      <c r="K14" s="106">
        <f>Sectors_I!K14</f>
        <v>63.122599999999998</v>
      </c>
      <c r="L14" s="106">
        <f>Sectors_I!L14</f>
        <v>73.102468840586042</v>
      </c>
      <c r="M14" s="106">
        <f>Sectors_I!M14</f>
        <v>70.182199999999995</v>
      </c>
      <c r="N14" s="162">
        <f>Sectors_I!N14</f>
        <v>5460939.5098999999</v>
      </c>
      <c r="O14" s="162">
        <f>Sectors_I!O14</f>
        <v>28079318.514509</v>
      </c>
      <c r="P14" s="162">
        <f>Sectors_I!P14</f>
        <v>33540258.024408996</v>
      </c>
      <c r="Q14" s="162">
        <f>Sectors_I!Q14</f>
        <v>514055840.16990787</v>
      </c>
      <c r="R14" s="162">
        <f>Sectors_I!R14</f>
        <v>1434115905.2525356</v>
      </c>
      <c r="S14" s="162">
        <f>Sectors_I!S14</f>
        <v>1948171745.4223433</v>
      </c>
      <c r="T14" s="162">
        <f>Sectors_I!T14</f>
        <v>83452296.865499988</v>
      </c>
      <c r="U14" s="162">
        <f>Sectors_I!U14</f>
        <v>15322251.10822992</v>
      </c>
      <c r="V14" s="162">
        <f>Sectors_I!V14</f>
        <v>98774547.973729908</v>
      </c>
      <c r="W14" s="162">
        <f>Sectors_I!W14</f>
        <v>17391273.760499999</v>
      </c>
      <c r="X14" s="162">
        <f>Sectors_I!X14</f>
        <v>42702912.740409002</v>
      </c>
      <c r="Y14" s="162">
        <f>Sectors_I!Y14</f>
        <v>60094186.501009002</v>
      </c>
      <c r="Z14" s="162">
        <f>Sectors_I!Z14</f>
        <v>0</v>
      </c>
      <c r="AA14" s="162">
        <f>Sectors_I!AA14</f>
        <v>0</v>
      </c>
      <c r="AB14" s="162">
        <f>Sectors_I!AB14</f>
        <v>0</v>
      </c>
    </row>
    <row r="15" spans="1:28" x14ac:dyDescent="0.2">
      <c r="A15" s="102" t="s">
        <v>122</v>
      </c>
      <c r="B15" s="158">
        <f>Sectors_I!B15</f>
        <v>1196666971.3527284</v>
      </c>
      <c r="C15" s="158">
        <f>Sectors_I!C15</f>
        <v>696595802.67018902</v>
      </c>
      <c r="D15" s="158">
        <f>Sectors_I!D15</f>
        <v>1893262774.0229173</v>
      </c>
      <c r="E15" s="159">
        <f>Sectors_I!E15</f>
        <v>12551131.630951539</v>
      </c>
      <c r="F15" s="159">
        <f>Sectors_I!F15</f>
        <v>5779070.8068477809</v>
      </c>
      <c r="G15" s="159">
        <f>Sectors_I!G15</f>
        <v>18330202.437799323</v>
      </c>
      <c r="H15" s="109">
        <f>Sectors_I!H15</f>
        <v>0.123974</v>
      </c>
      <c r="I15" s="105">
        <f>Sectors_I!I15</f>
        <v>8.2366120326040362E-2</v>
      </c>
      <c r="J15" s="109">
        <f>Sectors_I!J15</f>
        <v>0.109267</v>
      </c>
      <c r="K15" s="106">
        <f>Sectors_I!K15</f>
        <v>54.1477</v>
      </c>
      <c r="L15" s="106">
        <f>Sectors_I!L15</f>
        <v>70.177097100442396</v>
      </c>
      <c r="M15" s="106">
        <f>Sectors_I!M15</f>
        <v>59.903399999999998</v>
      </c>
      <c r="N15" s="162">
        <f>Sectors_I!N15</f>
        <v>15430872.734199999</v>
      </c>
      <c r="O15" s="162">
        <f>Sectors_I!O15</f>
        <v>35398496.814755626</v>
      </c>
      <c r="P15" s="162">
        <f>Sectors_I!P15</f>
        <v>50829369.548955627</v>
      </c>
      <c r="Q15" s="162">
        <f>Sectors_I!Q15</f>
        <v>1165210724.7614284</v>
      </c>
      <c r="R15" s="162">
        <f>Sectors_I!R15</f>
        <v>673042065.39149344</v>
      </c>
      <c r="S15" s="162">
        <f>Sectors_I!S15</f>
        <v>1838252790.1529219</v>
      </c>
      <c r="T15" s="162">
        <f>Sectors_I!T15</f>
        <v>19065462.094000001</v>
      </c>
      <c r="U15" s="162">
        <f>Sectors_I!U15</f>
        <v>10858813.4925</v>
      </c>
      <c r="V15" s="162">
        <f>Sectors_I!V15</f>
        <v>29924275.5865</v>
      </c>
      <c r="W15" s="162">
        <f>Sectors_I!W15</f>
        <v>11664375.377800001</v>
      </c>
      <c r="X15" s="162">
        <f>Sectors_I!X15</f>
        <v>12329048.51409563</v>
      </c>
      <c r="Y15" s="162">
        <f>Sectors_I!Y15</f>
        <v>23993423.891895626</v>
      </c>
      <c r="Z15" s="162">
        <f>Sectors_I!Z15</f>
        <v>726409.11950000015</v>
      </c>
      <c r="AA15" s="162">
        <f>Sectors_I!AA15</f>
        <v>365875.2721</v>
      </c>
      <c r="AB15" s="162">
        <f>Sectors_I!AB15</f>
        <v>1092284.3916</v>
      </c>
    </row>
    <row r="16" spans="1:28" x14ac:dyDescent="0.2">
      <c r="A16" s="102" t="s">
        <v>123</v>
      </c>
      <c r="B16" s="158">
        <f>Sectors_I!B16</f>
        <v>838301477.80092299</v>
      </c>
      <c r="C16" s="158">
        <f>Sectors_I!C16</f>
        <v>795878379.30931795</v>
      </c>
      <c r="D16" s="158">
        <f>Sectors_I!D16</f>
        <v>1634179857.1102417</v>
      </c>
      <c r="E16" s="159">
        <f>Sectors_I!E16</f>
        <v>16014665.90157331</v>
      </c>
      <c r="F16" s="159">
        <f>Sectors_I!F16</f>
        <v>33525341.29272873</v>
      </c>
      <c r="G16" s="159">
        <f>Sectors_I!G16</f>
        <v>49540007.194202043</v>
      </c>
      <c r="H16" s="109">
        <f>Sectors_I!H16</f>
        <v>0.123792</v>
      </c>
      <c r="I16" s="105">
        <f>Sectors_I!I16</f>
        <v>9.1566626232240711E-2</v>
      </c>
      <c r="J16" s="109">
        <f>Sectors_I!J16</f>
        <v>0.108026</v>
      </c>
      <c r="K16" s="106">
        <f>Sectors_I!K16</f>
        <v>57.808799999999998</v>
      </c>
      <c r="L16" s="106">
        <f>Sectors_I!L16</f>
        <v>71.841600226804331</v>
      </c>
      <c r="M16" s="106">
        <f>Sectors_I!M16</f>
        <v>64.661299999999997</v>
      </c>
      <c r="N16" s="162">
        <f>Sectors_I!N16</f>
        <v>10399752.124700001</v>
      </c>
      <c r="O16" s="162">
        <f>Sectors_I!O16</f>
        <v>22992708.892331019</v>
      </c>
      <c r="P16" s="162">
        <f>Sectors_I!P16</f>
        <v>33392461.017031018</v>
      </c>
      <c r="Q16" s="162">
        <f>Sectors_I!Q16</f>
        <v>759885073.31078577</v>
      </c>
      <c r="R16" s="162">
        <f>Sectors_I!R16</f>
        <v>566725772.140522</v>
      </c>
      <c r="S16" s="162">
        <f>Sectors_I!S16</f>
        <v>1326610845.4511082</v>
      </c>
      <c r="T16" s="162">
        <f>Sectors_I!T16</f>
        <v>54606824.509199992</v>
      </c>
      <c r="U16" s="162">
        <f>Sectors_I!U16</f>
        <v>187168531.3363649</v>
      </c>
      <c r="V16" s="162">
        <f>Sectors_I!V16</f>
        <v>241775355.84566489</v>
      </c>
      <c r="W16" s="162">
        <f>Sectors_I!W16</f>
        <v>23763093.603937309</v>
      </c>
      <c r="X16" s="162">
        <f>Sectors_I!X16</f>
        <v>41984075.832431026</v>
      </c>
      <c r="Y16" s="162">
        <f>Sectors_I!Y16</f>
        <v>65747169.436468333</v>
      </c>
      <c r="Z16" s="162">
        <f>Sectors_I!Z16</f>
        <v>46486.377</v>
      </c>
      <c r="AA16" s="162">
        <f>Sectors_I!AA16</f>
        <v>0</v>
      </c>
      <c r="AB16" s="162">
        <f>Sectors_I!AB16</f>
        <v>46486.377</v>
      </c>
    </row>
    <row r="17" spans="1:28" x14ac:dyDescent="0.2">
      <c r="A17" s="102" t="s">
        <v>124</v>
      </c>
      <c r="B17" s="158">
        <f>Sectors_I!B17</f>
        <v>260397920.29482302</v>
      </c>
      <c r="C17" s="158">
        <f>Sectors_I!C17</f>
        <v>351820950.53606206</v>
      </c>
      <c r="D17" s="158">
        <f>Sectors_I!D17</f>
        <v>612218870.83088493</v>
      </c>
      <c r="E17" s="159">
        <f>Sectors_I!E17</f>
        <v>2842514.2388505503</v>
      </c>
      <c r="F17" s="159">
        <f>Sectors_I!F17</f>
        <v>2103898.1800719299</v>
      </c>
      <c r="G17" s="159">
        <f>Sectors_I!G17</f>
        <v>4946412.4189224802</v>
      </c>
      <c r="H17" s="109">
        <f>Sectors_I!H17</f>
        <v>0.12561700000000001</v>
      </c>
      <c r="I17" s="105">
        <f>Sectors_I!I17</f>
        <v>7.8158734106215447E-2</v>
      </c>
      <c r="J17" s="109">
        <f>Sectors_I!J17</f>
        <v>9.8317699999999994E-2</v>
      </c>
      <c r="K17" s="106">
        <f>Sectors_I!K17</f>
        <v>54.504199999999997</v>
      </c>
      <c r="L17" s="106">
        <f>Sectors_I!L17</f>
        <v>63.12837194118616</v>
      </c>
      <c r="M17" s="106">
        <f>Sectors_I!M17</f>
        <v>59.464399999999998</v>
      </c>
      <c r="N17" s="162">
        <f>Sectors_I!N17</f>
        <v>4091323.3745999997</v>
      </c>
      <c r="O17" s="162">
        <f>Sectors_I!O17</f>
        <v>3417099.0496999999</v>
      </c>
      <c r="P17" s="162">
        <f>Sectors_I!P17</f>
        <v>7508422.4244000008</v>
      </c>
      <c r="Q17" s="162">
        <f>Sectors_I!Q17</f>
        <v>250726988.934423</v>
      </c>
      <c r="R17" s="162">
        <f>Sectors_I!R17</f>
        <v>343544257.47436208</v>
      </c>
      <c r="S17" s="162">
        <f>Sectors_I!S17</f>
        <v>594271246.40888488</v>
      </c>
      <c r="T17" s="162">
        <f>Sectors_I!T17</f>
        <v>5686513.8256000001</v>
      </c>
      <c r="U17" s="162">
        <f>Sectors_I!U17</f>
        <v>4463349.9321999997</v>
      </c>
      <c r="V17" s="162">
        <f>Sectors_I!V17</f>
        <v>10149863.757700002</v>
      </c>
      <c r="W17" s="162">
        <f>Sectors_I!W17</f>
        <v>3965634.8054</v>
      </c>
      <c r="X17" s="162">
        <f>Sectors_I!X17</f>
        <v>3813343.1294999998</v>
      </c>
      <c r="Y17" s="162">
        <f>Sectors_I!Y17</f>
        <v>7778977.9349000007</v>
      </c>
      <c r="Z17" s="162">
        <f>Sectors_I!Z17</f>
        <v>18782.7294</v>
      </c>
      <c r="AA17" s="162">
        <f>Sectors_I!AA17</f>
        <v>0</v>
      </c>
      <c r="AB17" s="162">
        <f>Sectors_I!AB17</f>
        <v>18782.7294</v>
      </c>
    </row>
    <row r="18" spans="1:28" x14ac:dyDescent="0.2">
      <c r="A18" s="102" t="s">
        <v>125</v>
      </c>
      <c r="B18" s="158">
        <f>Sectors_I!B18</f>
        <v>224529138.31708202</v>
      </c>
      <c r="C18" s="158">
        <f>Sectors_I!C18</f>
        <v>384099115.18609262</v>
      </c>
      <c r="D18" s="158">
        <f>Sectors_I!D18</f>
        <v>608628253.50317419</v>
      </c>
      <c r="E18" s="159">
        <f>Sectors_I!E18</f>
        <v>3931247.9801435</v>
      </c>
      <c r="F18" s="159">
        <f>Sectors_I!F18</f>
        <v>2072984.0239502303</v>
      </c>
      <c r="G18" s="159">
        <f>Sectors_I!G18</f>
        <v>6004232.0040937196</v>
      </c>
      <c r="H18" s="109">
        <f>Sectors_I!H18</f>
        <v>0.139878</v>
      </c>
      <c r="I18" s="105">
        <f>Sectors_I!I18</f>
        <v>8.2376774440718822E-2</v>
      </c>
      <c r="J18" s="109">
        <f>Sectors_I!J18</f>
        <v>0.10367</v>
      </c>
      <c r="K18" s="106">
        <f>Sectors_I!K18</f>
        <v>49.161200000000001</v>
      </c>
      <c r="L18" s="106">
        <f>Sectors_I!L18</f>
        <v>53.511943141114649</v>
      </c>
      <c r="M18" s="106">
        <f>Sectors_I!M18</f>
        <v>51.900199999999998</v>
      </c>
      <c r="N18" s="162">
        <f>Sectors_I!N18</f>
        <v>2660316.3263999997</v>
      </c>
      <c r="O18" s="162">
        <f>Sectors_I!O18</f>
        <v>1318227.3884000001</v>
      </c>
      <c r="P18" s="162">
        <f>Sectors_I!P18</f>
        <v>3978543.7146999999</v>
      </c>
      <c r="Q18" s="162">
        <f>Sectors_I!Q18</f>
        <v>202965329.63138202</v>
      </c>
      <c r="R18" s="162">
        <f>Sectors_I!R18</f>
        <v>369160185.7344926</v>
      </c>
      <c r="S18" s="162">
        <f>Sectors_I!S18</f>
        <v>572125515.36587417</v>
      </c>
      <c r="T18" s="162">
        <f>Sectors_I!T18</f>
        <v>18289429.2531</v>
      </c>
      <c r="U18" s="162">
        <f>Sectors_I!U18</f>
        <v>12455065.104899999</v>
      </c>
      <c r="V18" s="162">
        <f>Sectors_I!V18</f>
        <v>30744494.357999999</v>
      </c>
      <c r="W18" s="162">
        <f>Sectors_I!W18</f>
        <v>3252066.6321</v>
      </c>
      <c r="X18" s="162">
        <f>Sectors_I!X18</f>
        <v>2232602.1386000002</v>
      </c>
      <c r="Y18" s="162">
        <f>Sectors_I!Y18</f>
        <v>5484668.7707000002</v>
      </c>
      <c r="Z18" s="162">
        <f>Sectors_I!Z18</f>
        <v>22312.800499999998</v>
      </c>
      <c r="AA18" s="162">
        <f>Sectors_I!AA18</f>
        <v>251262.20809999999</v>
      </c>
      <c r="AB18" s="162">
        <f>Sectors_I!AB18</f>
        <v>273575.0086</v>
      </c>
    </row>
    <row r="19" spans="1:28" x14ac:dyDescent="0.2">
      <c r="A19" s="102" t="s">
        <v>126</v>
      </c>
      <c r="B19" s="158">
        <f>Sectors_I!B19</f>
        <v>922379374.98488402</v>
      </c>
      <c r="C19" s="158">
        <f>Sectors_I!C19</f>
        <v>1132207671.2094114</v>
      </c>
      <c r="D19" s="158">
        <f>Sectors_I!D19</f>
        <v>2054587046.1942964</v>
      </c>
      <c r="E19" s="159">
        <f>Sectors_I!E19</f>
        <v>20714110.793887258</v>
      </c>
      <c r="F19" s="159">
        <f>Sectors_I!F19</f>
        <v>19816424.589922152</v>
      </c>
      <c r="G19" s="159">
        <f>Sectors_I!G19</f>
        <v>40530535.383809373</v>
      </c>
      <c r="H19" s="109">
        <f>Sectors_I!H19</f>
        <v>0.133552</v>
      </c>
      <c r="I19" s="105">
        <f>Sectors_I!I19</f>
        <v>7.8925854035471574E-2</v>
      </c>
      <c r="J19" s="109">
        <f>Sectors_I!J19</f>
        <v>0.103448</v>
      </c>
      <c r="K19" s="106">
        <f>Sectors_I!K19</f>
        <v>59.005800000000001</v>
      </c>
      <c r="L19" s="106">
        <f>Sectors_I!L19</f>
        <v>71.100024556055175</v>
      </c>
      <c r="M19" s="106">
        <f>Sectors_I!M19</f>
        <v>65.664199999999994</v>
      </c>
      <c r="N19" s="162">
        <f>Sectors_I!N19</f>
        <v>27784069.721999999</v>
      </c>
      <c r="O19" s="162">
        <f>Sectors_I!O19</f>
        <v>48767384.3418044</v>
      </c>
      <c r="P19" s="162">
        <f>Sectors_I!P19</f>
        <v>76551454.063804418</v>
      </c>
      <c r="Q19" s="162">
        <f>Sectors_I!Q19</f>
        <v>854216367.23628402</v>
      </c>
      <c r="R19" s="162">
        <f>Sectors_I!R19</f>
        <v>1053660693.4329389</v>
      </c>
      <c r="S19" s="162">
        <f>Sectors_I!S19</f>
        <v>1907877060.6692238</v>
      </c>
      <c r="T19" s="162">
        <f>Sectors_I!T19</f>
        <v>35851565.583399996</v>
      </c>
      <c r="U19" s="162">
        <f>Sectors_I!U19</f>
        <v>20454898.231279999</v>
      </c>
      <c r="V19" s="162">
        <f>Sectors_I!V19</f>
        <v>56306463.814679995</v>
      </c>
      <c r="W19" s="162">
        <f>Sectors_I!W19</f>
        <v>32175880.160699997</v>
      </c>
      <c r="X19" s="162">
        <f>Sectors_I!X19</f>
        <v>56755951.960292399</v>
      </c>
      <c r="Y19" s="162">
        <f>Sectors_I!Y19</f>
        <v>88931832.120992407</v>
      </c>
      <c r="Z19" s="162">
        <f>Sectors_I!Z19</f>
        <v>135562.00450000001</v>
      </c>
      <c r="AA19" s="162">
        <f>Sectors_I!AA19</f>
        <v>1336127.5848999999</v>
      </c>
      <c r="AB19" s="162">
        <f>Sectors_I!AB19</f>
        <v>1471689.5893999999</v>
      </c>
    </row>
    <row r="20" spans="1:28" x14ac:dyDescent="0.2">
      <c r="A20" s="102" t="s">
        <v>127</v>
      </c>
      <c r="B20" s="158">
        <f>Sectors_I!B20</f>
        <v>430097888.72332919</v>
      </c>
      <c r="C20" s="158">
        <f>Sectors_I!C20</f>
        <v>352486539.9372642</v>
      </c>
      <c r="D20" s="158">
        <f>Sectors_I!D20</f>
        <v>782584428.66059399</v>
      </c>
      <c r="E20" s="159">
        <f>Sectors_I!E20</f>
        <v>10047975.98648992</v>
      </c>
      <c r="F20" s="159">
        <f>Sectors_I!F20</f>
        <v>5232760.5619435804</v>
      </c>
      <c r="G20" s="159">
        <f>Sectors_I!G20</f>
        <v>15280736.548433501</v>
      </c>
      <c r="H20" s="109">
        <f>Sectors_I!H20</f>
        <v>0.127998</v>
      </c>
      <c r="I20" s="105">
        <f>Sectors_I!I20</f>
        <v>8.0029157384038332E-2</v>
      </c>
      <c r="J20" s="109">
        <f>Sectors_I!J20</f>
        <v>0.106459</v>
      </c>
      <c r="K20" s="106">
        <f>Sectors_I!K20</f>
        <v>73.747799999999998</v>
      </c>
      <c r="L20" s="106">
        <f>Sectors_I!L20</f>
        <v>72.192029600923703</v>
      </c>
      <c r="M20" s="106">
        <f>Sectors_I!M20</f>
        <v>73.049499999999995</v>
      </c>
      <c r="N20" s="162">
        <f>Sectors_I!N20</f>
        <v>7267621.28555342</v>
      </c>
      <c r="O20" s="162">
        <f>Sectors_I!O20</f>
        <v>11952721.80078226</v>
      </c>
      <c r="P20" s="162">
        <f>Sectors_I!P20</f>
        <v>19220343.086335681</v>
      </c>
      <c r="Q20" s="162">
        <f>Sectors_I!Q20</f>
        <v>388529159.9023242</v>
      </c>
      <c r="R20" s="162">
        <f>Sectors_I!R20</f>
        <v>280003694.56234193</v>
      </c>
      <c r="S20" s="162">
        <f>Sectors_I!S20</f>
        <v>668532854.46476686</v>
      </c>
      <c r="T20" s="162">
        <f>Sectors_I!T20</f>
        <v>19968477.140900001</v>
      </c>
      <c r="U20" s="162">
        <f>Sectors_I!U20</f>
        <v>56527202.46266</v>
      </c>
      <c r="V20" s="162">
        <f>Sectors_I!V20</f>
        <v>76495679.603560001</v>
      </c>
      <c r="W20" s="162">
        <f>Sectors_I!W20</f>
        <v>21598603.504404958</v>
      </c>
      <c r="X20" s="162">
        <f>Sectors_I!X20</f>
        <v>15955642.912262261</v>
      </c>
      <c r="Y20" s="162">
        <f>Sectors_I!Y20</f>
        <v>37554246.416567221</v>
      </c>
      <c r="Z20" s="162">
        <f>Sectors_I!Z20</f>
        <v>1648.1757</v>
      </c>
      <c r="AA20" s="162">
        <f>Sectors_I!AA20</f>
        <v>0</v>
      </c>
      <c r="AB20" s="162">
        <f>Sectors_I!AB20</f>
        <v>1648.1757</v>
      </c>
    </row>
    <row r="21" spans="1:28" x14ac:dyDescent="0.2">
      <c r="A21" s="102" t="s">
        <v>128</v>
      </c>
      <c r="B21" s="158">
        <f>Sectors_I!B21</f>
        <v>751922488.7200098</v>
      </c>
      <c r="C21" s="158">
        <f>Sectors_I!C21</f>
        <v>2469242088.1675191</v>
      </c>
      <c r="D21" s="158">
        <f>Sectors_I!D21</f>
        <v>3221164576.8875279</v>
      </c>
      <c r="E21" s="159">
        <f>Sectors_I!E21</f>
        <v>11379569.007017139</v>
      </c>
      <c r="F21" s="159">
        <f>Sectors_I!F21</f>
        <v>34495378.582990512</v>
      </c>
      <c r="G21" s="159">
        <f>Sectors_I!G21</f>
        <v>45874947.589907646</v>
      </c>
      <c r="H21" s="109">
        <f>Sectors_I!H21</f>
        <v>0.13086600000000001</v>
      </c>
      <c r="I21" s="105">
        <f>Sectors_I!I21</f>
        <v>8.7365513064962694E-2</v>
      </c>
      <c r="J21" s="109">
        <f>Sectors_I!J21</f>
        <v>9.7205600000000003E-2</v>
      </c>
      <c r="K21" s="106">
        <f>Sectors_I!K21</f>
        <v>108.848</v>
      </c>
      <c r="L21" s="106">
        <f>Sectors_I!L21</f>
        <v>124.67527068895512</v>
      </c>
      <c r="M21" s="106">
        <f>Sectors_I!M21</f>
        <v>121.07599999999999</v>
      </c>
      <c r="N21" s="162">
        <f>Sectors_I!N21</f>
        <v>16760536.079599999</v>
      </c>
      <c r="O21" s="162">
        <f>Sectors_I!O21</f>
        <v>40306005.865450718</v>
      </c>
      <c r="P21" s="162">
        <f>Sectors_I!P21</f>
        <v>57066541.945050709</v>
      </c>
      <c r="Q21" s="162">
        <f>Sectors_I!Q21</f>
        <v>689010105.67980981</v>
      </c>
      <c r="R21" s="162">
        <f>Sectors_I!R21</f>
        <v>2139724521.8698745</v>
      </c>
      <c r="S21" s="162">
        <f>Sectors_I!S21</f>
        <v>2828734627.5498829</v>
      </c>
      <c r="T21" s="162">
        <f>Sectors_I!T21</f>
        <v>46110030.475299999</v>
      </c>
      <c r="U21" s="162">
        <f>Sectors_I!U21</f>
        <v>213066193.98986122</v>
      </c>
      <c r="V21" s="162">
        <f>Sectors_I!V21</f>
        <v>259176224.46506125</v>
      </c>
      <c r="W21" s="162">
        <f>Sectors_I!W21</f>
        <v>16376692.7106</v>
      </c>
      <c r="X21" s="162">
        <f>Sectors_I!X21</f>
        <v>115219155.0517147</v>
      </c>
      <c r="Y21" s="162">
        <f>Sectors_I!Y21</f>
        <v>131595847.76221469</v>
      </c>
      <c r="Z21" s="162">
        <f>Sectors_I!Z21</f>
        <v>425659.85430000001</v>
      </c>
      <c r="AA21" s="162">
        <f>Sectors_I!AA21</f>
        <v>1232217.2560689999</v>
      </c>
      <c r="AB21" s="162">
        <f>Sectors_I!AB21</f>
        <v>1657877.1103690001</v>
      </c>
    </row>
    <row r="22" spans="1:28" x14ac:dyDescent="0.2">
      <c r="A22" s="102" t="s">
        <v>129</v>
      </c>
      <c r="B22" s="158">
        <f>Sectors_I!B22</f>
        <v>317714709.30905402</v>
      </c>
      <c r="C22" s="158">
        <f>Sectors_I!C22</f>
        <v>498946143.37071061</v>
      </c>
      <c r="D22" s="158">
        <f>Sectors_I!D22</f>
        <v>816660852.67976391</v>
      </c>
      <c r="E22" s="159">
        <f>Sectors_I!E22</f>
        <v>4787506.1224018997</v>
      </c>
      <c r="F22" s="159">
        <f>Sectors_I!F22</f>
        <v>5069794.5069855209</v>
      </c>
      <c r="G22" s="159">
        <f>Sectors_I!G22</f>
        <v>9857300.6292874198</v>
      </c>
      <c r="H22" s="109">
        <f>Sectors_I!H22</f>
        <v>0.125001</v>
      </c>
      <c r="I22" s="105">
        <f>Sectors_I!I22</f>
        <v>8.0540870030782072E-2</v>
      </c>
      <c r="J22" s="109">
        <f>Sectors_I!J22</f>
        <v>9.7823199999999999E-2</v>
      </c>
      <c r="K22" s="106">
        <f>Sectors_I!K22</f>
        <v>87.905900000000003</v>
      </c>
      <c r="L22" s="106">
        <f>Sectors_I!L22</f>
        <v>111.92867521398026</v>
      </c>
      <c r="M22" s="106">
        <f>Sectors_I!M22</f>
        <v>102.58199999999999</v>
      </c>
      <c r="N22" s="162">
        <f>Sectors_I!N22</f>
        <v>10117932.447399998</v>
      </c>
      <c r="O22" s="162">
        <f>Sectors_I!O22</f>
        <v>24059231.117800999</v>
      </c>
      <c r="P22" s="162">
        <f>Sectors_I!P22</f>
        <v>34177163.565301001</v>
      </c>
      <c r="Q22" s="162">
        <f>Sectors_I!Q22</f>
        <v>279147078.9697541</v>
      </c>
      <c r="R22" s="162">
        <f>Sectors_I!R22</f>
        <v>444250298.46864963</v>
      </c>
      <c r="S22" s="162">
        <f>Sectors_I!S22</f>
        <v>723397377.43850303</v>
      </c>
      <c r="T22" s="162">
        <f>Sectors_I!T22</f>
        <v>23991036.588899996</v>
      </c>
      <c r="U22" s="162">
        <f>Sectors_I!U22</f>
        <v>21994301.891330004</v>
      </c>
      <c r="V22" s="162">
        <f>Sectors_I!V22</f>
        <v>45985338.480130002</v>
      </c>
      <c r="W22" s="162">
        <f>Sectors_I!W22</f>
        <v>14345154.850400001</v>
      </c>
      <c r="X22" s="162">
        <f>Sectors_I!X22</f>
        <v>31062240.288030989</v>
      </c>
      <c r="Y22" s="162">
        <f>Sectors_I!Y22</f>
        <v>45407395.138430998</v>
      </c>
      <c r="Z22" s="162">
        <f>Sectors_I!Z22</f>
        <v>231438.9</v>
      </c>
      <c r="AA22" s="162">
        <f>Sectors_I!AA22</f>
        <v>1639302.7227</v>
      </c>
      <c r="AB22" s="162">
        <f>Sectors_I!AB22</f>
        <v>1870741.6226999999</v>
      </c>
    </row>
    <row r="23" spans="1:28" x14ac:dyDescent="0.2">
      <c r="A23" s="102" t="s">
        <v>130</v>
      </c>
      <c r="B23" s="158">
        <f>Sectors_I!B23</f>
        <v>142860485.7008889</v>
      </c>
      <c r="C23" s="158">
        <f>Sectors_I!C23</f>
        <v>818664709.68521976</v>
      </c>
      <c r="D23" s="158">
        <f>Sectors_I!D23</f>
        <v>961525195.38610864</v>
      </c>
      <c r="E23" s="159">
        <f>Sectors_I!E23</f>
        <v>1541538.9431258501</v>
      </c>
      <c r="F23" s="159">
        <f>Sectors_I!F23</f>
        <v>12475186.003533751</v>
      </c>
      <c r="G23" s="159">
        <f>Sectors_I!G23</f>
        <v>14016724.946659591</v>
      </c>
      <c r="H23" s="109">
        <f>Sectors_I!H23</f>
        <v>0.12912000000000001</v>
      </c>
      <c r="I23" s="105">
        <f>Sectors_I!I23</f>
        <v>0.10070091374892058</v>
      </c>
      <c r="J23" s="109">
        <f>Sectors_I!J23</f>
        <v>0.104869</v>
      </c>
      <c r="K23" s="106">
        <f>Sectors_I!K23</f>
        <v>47.0244</v>
      </c>
      <c r="L23" s="106">
        <f>Sectors_I!L23</f>
        <v>62.834693409809439</v>
      </c>
      <c r="M23" s="106">
        <f>Sectors_I!M23</f>
        <v>60.497999999999998</v>
      </c>
      <c r="N23" s="162">
        <f>Sectors_I!N23</f>
        <v>1077444.2845000001</v>
      </c>
      <c r="O23" s="162">
        <f>Sectors_I!O23</f>
        <v>12932321.8748</v>
      </c>
      <c r="P23" s="162">
        <f>Sectors_I!P23</f>
        <v>14009766.159299999</v>
      </c>
      <c r="Q23" s="162">
        <f>Sectors_I!Q23</f>
        <v>106465729.95668891</v>
      </c>
      <c r="R23" s="162">
        <f>Sectors_I!R23</f>
        <v>544537917.10389972</v>
      </c>
      <c r="S23" s="162">
        <f>Sectors_I!S23</f>
        <v>651003647.0605886</v>
      </c>
      <c r="T23" s="162">
        <f>Sectors_I!T23</f>
        <v>34758839.737499997</v>
      </c>
      <c r="U23" s="162">
        <f>Sectors_I!U23</f>
        <v>261184324.05572003</v>
      </c>
      <c r="V23" s="162">
        <f>Sectors_I!V23</f>
        <v>295943163.79321998</v>
      </c>
      <c r="W23" s="162">
        <f>Sectors_I!W23</f>
        <v>1635916.0066999998</v>
      </c>
      <c r="X23" s="162">
        <f>Sectors_I!X23</f>
        <v>12942468.525599999</v>
      </c>
      <c r="Y23" s="162">
        <f>Sectors_I!Y23</f>
        <v>14578384.532300001</v>
      </c>
      <c r="Z23" s="162">
        <f>Sectors_I!Z23</f>
        <v>0</v>
      </c>
      <c r="AA23" s="162">
        <f>Sectors_I!AA23</f>
        <v>0</v>
      </c>
      <c r="AB23" s="162">
        <f>Sectors_I!AB23</f>
        <v>0</v>
      </c>
    </row>
    <row r="24" spans="1:28" x14ac:dyDescent="0.2">
      <c r="A24" s="102" t="s">
        <v>223</v>
      </c>
      <c r="B24" s="158">
        <f>Sectors_I!B24</f>
        <v>123948834.919386</v>
      </c>
      <c r="C24" s="158">
        <f>Sectors_I!C24</f>
        <v>362359257.82210201</v>
      </c>
      <c r="D24" s="158">
        <f>Sectors_I!D24</f>
        <v>486308092.74148756</v>
      </c>
      <c r="E24" s="159">
        <f>Sectors_I!E24</f>
        <v>3948074.3307519304</v>
      </c>
      <c r="F24" s="159">
        <f>Sectors_I!F24</f>
        <v>3345228.4598156004</v>
      </c>
      <c r="G24" s="159">
        <f>Sectors_I!G24</f>
        <v>7293302.7905675303</v>
      </c>
      <c r="H24" s="109">
        <f>Sectors_I!H24</f>
        <v>0.11924899999999999</v>
      </c>
      <c r="I24" s="105">
        <f>Sectors_I!I24</f>
        <v>8.4690508609242529E-2</v>
      </c>
      <c r="J24" s="109">
        <f>Sectors_I!J24</f>
        <v>9.3432699999999994E-2</v>
      </c>
      <c r="K24" s="106">
        <f>Sectors_I!K24</f>
        <v>29.8264</v>
      </c>
      <c r="L24" s="106">
        <f>Sectors_I!L24</f>
        <v>40.668265371421391</v>
      </c>
      <c r="M24" s="106">
        <f>Sectors_I!M24</f>
        <v>37.923099999999998</v>
      </c>
      <c r="N24" s="162">
        <f>Sectors_I!N24</f>
        <v>1992923.7914</v>
      </c>
      <c r="O24" s="162">
        <f>Sectors_I!O24</f>
        <v>10208476.581700001</v>
      </c>
      <c r="P24" s="162">
        <f>Sectors_I!P24</f>
        <v>12201400.373199999</v>
      </c>
      <c r="Q24" s="162">
        <f>Sectors_I!Q24</f>
        <v>100616365.350786</v>
      </c>
      <c r="R24" s="162">
        <f>Sectors_I!R24</f>
        <v>349854346.80560201</v>
      </c>
      <c r="S24" s="162">
        <f>Sectors_I!S24</f>
        <v>450470712.15638757</v>
      </c>
      <c r="T24" s="162">
        <f>Sectors_I!T24</f>
        <v>19156521.911899999</v>
      </c>
      <c r="U24" s="162">
        <f>Sectors_I!U24</f>
        <v>5216984.9605</v>
      </c>
      <c r="V24" s="162">
        <f>Sectors_I!V24</f>
        <v>24373506.872299999</v>
      </c>
      <c r="W24" s="162">
        <f>Sectors_I!W24</f>
        <v>4175947.6567000002</v>
      </c>
      <c r="X24" s="162">
        <f>Sectors_I!X24</f>
        <v>7087852.7544999998</v>
      </c>
      <c r="Y24" s="162">
        <f>Sectors_I!Y24</f>
        <v>11263800.4113</v>
      </c>
      <c r="Z24" s="162">
        <f>Sectors_I!Z24</f>
        <v>0</v>
      </c>
      <c r="AA24" s="162">
        <f>Sectors_I!AA24</f>
        <v>200073.3015</v>
      </c>
      <c r="AB24" s="162">
        <f>Sectors_I!AB24</f>
        <v>200073.3015</v>
      </c>
    </row>
    <row r="25" spans="1:28" x14ac:dyDescent="0.2">
      <c r="A25" s="102" t="s">
        <v>131</v>
      </c>
      <c r="B25" s="158">
        <f>Sectors_I!B25</f>
        <v>709679837.43454719</v>
      </c>
      <c r="C25" s="158">
        <f>Sectors_I!C25</f>
        <v>1641288734.6987708</v>
      </c>
      <c r="D25" s="158">
        <f>Sectors_I!D25</f>
        <v>2350968572.1333165</v>
      </c>
      <c r="E25" s="159">
        <f>Sectors_I!E25</f>
        <v>1012618.56343309</v>
      </c>
      <c r="F25" s="159">
        <f>Sectors_I!F25</f>
        <v>7071871.0165120102</v>
      </c>
      <c r="G25" s="159">
        <f>Sectors_I!G25</f>
        <v>8084489.5798451118</v>
      </c>
      <c r="H25" s="109">
        <f>Sectors_I!H25</f>
        <v>0.11296299999999999</v>
      </c>
      <c r="I25" s="105">
        <f>Sectors_I!I25</f>
        <v>0.10112845228269619</v>
      </c>
      <c r="J25" s="109">
        <f>Sectors_I!J25</f>
        <v>0.104723</v>
      </c>
      <c r="K25" s="106">
        <f>Sectors_I!K25</f>
        <v>29.827400000000001</v>
      </c>
      <c r="L25" s="106">
        <f>Sectors_I!L25</f>
        <v>135.18314951738952</v>
      </c>
      <c r="M25" s="106">
        <f>Sectors_I!M25</f>
        <v>103.149</v>
      </c>
      <c r="N25" s="162">
        <f>Sectors_I!N25</f>
        <v>0</v>
      </c>
      <c r="O25" s="162">
        <f>Sectors_I!O25</f>
        <v>8438273.2471459899</v>
      </c>
      <c r="P25" s="162">
        <f>Sectors_I!P25</f>
        <v>8438273.2471459899</v>
      </c>
      <c r="Q25" s="162">
        <f>Sectors_I!Q25</f>
        <v>709602301.97434723</v>
      </c>
      <c r="R25" s="162">
        <f>Sectors_I!R25</f>
        <v>1621857204.3643248</v>
      </c>
      <c r="S25" s="162">
        <f>Sectors_I!S25</f>
        <v>2331459506.3386707</v>
      </c>
      <c r="T25" s="162">
        <f>Sectors_I!T25</f>
        <v>75656.933699999994</v>
      </c>
      <c r="U25" s="162">
        <f>Sectors_I!U25</f>
        <v>10639308.829299999</v>
      </c>
      <c r="V25" s="162">
        <f>Sectors_I!V25</f>
        <v>10714965.763</v>
      </c>
      <c r="W25" s="162">
        <f>Sectors_I!W25</f>
        <v>1878.5264999999999</v>
      </c>
      <c r="X25" s="162">
        <f>Sectors_I!X25</f>
        <v>8792221.5051459894</v>
      </c>
      <c r="Y25" s="162">
        <f>Sectors_I!Y25</f>
        <v>8794100.0316459909</v>
      </c>
      <c r="Z25" s="162">
        <f>Sectors_I!Z25</f>
        <v>0</v>
      </c>
      <c r="AA25" s="162">
        <f>Sectors_I!AA25</f>
        <v>0</v>
      </c>
      <c r="AB25" s="162">
        <f>Sectors_I!AB25</f>
        <v>0</v>
      </c>
    </row>
    <row r="26" spans="1:28" x14ac:dyDescent="0.2">
      <c r="A26" s="102" t="s">
        <v>132</v>
      </c>
      <c r="B26" s="158">
        <f>Sectors_I!B26</f>
        <v>105833608.1507823</v>
      </c>
      <c r="C26" s="158">
        <f>Sectors_I!C26</f>
        <v>152087343.22781894</v>
      </c>
      <c r="D26" s="158">
        <f>Sectors_I!D26</f>
        <v>257920951.37860125</v>
      </c>
      <c r="E26" s="159">
        <f>Sectors_I!E26</f>
        <v>1038938.7209791099</v>
      </c>
      <c r="F26" s="159">
        <f>Sectors_I!F26</f>
        <v>533473.87847856001</v>
      </c>
      <c r="G26" s="159">
        <f>Sectors_I!G26</f>
        <v>1572412.59945766</v>
      </c>
      <c r="H26" s="109">
        <f>Sectors_I!H26</f>
        <v>0.12900900000000001</v>
      </c>
      <c r="I26" s="105">
        <f>Sectors_I!I26</f>
        <v>9.7246182327678066E-2</v>
      </c>
      <c r="J26" s="109">
        <f>Sectors_I!J26</f>
        <v>0.11035399999999999</v>
      </c>
      <c r="K26" s="106">
        <f>Sectors_I!K26</f>
        <v>30.287199999999999</v>
      </c>
      <c r="L26" s="106">
        <f>Sectors_I!L26</f>
        <v>43.980531708187087</v>
      </c>
      <c r="M26" s="106">
        <f>Sectors_I!M26</f>
        <v>38.353000000000002</v>
      </c>
      <c r="N26" s="162">
        <f>Sectors_I!N26</f>
        <v>708415.15120000008</v>
      </c>
      <c r="O26" s="162">
        <f>Sectors_I!O26</f>
        <v>176121.64055000001</v>
      </c>
      <c r="P26" s="162">
        <f>Sectors_I!P26</f>
        <v>884536.79175000009</v>
      </c>
      <c r="Q26" s="162">
        <f>Sectors_I!Q26</f>
        <v>103229722.9202823</v>
      </c>
      <c r="R26" s="162">
        <f>Sectors_I!R26</f>
        <v>151172541.02276891</v>
      </c>
      <c r="S26" s="162">
        <f>Sectors_I!S26</f>
        <v>254402263.94305125</v>
      </c>
      <c r="T26" s="162">
        <f>Sectors_I!T26</f>
        <v>1646411.1976999999</v>
      </c>
      <c r="U26" s="162">
        <f>Sectors_I!U26</f>
        <v>737595.2966</v>
      </c>
      <c r="V26" s="162">
        <f>Sectors_I!V26</f>
        <v>2384006.4942999999</v>
      </c>
      <c r="W26" s="162">
        <f>Sectors_I!W26</f>
        <v>957474.03279999993</v>
      </c>
      <c r="X26" s="162">
        <f>Sectors_I!X26</f>
        <v>177206.90844999999</v>
      </c>
      <c r="Y26" s="162">
        <f>Sectors_I!Y26</f>
        <v>1134680.9412499999</v>
      </c>
      <c r="Z26" s="162">
        <f>Sectors_I!Z26</f>
        <v>0</v>
      </c>
      <c r="AA26" s="162">
        <f>Sectors_I!AA26</f>
        <v>0</v>
      </c>
      <c r="AB26" s="162">
        <f>Sectors_I!AB26</f>
        <v>0</v>
      </c>
    </row>
    <row r="27" spans="1:28" x14ac:dyDescent="0.2">
      <c r="A27" s="102" t="s">
        <v>133</v>
      </c>
      <c r="B27" s="158">
        <f>Sectors_I!B27</f>
        <v>781305868.17286372</v>
      </c>
      <c r="C27" s="158">
        <f>Sectors_I!C27</f>
        <v>498337889.60814893</v>
      </c>
      <c r="D27" s="158">
        <f>Sectors_I!D27</f>
        <v>1279643757.7810133</v>
      </c>
      <c r="E27" s="159">
        <f>Sectors_I!E27</f>
        <v>7904262.632971799</v>
      </c>
      <c r="F27" s="159">
        <f>Sectors_I!F27</f>
        <v>17706212.241835598</v>
      </c>
      <c r="G27" s="159">
        <f>Sectors_I!G27</f>
        <v>25610474.874807391</v>
      </c>
      <c r="H27" s="109">
        <f>Sectors_I!H27</f>
        <v>0.119076</v>
      </c>
      <c r="I27" s="105">
        <f>Sectors_I!I27</f>
        <v>8.2794466497707539E-2</v>
      </c>
      <c r="J27" s="109">
        <f>Sectors_I!J27</f>
        <v>0.10491200000000001</v>
      </c>
      <c r="K27" s="106">
        <f>Sectors_I!K27</f>
        <v>78.174999999999997</v>
      </c>
      <c r="L27" s="106">
        <f>Sectors_I!L27</f>
        <v>102.84877946227766</v>
      </c>
      <c r="M27" s="106">
        <f>Sectors_I!M27</f>
        <v>87.808400000000006</v>
      </c>
      <c r="N27" s="162">
        <f>Sectors_I!N27</f>
        <v>6400505.0702</v>
      </c>
      <c r="O27" s="162">
        <f>Sectors_I!O27</f>
        <v>25877009.893799998</v>
      </c>
      <c r="P27" s="162">
        <f>Sectors_I!P27</f>
        <v>32277514.964000002</v>
      </c>
      <c r="Q27" s="162">
        <f>Sectors_I!Q27</f>
        <v>741961006.43886375</v>
      </c>
      <c r="R27" s="162">
        <f>Sectors_I!R27</f>
        <v>426422278.36785895</v>
      </c>
      <c r="S27" s="162">
        <f>Sectors_I!S27</f>
        <v>1168383284.8067234</v>
      </c>
      <c r="T27" s="162">
        <f>Sectors_I!T27</f>
        <v>19989791.639899999</v>
      </c>
      <c r="U27" s="162">
        <f>Sectors_I!U27</f>
        <v>28049408.432590004</v>
      </c>
      <c r="V27" s="162">
        <f>Sectors_I!V27</f>
        <v>48039200.072489992</v>
      </c>
      <c r="W27" s="162">
        <f>Sectors_I!W27</f>
        <v>19353837.881299999</v>
      </c>
      <c r="X27" s="162">
        <f>Sectors_I!X27</f>
        <v>43866202.807700001</v>
      </c>
      <c r="Y27" s="162">
        <f>Sectors_I!Y27</f>
        <v>63220040.689000003</v>
      </c>
      <c r="Z27" s="162">
        <f>Sectors_I!Z27</f>
        <v>1232.2128</v>
      </c>
      <c r="AA27" s="162">
        <f>Sectors_I!AA27</f>
        <v>0</v>
      </c>
      <c r="AB27" s="162">
        <f>Sectors_I!AB27</f>
        <v>1232.2128</v>
      </c>
    </row>
    <row r="28" spans="1:28" x14ac:dyDescent="0.2">
      <c r="A28" s="102" t="s">
        <v>134</v>
      </c>
      <c r="B28" s="158">
        <f>Sectors_I!B28</f>
        <v>104630307.3464271</v>
      </c>
      <c r="C28" s="158">
        <f>Sectors_I!C28</f>
        <v>67475708.638440862</v>
      </c>
      <c r="D28" s="158">
        <f>Sectors_I!D28</f>
        <v>172106015.98486799</v>
      </c>
      <c r="E28" s="159">
        <f>Sectors_I!E28</f>
        <v>607003.95572778</v>
      </c>
      <c r="F28" s="159">
        <f>Sectors_I!F28</f>
        <v>206821.07211636001</v>
      </c>
      <c r="G28" s="159">
        <f>Sectors_I!G28</f>
        <v>813825.02784414007</v>
      </c>
      <c r="H28" s="109">
        <f>Sectors_I!H28</f>
        <v>0.121477</v>
      </c>
      <c r="I28" s="105">
        <f>Sectors_I!I28</f>
        <v>8.2379954633236177E-2</v>
      </c>
      <c r="J28" s="109">
        <f>Sectors_I!J28</f>
        <v>0.106141</v>
      </c>
      <c r="K28" s="106">
        <f>Sectors_I!K28</f>
        <v>57.112699999999997</v>
      </c>
      <c r="L28" s="106">
        <f>Sectors_I!L28</f>
        <v>83.383569827765598</v>
      </c>
      <c r="M28" s="106">
        <f>Sectors_I!M28</f>
        <v>67.421599999999998</v>
      </c>
      <c r="N28" s="162">
        <f>Sectors_I!N28</f>
        <v>705614.22729999991</v>
      </c>
      <c r="O28" s="162">
        <f>Sectors_I!O28</f>
        <v>0</v>
      </c>
      <c r="P28" s="162">
        <f>Sectors_I!P28</f>
        <v>705614.22730000003</v>
      </c>
      <c r="Q28" s="162">
        <f>Sectors_I!Q28</f>
        <v>103457197.1034271</v>
      </c>
      <c r="R28" s="162">
        <f>Sectors_I!R28</f>
        <v>65356992.386740863</v>
      </c>
      <c r="S28" s="162">
        <f>Sectors_I!S28</f>
        <v>168814189.49016798</v>
      </c>
      <c r="T28" s="162">
        <f>Sectors_I!T28</f>
        <v>465371.4057</v>
      </c>
      <c r="U28" s="162">
        <f>Sectors_I!U28</f>
        <v>1096716.7538000001</v>
      </c>
      <c r="V28" s="162">
        <f>Sectors_I!V28</f>
        <v>1562088.1594999998</v>
      </c>
      <c r="W28" s="162">
        <f>Sectors_I!W28</f>
        <v>707738.83730000001</v>
      </c>
      <c r="X28" s="162">
        <f>Sectors_I!X28</f>
        <v>1021999.4979</v>
      </c>
      <c r="Y28" s="162">
        <f>Sectors_I!Y28</f>
        <v>1729738.3352000001</v>
      </c>
      <c r="Z28" s="162">
        <f>Sectors_I!Z28</f>
        <v>0</v>
      </c>
      <c r="AA28" s="162">
        <f>Sectors_I!AA28</f>
        <v>0</v>
      </c>
      <c r="AB28" s="162">
        <f>Sectors_I!AB28</f>
        <v>0</v>
      </c>
    </row>
    <row r="29" spans="1:28" x14ac:dyDescent="0.2">
      <c r="A29" s="102" t="s">
        <v>135</v>
      </c>
      <c r="B29" s="158">
        <f>Sectors_I!B29</f>
        <v>99244352.803546607</v>
      </c>
      <c r="C29" s="158">
        <f>Sectors_I!C29</f>
        <v>131211342.21670699</v>
      </c>
      <c r="D29" s="158">
        <f>Sectors_I!D29</f>
        <v>230455695.0202536</v>
      </c>
      <c r="E29" s="159">
        <f>Sectors_I!E29</f>
        <v>16723039.57648091</v>
      </c>
      <c r="F29" s="159">
        <f>Sectors_I!F29</f>
        <v>504113.40098754998</v>
      </c>
      <c r="G29" s="159">
        <f>Sectors_I!G29</f>
        <v>17227152.977468412</v>
      </c>
      <c r="H29" s="109">
        <f>Sectors_I!H29</f>
        <v>0.12543799999999999</v>
      </c>
      <c r="I29" s="105">
        <f>Sectors_I!I29</f>
        <v>0.11197148957713492</v>
      </c>
      <c r="J29" s="109">
        <f>Sectors_I!J29</f>
        <v>0.1173</v>
      </c>
      <c r="K29" s="106">
        <f>Sectors_I!K29</f>
        <v>60.054099999999998</v>
      </c>
      <c r="L29" s="106">
        <f>Sectors_I!L29</f>
        <v>71.82169951475872</v>
      </c>
      <c r="M29" s="106">
        <f>Sectors_I!M29</f>
        <v>67.165599999999998</v>
      </c>
      <c r="N29" s="162">
        <f>Sectors_I!N29</f>
        <v>405.79</v>
      </c>
      <c r="O29" s="162">
        <f>Sectors_I!O29</f>
        <v>0</v>
      </c>
      <c r="P29" s="162">
        <f>Sectors_I!P29</f>
        <v>405.79</v>
      </c>
      <c r="Q29" s="162">
        <f>Sectors_I!Q29</f>
        <v>81221991.966754809</v>
      </c>
      <c r="R29" s="162">
        <f>Sectors_I!R29</f>
        <v>129480780.29584596</v>
      </c>
      <c r="S29" s="162">
        <f>Sectors_I!S29</f>
        <v>210702772.26260072</v>
      </c>
      <c r="T29" s="162">
        <f>Sectors_I!T29</f>
        <v>125905.80829999999</v>
      </c>
      <c r="U29" s="162">
        <f>Sectors_I!U29</f>
        <v>770528.95240000007</v>
      </c>
      <c r="V29" s="162">
        <f>Sectors_I!V29</f>
        <v>896434.76069999998</v>
      </c>
      <c r="W29" s="162">
        <f>Sectors_I!W29</f>
        <v>17896455.028491799</v>
      </c>
      <c r="X29" s="162">
        <f>Sectors_I!X29</f>
        <v>960032.96846103994</v>
      </c>
      <c r="Y29" s="162">
        <f>Sectors_I!Y29</f>
        <v>18856487.996952903</v>
      </c>
      <c r="Z29" s="162">
        <f>Sectors_I!Z29</f>
        <v>0</v>
      </c>
      <c r="AA29" s="162">
        <f>Sectors_I!AA29</f>
        <v>0</v>
      </c>
      <c r="AB29" s="162">
        <f>Sectors_I!AB29</f>
        <v>0</v>
      </c>
    </row>
    <row r="30" spans="1:28" x14ac:dyDescent="0.2">
      <c r="A30" s="102" t="s">
        <v>136</v>
      </c>
      <c r="B30" s="158">
        <f>Sectors_I!B30</f>
        <v>1350297618.523941</v>
      </c>
      <c r="C30" s="158">
        <f>Sectors_I!C30</f>
        <v>1816442746.1009691</v>
      </c>
      <c r="D30" s="158">
        <f>Sectors_I!D30</f>
        <v>3166740364.6249094</v>
      </c>
      <c r="E30" s="159">
        <f>Sectors_I!E30</f>
        <v>32343569.662526257</v>
      </c>
      <c r="F30" s="159">
        <f>Sectors_I!F30</f>
        <v>20400409.141696241</v>
      </c>
      <c r="G30" s="159">
        <f>Sectors_I!G30</f>
        <v>52743978.804222509</v>
      </c>
      <c r="H30" s="109">
        <f>Sectors_I!H30</f>
        <v>0.141794</v>
      </c>
      <c r="I30" s="105">
        <f>Sectors_I!I30</f>
        <v>8.4890404963700053E-2</v>
      </c>
      <c r="J30" s="109">
        <f>Sectors_I!J30</f>
        <v>0.109291</v>
      </c>
      <c r="K30" s="106">
        <f>Sectors_I!K30</f>
        <v>69.260499999999993</v>
      </c>
      <c r="L30" s="106">
        <f>Sectors_I!L30</f>
        <v>91.422622931193615</v>
      </c>
      <c r="M30" s="106">
        <f>Sectors_I!M30</f>
        <v>81.941100000000006</v>
      </c>
      <c r="N30" s="162">
        <f>Sectors_I!N30</f>
        <v>21028378.087400001</v>
      </c>
      <c r="O30" s="162">
        <f>Sectors_I!O30</f>
        <v>33223451.480632003</v>
      </c>
      <c r="P30" s="162">
        <f>Sectors_I!P30</f>
        <v>54251829.568031996</v>
      </c>
      <c r="Q30" s="162">
        <f>Sectors_I!Q30</f>
        <v>1257588600.5204411</v>
      </c>
      <c r="R30" s="162">
        <f>Sectors_I!R30</f>
        <v>1704148515.8699236</v>
      </c>
      <c r="S30" s="162">
        <f>Sectors_I!S30</f>
        <v>2961737116.3904643</v>
      </c>
      <c r="T30" s="162">
        <f>Sectors_I!T30</f>
        <v>61237239.084399998</v>
      </c>
      <c r="U30" s="162">
        <f>Sectors_I!U30</f>
        <v>60569375.630379722</v>
      </c>
      <c r="V30" s="162">
        <f>Sectors_I!V30</f>
        <v>121806614.71467972</v>
      </c>
      <c r="W30" s="162">
        <f>Sectors_I!W30</f>
        <v>31056778.908400003</v>
      </c>
      <c r="X30" s="162">
        <f>Sectors_I!X30</f>
        <v>46755334.412735708</v>
      </c>
      <c r="Y30" s="162">
        <f>Sectors_I!Y30</f>
        <v>77812113.321135715</v>
      </c>
      <c r="Z30" s="162">
        <f>Sectors_I!Z30</f>
        <v>415000.01069999998</v>
      </c>
      <c r="AA30" s="162">
        <f>Sectors_I!AA30</f>
        <v>4969520.18793</v>
      </c>
      <c r="AB30" s="162">
        <f>Sectors_I!AB30</f>
        <v>5384520.1986300005</v>
      </c>
    </row>
    <row r="31" spans="1:28" x14ac:dyDescent="0.2">
      <c r="A31" s="102" t="s">
        <v>137</v>
      </c>
      <c r="B31" s="158">
        <f>Sectors_I!B31</f>
        <v>2854713486.816504</v>
      </c>
      <c r="C31" s="158">
        <f>Sectors_I!C31</f>
        <v>384449495.23855424</v>
      </c>
      <c r="D31" s="158">
        <f>Sectors_I!D31</f>
        <v>3239162982.0550618</v>
      </c>
      <c r="E31" s="159">
        <f>Sectors_I!E31</f>
        <v>75287934.595876679</v>
      </c>
      <c r="F31" s="159">
        <f>Sectors_I!F31</f>
        <v>11759556.701810101</v>
      </c>
      <c r="G31" s="159">
        <f>Sectors_I!G31</f>
        <v>87047491.297586769</v>
      </c>
      <c r="H31" s="109">
        <f>Sectors_I!H31</f>
        <v>0.148789</v>
      </c>
      <c r="I31" s="105">
        <f>Sectors_I!I31</f>
        <v>8.6564644496163495E-2</v>
      </c>
      <c r="J31" s="109">
        <f>Sectors_I!J31</f>
        <v>0.14169899999999999</v>
      </c>
      <c r="K31" s="106">
        <f>Sectors_I!K31</f>
        <v>58.453600000000002</v>
      </c>
      <c r="L31" s="106">
        <f>Sectors_I!L31</f>
        <v>84.484038581566807</v>
      </c>
      <c r="M31" s="106">
        <f>Sectors_I!M31</f>
        <v>61.587499999999999</v>
      </c>
      <c r="N31" s="162">
        <f>Sectors_I!N31</f>
        <v>76696314.731099993</v>
      </c>
      <c r="O31" s="162">
        <f>Sectors_I!O31</f>
        <v>25406597.158629999</v>
      </c>
      <c r="P31" s="162">
        <f>Sectors_I!P31</f>
        <v>102102911.88972998</v>
      </c>
      <c r="Q31" s="162">
        <f>Sectors_I!Q31</f>
        <v>2638131995.0718527</v>
      </c>
      <c r="R31" s="162">
        <f>Sectors_I!R31</f>
        <v>332870252.39831227</v>
      </c>
      <c r="S31" s="162">
        <f>Sectors_I!S31</f>
        <v>2971002247.4701686</v>
      </c>
      <c r="T31" s="162">
        <f>Sectors_I!T31</f>
        <v>119457372.69185154</v>
      </c>
      <c r="U31" s="162">
        <f>Sectors_I!U31</f>
        <v>24643951.653021999</v>
      </c>
      <c r="V31" s="162">
        <f>Sectors_I!V31</f>
        <v>144101324.34487361</v>
      </c>
      <c r="W31" s="162">
        <f>Sectors_I!W31</f>
        <v>94001078.231999978</v>
      </c>
      <c r="X31" s="162">
        <f>Sectors_I!X31</f>
        <v>24920260.253419995</v>
      </c>
      <c r="Y31" s="162">
        <f>Sectors_I!Y31</f>
        <v>118921338.48541999</v>
      </c>
      <c r="Z31" s="162">
        <f>Sectors_I!Z31</f>
        <v>3123040.8207999999</v>
      </c>
      <c r="AA31" s="162">
        <f>Sectors_I!AA31</f>
        <v>2015030.9338</v>
      </c>
      <c r="AB31" s="162">
        <f>Sectors_I!AB31</f>
        <v>5138071.7545999996</v>
      </c>
    </row>
    <row r="32" spans="1:28" x14ac:dyDescent="0.2">
      <c r="A32" s="102" t="s">
        <v>192</v>
      </c>
      <c r="B32" s="158">
        <f>Sectors_I!B32</f>
        <v>105842399.6815699</v>
      </c>
      <c r="C32" s="158">
        <f>Sectors_I!C32</f>
        <v>176238684.0314889</v>
      </c>
      <c r="D32" s="158">
        <f>Sectors_I!D32</f>
        <v>282081083.71315879</v>
      </c>
      <c r="E32" s="159">
        <f>Sectors_I!E32</f>
        <v>3435009.08838691</v>
      </c>
      <c r="F32" s="159">
        <f>Sectors_I!F32</f>
        <v>3542849.8656293401</v>
      </c>
      <c r="G32" s="159">
        <f>Sectors_I!G32</f>
        <v>6977858.9539162498</v>
      </c>
      <c r="H32" s="109">
        <f>Sectors_I!H32</f>
        <v>0.15817100000000001</v>
      </c>
      <c r="I32" s="105">
        <f>Sectors_I!I32</f>
        <v>9.123639550736648E-2</v>
      </c>
      <c r="J32" s="109">
        <f>Sectors_I!J32</f>
        <v>0.117232</v>
      </c>
      <c r="K32" s="106">
        <f>Sectors_I!K32</f>
        <v>62.469900000000003</v>
      </c>
      <c r="L32" s="106">
        <f>Sectors_I!L32</f>
        <v>64.138214360499404</v>
      </c>
      <c r="M32" s="106">
        <f>Sectors_I!M32</f>
        <v>63.5137</v>
      </c>
      <c r="N32" s="162">
        <f>Sectors_I!N32</f>
        <v>2564634.4806000004</v>
      </c>
      <c r="O32" s="162">
        <f>Sectors_I!O32</f>
        <v>7383117.618528001</v>
      </c>
      <c r="P32" s="162">
        <f>Sectors_I!P32</f>
        <v>9947752.0991280004</v>
      </c>
      <c r="Q32" s="162">
        <f>Sectors_I!Q32</f>
        <v>98317647.099269897</v>
      </c>
      <c r="R32" s="162">
        <f>Sectors_I!R32</f>
        <v>165284041.54535788</v>
      </c>
      <c r="S32" s="162">
        <f>Sectors_I!S32</f>
        <v>263601688.64462778</v>
      </c>
      <c r="T32" s="162">
        <f>Sectors_I!T32</f>
        <v>2989952.5202000001</v>
      </c>
      <c r="U32" s="162">
        <f>Sectors_I!U32</f>
        <v>983701.33429999999</v>
      </c>
      <c r="V32" s="162">
        <f>Sectors_I!V32</f>
        <v>3973653.8544999994</v>
      </c>
      <c r="W32" s="162">
        <f>Sectors_I!W32</f>
        <v>4524303.2521000011</v>
      </c>
      <c r="X32" s="162">
        <f>Sectors_I!X32</f>
        <v>9181657.2042239998</v>
      </c>
      <c r="Y32" s="162">
        <f>Sectors_I!Y32</f>
        <v>13705960.456424002</v>
      </c>
      <c r="Z32" s="162">
        <f>Sectors_I!Z32</f>
        <v>10496.81</v>
      </c>
      <c r="AA32" s="162">
        <f>Sectors_I!AA32</f>
        <v>789283.94760700001</v>
      </c>
      <c r="AB32" s="162">
        <f>Sectors_I!AB32</f>
        <v>799780.75760699995</v>
      </c>
    </row>
    <row r="33" spans="1:28" x14ac:dyDescent="0.2">
      <c r="A33" s="111" t="s">
        <v>224</v>
      </c>
      <c r="B33" s="158">
        <f>Sectors_I!B33</f>
        <v>169228280.5057959</v>
      </c>
      <c r="C33" s="158">
        <f>Sectors_I!C33</f>
        <v>543126562.24074531</v>
      </c>
      <c r="D33" s="158">
        <f>Sectors_I!D33</f>
        <v>712354842.74654138</v>
      </c>
      <c r="E33" s="159">
        <f>Sectors_I!E33</f>
        <v>4453972.8071086798</v>
      </c>
      <c r="F33" s="159">
        <f>Sectors_I!F33</f>
        <v>14611795.94467907</v>
      </c>
      <c r="G33" s="159">
        <f>Sectors_I!G33</f>
        <v>19065768.751787748</v>
      </c>
      <c r="H33" s="109">
        <f>Sectors_I!H33</f>
        <v>0.12460599999999999</v>
      </c>
      <c r="I33" s="105">
        <f>Sectors_I!I33</f>
        <v>8.9511517954225864E-2</v>
      </c>
      <c r="J33" s="109">
        <f>Sectors_I!J33</f>
        <v>9.7751400000000002E-2</v>
      </c>
      <c r="K33" s="106">
        <f>Sectors_I!K33</f>
        <v>57.829900000000002</v>
      </c>
      <c r="L33" s="106">
        <f>Sectors_I!L33</f>
        <v>62.566804073235474</v>
      </c>
      <c r="M33" s="106">
        <f>Sectors_I!M33</f>
        <v>61.4285</v>
      </c>
      <c r="N33" s="162">
        <f>Sectors_I!N33</f>
        <v>1926917.87</v>
      </c>
      <c r="O33" s="162">
        <f>Sectors_I!O33</f>
        <v>20543868.958799999</v>
      </c>
      <c r="P33" s="162">
        <f>Sectors_I!P33</f>
        <v>22470786.8288</v>
      </c>
      <c r="Q33" s="162">
        <f>Sectors_I!Q33</f>
        <v>127629165.7478959</v>
      </c>
      <c r="R33" s="162">
        <f>Sectors_I!R33</f>
        <v>402684217.72064531</v>
      </c>
      <c r="S33" s="162">
        <f>Sectors_I!S33</f>
        <v>530313383.4686414</v>
      </c>
      <c r="T33" s="162">
        <f>Sectors_I!T33</f>
        <v>36727257.390000001</v>
      </c>
      <c r="U33" s="162">
        <f>Sectors_I!U33</f>
        <v>118289804.92880002</v>
      </c>
      <c r="V33" s="162">
        <f>Sectors_I!V33</f>
        <v>155017062.31879997</v>
      </c>
      <c r="W33" s="162">
        <f>Sectors_I!W33</f>
        <v>4871857.3679</v>
      </c>
      <c r="X33" s="162">
        <f>Sectors_I!X33</f>
        <v>21151476.531300001</v>
      </c>
      <c r="Y33" s="162">
        <f>Sectors_I!Y33</f>
        <v>26023333.899099998</v>
      </c>
      <c r="Z33" s="162">
        <f>Sectors_I!Z33</f>
        <v>0</v>
      </c>
      <c r="AA33" s="162">
        <f>Sectors_I!AA33</f>
        <v>1001063.06</v>
      </c>
      <c r="AB33" s="162">
        <f>Sectors_I!AB33</f>
        <v>1001063.06</v>
      </c>
    </row>
    <row r="34" spans="1:28" x14ac:dyDescent="0.2">
      <c r="A34" s="103" t="s">
        <v>138</v>
      </c>
      <c r="B34" s="158">
        <f>Sectors_I!B34</f>
        <v>17973432087.070633</v>
      </c>
      <c r="C34" s="158">
        <f>Sectors_I!C34</f>
        <v>5870145059.445219</v>
      </c>
      <c r="D34" s="158">
        <f>Sectors_I!D34</f>
        <v>23843577146.51585</v>
      </c>
      <c r="E34" s="159">
        <f>Sectors_I!E34</f>
        <v>435321239.74667245</v>
      </c>
      <c r="F34" s="159">
        <f>Sectors_I!F34</f>
        <v>42664904.792813413</v>
      </c>
      <c r="G34" s="159">
        <f>Sectors_I!G34</f>
        <v>477986144.53948593</v>
      </c>
      <c r="H34" s="109">
        <f>Sectors_I!H34</f>
        <v>0.15229000000000001</v>
      </c>
      <c r="I34" s="105">
        <f>Sectors_I!I34</f>
        <v>7.0174138163395919E-2</v>
      </c>
      <c r="J34" s="109">
        <f>Sectors_I!J34</f>
        <v>0.13251599999999999</v>
      </c>
      <c r="K34" s="106">
        <f>Sectors_I!K34</f>
        <v>94.455100000000002</v>
      </c>
      <c r="L34" s="106">
        <f>Sectors_I!L34</f>
        <v>136.88118013119126</v>
      </c>
      <c r="M34" s="106">
        <f>Sectors_I!M34</f>
        <v>104.753</v>
      </c>
      <c r="N34" s="162">
        <f>Sectors_I!N34</f>
        <v>227523390.41953656</v>
      </c>
      <c r="O34" s="162">
        <f>Sectors_I!O34</f>
        <v>55332914.13914299</v>
      </c>
      <c r="P34" s="162">
        <f>Sectors_I!P34</f>
        <v>282856304.55857956</v>
      </c>
      <c r="Q34" s="162">
        <f>Sectors_I!Q34</f>
        <v>16746166231.574631</v>
      </c>
      <c r="R34" s="162">
        <f>Sectors_I!R34</f>
        <v>5490517038.0325031</v>
      </c>
      <c r="S34" s="162">
        <f>Sectors_I!S34</f>
        <v>22236683269.607033</v>
      </c>
      <c r="T34" s="162">
        <f>Sectors_I!T34</f>
        <v>812589843.66551983</v>
      </c>
      <c r="U34" s="162">
        <f>Sectors_I!U34</f>
        <v>263809007.34975123</v>
      </c>
      <c r="V34" s="162">
        <f>Sectors_I!V34</f>
        <v>1076398851.0152712</v>
      </c>
      <c r="W34" s="162">
        <f>Sectors_I!W34</f>
        <v>351169720.62198246</v>
      </c>
      <c r="X34" s="162">
        <f>Sectors_I!X34</f>
        <v>91528560.841464028</v>
      </c>
      <c r="Y34" s="162">
        <f>Sectors_I!Y34</f>
        <v>442698281.46354651</v>
      </c>
      <c r="Z34" s="162">
        <f>Sectors_I!Z34</f>
        <v>63506291.208499998</v>
      </c>
      <c r="AA34" s="162">
        <f>Sectors_I!AA34</f>
        <v>24290453.221499998</v>
      </c>
      <c r="AB34" s="162">
        <f>Sectors_I!AB34</f>
        <v>87796744.429999992</v>
      </c>
    </row>
    <row r="35" spans="1:28" x14ac:dyDescent="0.2">
      <c r="A35" s="102" t="s">
        <v>139</v>
      </c>
      <c r="B35" s="158">
        <f>Sectors_I!B35</f>
        <v>127062652.45066366</v>
      </c>
      <c r="C35" s="158">
        <f>Sectors_I!C35</f>
        <v>63618483.088809304</v>
      </c>
      <c r="D35" s="158">
        <f>Sectors_I!D35</f>
        <v>190681135.53947288</v>
      </c>
      <c r="E35" s="159">
        <f>Sectors_I!E35</f>
        <v>3266234.6941754399</v>
      </c>
      <c r="F35" s="159">
        <f>Sectors_I!F35</f>
        <v>1446144.59155296</v>
      </c>
      <c r="G35" s="159">
        <f>Sectors_I!G35</f>
        <v>4712379.2857284006</v>
      </c>
      <c r="H35" s="109">
        <f>Sectors_I!H35</f>
        <v>0.15921099999999999</v>
      </c>
      <c r="I35" s="105">
        <f>Sectors_I!I35</f>
        <v>8.8004950560968895E-2</v>
      </c>
      <c r="J35" s="109">
        <f>Sectors_I!J35</f>
        <v>0.135599</v>
      </c>
      <c r="K35" s="106">
        <f>Sectors_I!K35</f>
        <v>56.321199999999997</v>
      </c>
      <c r="L35" s="106">
        <f>Sectors_I!L35</f>
        <v>58.509992136234878</v>
      </c>
      <c r="M35" s="106">
        <f>Sectors_I!M35</f>
        <v>57.048200000000001</v>
      </c>
      <c r="N35" s="162">
        <f>Sectors_I!N35</f>
        <v>1107324.5327999999</v>
      </c>
      <c r="O35" s="162">
        <f>Sectors_I!O35</f>
        <v>365915.73009999999</v>
      </c>
      <c r="P35" s="162">
        <f>Sectors_I!P35</f>
        <v>1473240.2628999997</v>
      </c>
      <c r="Q35" s="162">
        <f>Sectors_I!Q35</f>
        <v>120428243.5489876</v>
      </c>
      <c r="R35" s="162">
        <f>Sectors_I!R35</f>
        <v>59043316.536309302</v>
      </c>
      <c r="S35" s="162">
        <f>Sectors_I!S35</f>
        <v>179471560.08529681</v>
      </c>
      <c r="T35" s="162">
        <f>Sectors_I!T35</f>
        <v>4665047.7314999998</v>
      </c>
      <c r="U35" s="162">
        <f>Sectors_I!U35</f>
        <v>3984427.0115999999</v>
      </c>
      <c r="V35" s="162">
        <f>Sectors_I!V35</f>
        <v>8649474.7432000004</v>
      </c>
      <c r="W35" s="162">
        <f>Sectors_I!W35</f>
        <v>1841743.3001760598</v>
      </c>
      <c r="X35" s="162">
        <f>Sectors_I!X35</f>
        <v>590739.54090000002</v>
      </c>
      <c r="Y35" s="162">
        <f>Sectors_I!Y35</f>
        <v>2432482.8409760599</v>
      </c>
      <c r="Z35" s="162">
        <f>Sectors_I!Z35</f>
        <v>127617.87</v>
      </c>
      <c r="AA35" s="162">
        <f>Sectors_I!AA35</f>
        <v>0</v>
      </c>
      <c r="AB35" s="162">
        <f>Sectors_I!AB35</f>
        <v>127617.87</v>
      </c>
    </row>
    <row r="36" spans="1:28" x14ac:dyDescent="0.2">
      <c r="A36" s="102" t="s">
        <v>140</v>
      </c>
      <c r="B36" s="158">
        <f>Sectors_I!B36</f>
        <v>9448118340.2781925</v>
      </c>
      <c r="C36" s="158">
        <f>Sectors_I!C36</f>
        <v>1390142169.4966776</v>
      </c>
      <c r="D36" s="158">
        <f>Sectors_I!D36</f>
        <v>10838260509.774876</v>
      </c>
      <c r="E36" s="159">
        <f>Sectors_I!E36</f>
        <v>332345381.79667526</v>
      </c>
      <c r="F36" s="159">
        <f>Sectors_I!F36</f>
        <v>7933377.221382251</v>
      </c>
      <c r="G36" s="159">
        <f>Sectors_I!G36</f>
        <v>340278759.01815766</v>
      </c>
      <c r="H36" s="109">
        <f>Sectors_I!H36</f>
        <v>0.17050100000000001</v>
      </c>
      <c r="I36" s="105">
        <f>Sectors_I!I36</f>
        <v>6.7780442165802826E-2</v>
      </c>
      <c r="J36" s="109">
        <f>Sectors_I!J36</f>
        <v>0.15778600000000001</v>
      </c>
      <c r="K36" s="106">
        <f>Sectors_I!K36</f>
        <v>62.447200000000002</v>
      </c>
      <c r="L36" s="106">
        <f>Sectors_I!L36</f>
        <v>73.588190926506442</v>
      </c>
      <c r="M36" s="106">
        <f>Sectors_I!M36</f>
        <v>63.853200000000001</v>
      </c>
      <c r="N36" s="162">
        <f>Sectors_I!N36</f>
        <v>145179369.76283652</v>
      </c>
      <c r="O36" s="162">
        <f>Sectors_I!O36</f>
        <v>9722643.3670639992</v>
      </c>
      <c r="P36" s="162">
        <f>Sectors_I!P36</f>
        <v>154902013.13000053</v>
      </c>
      <c r="Q36" s="162">
        <f>Sectors_I!Q36</f>
        <v>8758884612.7918758</v>
      </c>
      <c r="R36" s="162">
        <f>Sectors_I!R36</f>
        <v>1333648497.8223948</v>
      </c>
      <c r="S36" s="162">
        <f>Sectors_I!S36</f>
        <v>10092533110.614277</v>
      </c>
      <c r="T36" s="162">
        <f>Sectors_I!T36</f>
        <v>436679236.22900963</v>
      </c>
      <c r="U36" s="162">
        <f>Sectors_I!U36</f>
        <v>37600681.987706721</v>
      </c>
      <c r="V36" s="162">
        <f>Sectors_I!V36</f>
        <v>474279918.21671635</v>
      </c>
      <c r="W36" s="162">
        <f>Sectors_I!W36</f>
        <v>226613248.66290641</v>
      </c>
      <c r="X36" s="162">
        <f>Sectors_I!X36</f>
        <v>14886341.383476039</v>
      </c>
      <c r="Y36" s="162">
        <f>Sectors_I!Y36</f>
        <v>241499590.04638246</v>
      </c>
      <c r="Z36" s="162">
        <f>Sectors_I!Z36</f>
        <v>25941242.5944</v>
      </c>
      <c r="AA36" s="162">
        <f>Sectors_I!AA36</f>
        <v>4006648.3031000001</v>
      </c>
      <c r="AB36" s="162">
        <f>Sectors_I!AB36</f>
        <v>29947890.897500001</v>
      </c>
    </row>
    <row r="37" spans="1:28" x14ac:dyDescent="0.2">
      <c r="A37" s="102" t="s">
        <v>225</v>
      </c>
      <c r="B37" s="158">
        <f>Sectors_I!B37</f>
        <v>396495.67330000002</v>
      </c>
      <c r="C37" s="158">
        <f>Sectors_I!C37</f>
        <v>0</v>
      </c>
      <c r="D37" s="158">
        <f>Sectors_I!D37</f>
        <v>396495.67330000002</v>
      </c>
      <c r="E37" s="159">
        <f>Sectors_I!E37</f>
        <v>157060.95214758001</v>
      </c>
      <c r="F37" s="159">
        <f>Sectors_I!F37</f>
        <v>0</v>
      </c>
      <c r="G37" s="159">
        <f>Sectors_I!G37</f>
        <v>157060.95214758001</v>
      </c>
      <c r="H37" s="109">
        <f>Sectors_I!H37</f>
        <v>0.24640500000000001</v>
      </c>
      <c r="I37" s="105" t="str">
        <f>Sectors_I!I37</f>
        <v/>
      </c>
      <c r="J37" s="109">
        <f>Sectors_I!J37</f>
        <v>0.24640500000000001</v>
      </c>
      <c r="K37" s="106">
        <f>Sectors_I!K37</f>
        <v>41.694600000000001</v>
      </c>
      <c r="L37" s="106" t="str">
        <f>Sectors_I!L37</f>
        <v/>
      </c>
      <c r="M37" s="106">
        <f>Sectors_I!M37</f>
        <v>41.694600000000001</v>
      </c>
      <c r="N37" s="162">
        <f>Sectors_I!N37</f>
        <v>80746.112599999993</v>
      </c>
      <c r="O37" s="162">
        <f>Sectors_I!O37</f>
        <v>0</v>
      </c>
      <c r="P37" s="162">
        <f>Sectors_I!P37</f>
        <v>80746.112599999993</v>
      </c>
      <c r="Q37" s="162">
        <f>Sectors_I!Q37</f>
        <v>127577.45869999999</v>
      </c>
      <c r="R37" s="162">
        <f>Sectors_I!R37</f>
        <v>0</v>
      </c>
      <c r="S37" s="162">
        <f>Sectors_I!S37</f>
        <v>127577.45869999999</v>
      </c>
      <c r="T37" s="162">
        <f>Sectors_I!T37</f>
        <v>126568.10460000001</v>
      </c>
      <c r="U37" s="162">
        <f>Sectors_I!U37</f>
        <v>0</v>
      </c>
      <c r="V37" s="162">
        <f>Sectors_I!V37</f>
        <v>126568.10460000001</v>
      </c>
      <c r="W37" s="162">
        <f>Sectors_I!W37</f>
        <v>137542.22150000001</v>
      </c>
      <c r="X37" s="162">
        <f>Sectors_I!X37</f>
        <v>0</v>
      </c>
      <c r="Y37" s="162">
        <f>Sectors_I!Y37</f>
        <v>137542.22150000001</v>
      </c>
      <c r="Z37" s="162">
        <f>Sectors_I!Z37</f>
        <v>4807.8885</v>
      </c>
      <c r="AA37" s="162">
        <f>Sectors_I!AA37</f>
        <v>0</v>
      </c>
      <c r="AB37" s="162">
        <f>Sectors_I!AB37</f>
        <v>4807.8885</v>
      </c>
    </row>
    <row r="38" spans="1:28" x14ac:dyDescent="0.2">
      <c r="A38" s="102" t="s">
        <v>141</v>
      </c>
      <c r="B38" s="158">
        <f>Sectors_I!B38</f>
        <v>405699847.56060731</v>
      </c>
      <c r="C38" s="158">
        <f>Sectors_I!C38</f>
        <v>15.315099999999999</v>
      </c>
      <c r="D38" s="158">
        <f>Sectors_I!D38</f>
        <v>405699862.87570733</v>
      </c>
      <c r="E38" s="159">
        <f>Sectors_I!E38</f>
        <v>14645658.348097527</v>
      </c>
      <c r="F38" s="159">
        <f>Sectors_I!F38</f>
        <v>0</v>
      </c>
      <c r="G38" s="159">
        <f>Sectors_I!G38</f>
        <v>14645658.348097531</v>
      </c>
      <c r="H38" s="109">
        <f>Sectors_I!H38</f>
        <v>0.123165</v>
      </c>
      <c r="I38" s="105" t="str">
        <f>Sectors_I!I38</f>
        <v/>
      </c>
      <c r="J38" s="109">
        <f>Sectors_I!J38</f>
        <v>0.123165</v>
      </c>
      <c r="K38" s="106">
        <f>Sectors_I!K38</f>
        <v>17.367799999999999</v>
      </c>
      <c r="L38" s="106" t="str">
        <f>Sectors_I!L38</f>
        <v/>
      </c>
      <c r="M38" s="106">
        <f>Sectors_I!M38</f>
        <v>17.367799999999999</v>
      </c>
      <c r="N38" s="162">
        <f>Sectors_I!N38</f>
        <v>5234799.8624</v>
      </c>
      <c r="O38" s="162">
        <f>Sectors_I!O38</f>
        <v>0</v>
      </c>
      <c r="P38" s="162">
        <f>Sectors_I!P38</f>
        <v>5234799.8624</v>
      </c>
      <c r="Q38" s="162">
        <f>Sectors_I!Q38</f>
        <v>389601295.27830726</v>
      </c>
      <c r="R38" s="162">
        <f>Sectors_I!R38</f>
        <v>15.315099999999999</v>
      </c>
      <c r="S38" s="162">
        <f>Sectors_I!S38</f>
        <v>389601310.59340733</v>
      </c>
      <c r="T38" s="162">
        <f>Sectors_I!T38</f>
        <v>9836473.4930000007</v>
      </c>
      <c r="U38" s="162">
        <f>Sectors_I!U38</f>
        <v>0</v>
      </c>
      <c r="V38" s="162">
        <f>Sectors_I!V38</f>
        <v>9836473.4930000007</v>
      </c>
      <c r="W38" s="162">
        <f>Sectors_I!W38</f>
        <v>6262078.7893000003</v>
      </c>
      <c r="X38" s="162">
        <f>Sectors_I!X38</f>
        <v>0</v>
      </c>
      <c r="Y38" s="162">
        <f>Sectors_I!Y38</f>
        <v>6262078.7893000003</v>
      </c>
      <c r="Z38" s="162">
        <f>Sectors_I!Z38</f>
        <v>0</v>
      </c>
      <c r="AA38" s="162">
        <f>Sectors_I!AA38</f>
        <v>0</v>
      </c>
      <c r="AB38" s="162">
        <f>Sectors_I!AB38</f>
        <v>0</v>
      </c>
    </row>
    <row r="39" spans="1:28" x14ac:dyDescent="0.2">
      <c r="A39" s="102" t="s">
        <v>142</v>
      </c>
      <c r="B39" s="158">
        <f>Sectors_I!B39</f>
        <v>70326404.763000011</v>
      </c>
      <c r="C39" s="158">
        <f>Sectors_I!C39</f>
        <v>10700770.11737</v>
      </c>
      <c r="D39" s="158">
        <f>Sectors_I!D39</f>
        <v>81027174.880369991</v>
      </c>
      <c r="E39" s="159">
        <f>Sectors_I!E39</f>
        <v>10791975.863932157</v>
      </c>
      <c r="F39" s="159">
        <f>Sectors_I!F39</f>
        <v>4739225.4153013602</v>
      </c>
      <c r="G39" s="159">
        <f>Sectors_I!G39</f>
        <v>15531201.27923353</v>
      </c>
      <c r="H39" s="109">
        <f>Sectors_I!H39</f>
        <v>0.154248</v>
      </c>
      <c r="I39" s="105">
        <f>Sectors_I!I39</f>
        <v>9.3917189885921862E-2</v>
      </c>
      <c r="J39" s="109">
        <f>Sectors_I!J39</f>
        <v>0.147588</v>
      </c>
      <c r="K39" s="106">
        <f>Sectors_I!K39</f>
        <v>211.584</v>
      </c>
      <c r="L39" s="106">
        <f>Sectors_I!L39</f>
        <v>62.895999898000753</v>
      </c>
      <c r="M39" s="106">
        <f>Sectors_I!M39</f>
        <v>194.351</v>
      </c>
      <c r="N39" s="162">
        <f>Sectors_I!N39</f>
        <v>3393912.6874000002</v>
      </c>
      <c r="O39" s="162">
        <f>Sectors_I!O39</f>
        <v>2426422.2811599998</v>
      </c>
      <c r="P39" s="162">
        <f>Sectors_I!P39</f>
        <v>5820334.96856</v>
      </c>
      <c r="Q39" s="162">
        <f>Sectors_I!Q39</f>
        <v>55604323.053000011</v>
      </c>
      <c r="R39" s="162">
        <f>Sectors_I!R39</f>
        <v>5736833.5314100003</v>
      </c>
      <c r="S39" s="162">
        <f>Sectors_I!S39</f>
        <v>61341156.584309988</v>
      </c>
      <c r="T39" s="162">
        <f>Sectors_I!T39</f>
        <v>5355774.7602000013</v>
      </c>
      <c r="U39" s="162">
        <f>Sectors_I!U39</f>
        <v>364549.11589999998</v>
      </c>
      <c r="V39" s="162">
        <f>Sectors_I!V39</f>
        <v>5720323.8761000009</v>
      </c>
      <c r="W39" s="162">
        <f>Sectors_I!W39</f>
        <v>9366306.9498000015</v>
      </c>
      <c r="X39" s="162">
        <f>Sectors_I!X39</f>
        <v>4599387.4700599993</v>
      </c>
      <c r="Y39" s="162">
        <f>Sectors_I!Y39</f>
        <v>13965694.419960001</v>
      </c>
      <c r="Z39" s="162">
        <f>Sectors_I!Z39</f>
        <v>0</v>
      </c>
      <c r="AA39" s="162">
        <f>Sectors_I!AA39</f>
        <v>0</v>
      </c>
      <c r="AB39" s="162">
        <f>Sectors_I!AB39</f>
        <v>0</v>
      </c>
    </row>
    <row r="40" spans="1:28" x14ac:dyDescent="0.2">
      <c r="A40" s="102" t="s">
        <v>143</v>
      </c>
      <c r="B40" s="158">
        <f>Sectors_I!B40</f>
        <v>458589104.1573</v>
      </c>
      <c r="C40" s="158">
        <f>Sectors_I!C40</f>
        <v>5622954.3671699995</v>
      </c>
      <c r="D40" s="158">
        <f>Sectors_I!D40</f>
        <v>464212058.52447003</v>
      </c>
      <c r="E40" s="159">
        <f>Sectors_I!E40</f>
        <v>24487580.870116502</v>
      </c>
      <c r="F40" s="159">
        <f>Sectors_I!F40</f>
        <v>1527548.3160599996</v>
      </c>
      <c r="G40" s="159">
        <f>Sectors_I!G40</f>
        <v>26015129.186276503</v>
      </c>
      <c r="H40" s="109">
        <f>Sectors_I!H40</f>
        <v>0.328733</v>
      </c>
      <c r="I40" s="105">
        <f>Sectors_I!I40</f>
        <v>0.35090020050096749</v>
      </c>
      <c r="J40" s="109">
        <f>Sectors_I!J40</f>
        <v>0.32900200000000002</v>
      </c>
      <c r="K40" s="106">
        <f>Sectors_I!K40</f>
        <v>212.37100000000001</v>
      </c>
      <c r="L40" s="106">
        <f>Sectors_I!L40</f>
        <v>94.910753458617975</v>
      </c>
      <c r="M40" s="106">
        <f>Sectors_I!M40</f>
        <v>210.95500000000001</v>
      </c>
      <c r="N40" s="162">
        <f>Sectors_I!N40</f>
        <v>11938327.355</v>
      </c>
      <c r="O40" s="162">
        <f>Sectors_I!O40</f>
        <v>1442178.9335999999</v>
      </c>
      <c r="P40" s="162">
        <f>Sectors_I!P40</f>
        <v>13380506.288600001</v>
      </c>
      <c r="Q40" s="162">
        <f>Sectors_I!Q40</f>
        <v>413361515.60590005</v>
      </c>
      <c r="R40" s="162">
        <f>Sectors_I!R40</f>
        <v>3995816.1858699992</v>
      </c>
      <c r="S40" s="162">
        <f>Sectors_I!S40</f>
        <v>417357331.79177004</v>
      </c>
      <c r="T40" s="162">
        <f>Sectors_I!T40</f>
        <v>30830622.006300002</v>
      </c>
      <c r="U40" s="162">
        <f>Sectors_I!U40</f>
        <v>164196.7549</v>
      </c>
      <c r="V40" s="162">
        <f>Sectors_I!V40</f>
        <v>30994818.7612</v>
      </c>
      <c r="W40" s="162">
        <f>Sectors_I!W40</f>
        <v>12520848.5151</v>
      </c>
      <c r="X40" s="162">
        <f>Sectors_I!X40</f>
        <v>1462941.4264</v>
      </c>
      <c r="Y40" s="162">
        <f>Sectors_I!Y40</f>
        <v>13983789.941500001</v>
      </c>
      <c r="Z40" s="162">
        <f>Sectors_I!Z40</f>
        <v>1876118.03</v>
      </c>
      <c r="AA40" s="162">
        <f>Sectors_I!AA40</f>
        <v>0</v>
      </c>
      <c r="AB40" s="162">
        <f>Sectors_I!AB40</f>
        <v>1876118.03</v>
      </c>
    </row>
    <row r="41" spans="1:28" x14ac:dyDescent="0.2">
      <c r="A41" s="102" t="s">
        <v>144</v>
      </c>
      <c r="B41" s="158">
        <f>Sectors_I!B41</f>
        <v>7123618992.1773672</v>
      </c>
      <c r="C41" s="158">
        <f>Sectors_I!C41</f>
        <v>4398836553.4297705</v>
      </c>
      <c r="D41" s="158">
        <f>Sectors_I!D41</f>
        <v>11522455545.607138</v>
      </c>
      <c r="E41" s="159">
        <f>Sectors_I!E41</f>
        <v>47696217.334104493</v>
      </c>
      <c r="F41" s="159">
        <f>Sectors_I!F41</f>
        <v>26964938.735416841</v>
      </c>
      <c r="G41" s="159">
        <f>Sectors_I!G41</f>
        <v>74661156.069521323</v>
      </c>
      <c r="H41" s="109">
        <f>Sectors_I!H41</f>
        <v>0.11711299999999999</v>
      </c>
      <c r="I41" s="105">
        <f>Sectors_I!I41</f>
        <v>7.0204553474229631E-2</v>
      </c>
      <c r="J41" s="109">
        <f>Sectors_I!J41</f>
        <v>9.9271899999999996E-2</v>
      </c>
      <c r="K41" s="106">
        <f>Sectors_I!K41</f>
        <v>137.53899999999999</v>
      </c>
      <c r="L41" s="106">
        <f>Sectors_I!L41</f>
        <v>158.41878889984366</v>
      </c>
      <c r="M41" s="106">
        <f>Sectors_I!M41</f>
        <v>145.43700000000001</v>
      </c>
      <c r="N41" s="162">
        <f>Sectors_I!N41</f>
        <v>56785021.753499992</v>
      </c>
      <c r="O41" s="162">
        <f>Sectors_I!O41</f>
        <v>41318859.668678991</v>
      </c>
      <c r="P41" s="162">
        <f>Sectors_I!P41</f>
        <v>98103881.422178984</v>
      </c>
      <c r="Q41" s="162">
        <f>Sectors_I!Q41</f>
        <v>6681573200.5054579</v>
      </c>
      <c r="R41" s="162">
        <f>Sectors_I!R41</f>
        <v>4086964588.1420879</v>
      </c>
      <c r="S41" s="162">
        <f>Sectors_I!S41</f>
        <v>10768537788.647446</v>
      </c>
      <c r="T41" s="162">
        <f>Sectors_I!T41</f>
        <v>317531528.07941008</v>
      </c>
      <c r="U41" s="162">
        <f>Sectors_I!U41</f>
        <v>221679010.35919452</v>
      </c>
      <c r="V41" s="162">
        <f>Sectors_I!V41</f>
        <v>539210538.43860459</v>
      </c>
      <c r="W41" s="162">
        <f>Sectors_I!W41</f>
        <v>88957758.766900003</v>
      </c>
      <c r="X41" s="162">
        <f>Sectors_I!X41</f>
        <v>69909150.010087967</v>
      </c>
      <c r="Y41" s="162">
        <f>Sectors_I!Y41</f>
        <v>158866908.77708802</v>
      </c>
      <c r="Z41" s="162">
        <f>Sectors_I!Z41</f>
        <v>35556504.825600006</v>
      </c>
      <c r="AA41" s="162">
        <f>Sectors_I!AA41</f>
        <v>20283804.918400001</v>
      </c>
      <c r="AB41" s="162">
        <f>Sectors_I!AB41</f>
        <v>55840309.74400001</v>
      </c>
    </row>
    <row r="42" spans="1:28" s="115" customFormat="1" x14ac:dyDescent="0.2">
      <c r="A42" s="111" t="s">
        <v>145</v>
      </c>
      <c r="B42" s="160">
        <f>Sectors_I!B42</f>
        <v>5253591007.4484024</v>
      </c>
      <c r="C42" s="160">
        <f>Sectors_I!C42</f>
        <v>3629304223.477056</v>
      </c>
      <c r="D42" s="160">
        <f>Sectors_I!D42</f>
        <v>8882895230.9254589</v>
      </c>
      <c r="E42" s="161">
        <f>Sectors_I!E42</f>
        <v>39556616.371234618</v>
      </c>
      <c r="F42" s="161">
        <f>Sectors_I!F42</f>
        <v>23557331.018187579</v>
      </c>
      <c r="G42" s="161">
        <f>Sectors_I!G42</f>
        <v>63113947.389422208</v>
      </c>
      <c r="H42" s="112">
        <f>Sectors_I!H42</f>
        <v>0.115785</v>
      </c>
      <c r="I42" s="113">
        <f>Sectors_I!I42</f>
        <v>7.0394856524054181E-2</v>
      </c>
      <c r="J42" s="112">
        <f>Sectors_I!J42</f>
        <v>9.7437099999999999E-2</v>
      </c>
      <c r="K42" s="114">
        <f>Sectors_I!K42</f>
        <v>140.55099999999999</v>
      </c>
      <c r="L42" s="114">
        <f>Sectors_I!L42</f>
        <v>160.56663799596578</v>
      </c>
      <c r="M42" s="114">
        <f>Sectors_I!M42</f>
        <v>148.65899999999999</v>
      </c>
      <c r="N42" s="163">
        <f>Sectors_I!N42</f>
        <v>48739189.693099998</v>
      </c>
      <c r="O42" s="163">
        <f>Sectors_I!O42</f>
        <v>33849729.762026988</v>
      </c>
      <c r="P42" s="163">
        <f>Sectors_I!P42</f>
        <v>82588919.455226988</v>
      </c>
      <c r="Q42" s="163">
        <f>Sectors_I!Q42</f>
        <v>4901984261.4922018</v>
      </c>
      <c r="R42" s="163">
        <f>Sectors_I!R42</f>
        <v>3357367732.4704914</v>
      </c>
      <c r="S42" s="163">
        <f>Sectors_I!S42</f>
        <v>8259351993.962594</v>
      </c>
      <c r="T42" s="163">
        <f>Sectors_I!T42</f>
        <v>240668874.63419998</v>
      </c>
      <c r="U42" s="163">
        <f>Sectors_I!U42</f>
        <v>191381235.2508086</v>
      </c>
      <c r="V42" s="163">
        <f>Sectors_I!V42</f>
        <v>432050109.88510859</v>
      </c>
      <c r="W42" s="163">
        <f>Sectors_I!W42</f>
        <v>75835814.026799977</v>
      </c>
      <c r="X42" s="163">
        <f>Sectors_I!X42</f>
        <v>62508731.03385599</v>
      </c>
      <c r="Y42" s="163">
        <f>Sectors_I!Y42</f>
        <v>138344545.06065601</v>
      </c>
      <c r="Z42" s="163">
        <f>Sectors_I!Z42</f>
        <v>35102057.295199998</v>
      </c>
      <c r="AA42" s="163">
        <f>Sectors_I!AA42</f>
        <v>18046524.721900001</v>
      </c>
      <c r="AB42" s="163">
        <f>Sectors_I!AB42</f>
        <v>53148582.017100006</v>
      </c>
    </row>
    <row r="43" spans="1:28" s="115" customFormat="1" x14ac:dyDescent="0.2">
      <c r="A43" s="111" t="s">
        <v>146</v>
      </c>
      <c r="B43" s="160">
        <f>Sectors_I!B43</f>
        <v>1172624695.8924079</v>
      </c>
      <c r="C43" s="160">
        <f>Sectors_I!C43</f>
        <v>536477302.47783798</v>
      </c>
      <c r="D43" s="160">
        <f>Sectors_I!D43</f>
        <v>1709101998.3702469</v>
      </c>
      <c r="E43" s="161">
        <f>Sectors_I!E43</f>
        <v>3729268.7284426601</v>
      </c>
      <c r="F43" s="161">
        <f>Sectors_I!F43</f>
        <v>1993581.68409525</v>
      </c>
      <c r="G43" s="161">
        <f>Sectors_I!G43</f>
        <v>5722850.412537911</v>
      </c>
      <c r="H43" s="112">
        <f>Sectors_I!H43</f>
        <v>0.114535</v>
      </c>
      <c r="I43" s="113">
        <f>Sectors_I!I43</f>
        <v>6.9716539204662725E-2</v>
      </c>
      <c r="J43" s="112">
        <f>Sectors_I!J43</f>
        <v>0.100605</v>
      </c>
      <c r="K43" s="114">
        <f>Sectors_I!K43</f>
        <v>139.745</v>
      </c>
      <c r="L43" s="114">
        <f>Sectors_I!L43</f>
        <v>140.9268391006172</v>
      </c>
      <c r="M43" s="114">
        <f>Sectors_I!M43</f>
        <v>140.11199999999999</v>
      </c>
      <c r="N43" s="163">
        <f>Sectors_I!N43</f>
        <v>4498169.0893999999</v>
      </c>
      <c r="O43" s="163">
        <f>Sectors_I!O43</f>
        <v>6524059.8932519993</v>
      </c>
      <c r="P43" s="163">
        <f>Sectors_I!P43</f>
        <v>11022228.982651999</v>
      </c>
      <c r="Q43" s="163">
        <f>Sectors_I!Q43</f>
        <v>1117901437.0932078</v>
      </c>
      <c r="R43" s="163">
        <f>Sectors_I!R43</f>
        <v>516496403.64767009</v>
      </c>
      <c r="S43" s="163">
        <f>Sectors_I!S43</f>
        <v>1634397840.7408791</v>
      </c>
      <c r="T43" s="163">
        <f>Sectors_I!T43</f>
        <v>47629570.420100003</v>
      </c>
      <c r="U43" s="163">
        <f>Sectors_I!U43</f>
        <v>12017725.410715891</v>
      </c>
      <c r="V43" s="163">
        <f>Sectors_I!V43</f>
        <v>59647295.830815896</v>
      </c>
      <c r="W43" s="163">
        <f>Sectors_I!W43</f>
        <v>6870024.161199999</v>
      </c>
      <c r="X43" s="163">
        <f>Sectors_I!X43</f>
        <v>5726437.7023519892</v>
      </c>
      <c r="Y43" s="163">
        <f>Sectors_I!Y43</f>
        <v>12596461.863551989</v>
      </c>
      <c r="Z43" s="163">
        <f>Sectors_I!Z43</f>
        <v>223664.21789999999</v>
      </c>
      <c r="AA43" s="163">
        <f>Sectors_I!AA43</f>
        <v>2236735.7171</v>
      </c>
      <c r="AB43" s="163">
        <f>Sectors_I!AB43</f>
        <v>2460399.9350000001</v>
      </c>
    </row>
    <row r="44" spans="1:28" s="115" customFormat="1" x14ac:dyDescent="0.2">
      <c r="A44" s="111" t="s">
        <v>226</v>
      </c>
      <c r="B44" s="160">
        <f>Sectors_I!B44</f>
        <v>697403288.83655548</v>
      </c>
      <c r="C44" s="160">
        <f>Sectors_I!C44</f>
        <v>233055027.47486931</v>
      </c>
      <c r="D44" s="160">
        <f>Sectors_I!D44</f>
        <v>930458316.31142449</v>
      </c>
      <c r="E44" s="161">
        <f>Sectors_I!E44</f>
        <v>4410332.2344272193</v>
      </c>
      <c r="F44" s="161">
        <f>Sectors_I!F44</f>
        <v>1414026.0331340001</v>
      </c>
      <c r="G44" s="161">
        <f>Sectors_I!G44</f>
        <v>5824358.2675612196</v>
      </c>
      <c r="H44" s="112">
        <f>Sectors_I!H44</f>
        <v>0.13093299999999999</v>
      </c>
      <c r="I44" s="113">
        <f>Sectors_I!I44</f>
        <v>6.8887569911759178E-2</v>
      </c>
      <c r="J44" s="112">
        <f>Sectors_I!J44</f>
        <v>0.115727</v>
      </c>
      <c r="K44" s="114">
        <f>Sectors_I!K44</f>
        <v>111.18600000000001</v>
      </c>
      <c r="L44" s="114">
        <f>Sectors_I!L44</f>
        <v>165.29183018354669</v>
      </c>
      <c r="M44" s="114">
        <f>Sectors_I!M44</f>
        <v>124.54600000000001</v>
      </c>
      <c r="N44" s="163">
        <f>Sectors_I!N44</f>
        <v>3547662.9709000001</v>
      </c>
      <c r="O44" s="163">
        <f>Sectors_I!O44</f>
        <v>945070.01339999994</v>
      </c>
      <c r="P44" s="163">
        <f>Sectors_I!P44</f>
        <v>4492732.9843999995</v>
      </c>
      <c r="Q44" s="163">
        <f>Sectors_I!Q44</f>
        <v>661687501.92004538</v>
      </c>
      <c r="R44" s="163">
        <f>Sectors_I!R44</f>
        <v>213100452.02391931</v>
      </c>
      <c r="S44" s="163">
        <f>Sectors_I!S44</f>
        <v>874787953.94406438</v>
      </c>
      <c r="T44" s="163">
        <f>Sectors_I!T44</f>
        <v>29233083.025110152</v>
      </c>
      <c r="U44" s="163">
        <f>Sectors_I!U44</f>
        <v>18280049.69757</v>
      </c>
      <c r="V44" s="163">
        <f>Sectors_I!V44</f>
        <v>47513132.722680151</v>
      </c>
      <c r="W44" s="163">
        <f>Sectors_I!W44</f>
        <v>6251920.5789000001</v>
      </c>
      <c r="X44" s="163">
        <f>Sectors_I!X44</f>
        <v>1673981.2739800001</v>
      </c>
      <c r="Y44" s="163">
        <f>Sectors_I!Y44</f>
        <v>7925901.8527800012</v>
      </c>
      <c r="Z44" s="163">
        <f>Sectors_I!Z44</f>
        <v>230783.3125</v>
      </c>
      <c r="AA44" s="163">
        <f>Sectors_I!AA44</f>
        <v>544.47940000000006</v>
      </c>
      <c r="AB44" s="163">
        <f>Sectors_I!AB44</f>
        <v>231327.79190000001</v>
      </c>
    </row>
    <row r="45" spans="1:28" x14ac:dyDescent="0.2">
      <c r="A45" s="102" t="s">
        <v>228</v>
      </c>
      <c r="B45" s="158">
        <f>Sectors_I!B45</f>
        <v>333277631.80680001</v>
      </c>
      <c r="C45" s="158">
        <f>Sectors_I!C45</f>
        <v>1189817.7843251301</v>
      </c>
      <c r="D45" s="158">
        <f>Sectors_I!D45</f>
        <v>334467449.59112507</v>
      </c>
      <c r="E45" s="159">
        <f>Sectors_I!E45</f>
        <v>1838276.7981</v>
      </c>
      <c r="F45" s="159">
        <f>Sectors_I!F45</f>
        <v>53563.384599999998</v>
      </c>
      <c r="G45" s="159">
        <f>Sectors_I!G45</f>
        <v>1891840.1827</v>
      </c>
      <c r="H45" s="109">
        <f>Sectors_I!H45</f>
        <v>0.19706199999999999</v>
      </c>
      <c r="I45" s="105">
        <f>Sectors_I!I45</f>
        <v>0.19479399999999999</v>
      </c>
      <c r="J45" s="109">
        <f>Sectors_I!J45</f>
        <v>0.197046</v>
      </c>
      <c r="K45" s="106">
        <f>Sectors_I!K45</f>
        <v>16.5534</v>
      </c>
      <c r="L45" s="106">
        <f>Sectors_I!L45</f>
        <v>125.52500000000002</v>
      </c>
      <c r="M45" s="106">
        <f>Sectors_I!M45</f>
        <v>16.9404</v>
      </c>
      <c r="N45" s="162">
        <f>Sectors_I!N45</f>
        <v>3801663.5528999995</v>
      </c>
      <c r="O45" s="162">
        <f>Sectors_I!O45</f>
        <v>56894.158540000004</v>
      </c>
      <c r="P45" s="162">
        <f>Sectors_I!P45</f>
        <v>3858557.7114400002</v>
      </c>
      <c r="Q45" s="162">
        <f>Sectors_I!Q45</f>
        <v>320296665.13890004</v>
      </c>
      <c r="R45" s="162">
        <f>Sectors_I!R45</f>
        <v>1093674.6633351301</v>
      </c>
      <c r="S45" s="162">
        <f>Sectors_I!S45</f>
        <v>321390339.80223507</v>
      </c>
      <c r="T45" s="162">
        <f>Sectors_I!T45</f>
        <v>7512998.0515999999</v>
      </c>
      <c r="U45" s="162">
        <f>Sectors_I!U45</f>
        <v>16142.11045</v>
      </c>
      <c r="V45" s="162">
        <f>Sectors_I!V45</f>
        <v>7529140.1620500004</v>
      </c>
      <c r="W45" s="162">
        <f>Sectors_I!W45</f>
        <v>5467968.6163000008</v>
      </c>
      <c r="X45" s="162">
        <f>Sectors_I!X45</f>
        <v>80001.010540000003</v>
      </c>
      <c r="Y45" s="162">
        <f>Sectors_I!Y45</f>
        <v>5547969.62684</v>
      </c>
      <c r="Z45" s="162">
        <f>Sectors_I!Z45</f>
        <v>0</v>
      </c>
      <c r="AA45" s="162">
        <f>Sectors_I!AA45</f>
        <v>0</v>
      </c>
      <c r="AB45" s="162">
        <f>Sectors_I!AB45</f>
        <v>0</v>
      </c>
    </row>
    <row r="46" spans="1:28" x14ac:dyDescent="0.2">
      <c r="A46" s="102" t="s">
        <v>227</v>
      </c>
      <c r="B46" s="158">
        <f>Sectors_I!B46</f>
        <v>6342618.2034999998</v>
      </c>
      <c r="C46" s="158">
        <f>Sectors_I!C46</f>
        <v>34295.8465</v>
      </c>
      <c r="D46" s="158">
        <f>Sectors_I!D46</f>
        <v>6376914.0499999998</v>
      </c>
      <c r="E46" s="159">
        <f>Sectors_I!E46</f>
        <v>92853.089123330006</v>
      </c>
      <c r="F46" s="159">
        <f>Sectors_I!F46</f>
        <v>107.12860000000001</v>
      </c>
      <c r="G46" s="159">
        <f>Sectors_I!G46</f>
        <v>92960.217723330003</v>
      </c>
      <c r="H46" s="109">
        <f>Sectors_I!H46</f>
        <v>5.3379299999999998E-2</v>
      </c>
      <c r="I46" s="105">
        <f>Sectors_I!I46</f>
        <v>7.0000000000000007E-2</v>
      </c>
      <c r="J46" s="109">
        <f>Sectors_I!J46</f>
        <v>5.3360600000000001E-2</v>
      </c>
      <c r="K46" s="106">
        <f>Sectors_I!K46</f>
        <v>60.176499999999997</v>
      </c>
      <c r="L46" s="106">
        <f>Sectors_I!L46</f>
        <v>121.733</v>
      </c>
      <c r="M46" s="106">
        <f>Sectors_I!M46</f>
        <v>60.517400000000002</v>
      </c>
      <c r="N46" s="162">
        <f>Sectors_I!N46</f>
        <v>2224.8000000000002</v>
      </c>
      <c r="O46" s="162">
        <f>Sectors_I!O46</f>
        <v>0</v>
      </c>
      <c r="P46" s="162">
        <f>Sectors_I!P46</f>
        <v>2224.8000000000002</v>
      </c>
      <c r="Q46" s="162">
        <f>Sectors_I!Q46</f>
        <v>6288798.1935000001</v>
      </c>
      <c r="R46" s="162">
        <f>Sectors_I!R46</f>
        <v>34295.8465</v>
      </c>
      <c r="S46" s="162">
        <f>Sectors_I!S46</f>
        <v>6323094.04</v>
      </c>
      <c r="T46" s="162">
        <f>Sectors_I!T46</f>
        <v>51595.21</v>
      </c>
      <c r="U46" s="162">
        <f>Sectors_I!U46</f>
        <v>0</v>
      </c>
      <c r="V46" s="162">
        <f>Sectors_I!V46</f>
        <v>51595.21</v>
      </c>
      <c r="W46" s="162">
        <f>Sectors_I!W46</f>
        <v>2224.8000000000002</v>
      </c>
      <c r="X46" s="162">
        <f>Sectors_I!X46</f>
        <v>0</v>
      </c>
      <c r="Y46" s="162">
        <f>Sectors_I!Y46</f>
        <v>2224.8000000000002</v>
      </c>
      <c r="Z46" s="162">
        <f>Sectors_I!Z46</f>
        <v>0</v>
      </c>
      <c r="AA46" s="162">
        <f>Sectors_I!AA46</f>
        <v>0</v>
      </c>
      <c r="AB46" s="162">
        <f>Sectors_I!AB46</f>
        <v>0</v>
      </c>
    </row>
    <row r="47" spans="1:28" x14ac:dyDescent="0.2">
      <c r="A47" s="103" t="s">
        <v>277</v>
      </c>
      <c r="B47" s="158">
        <f>Sectors_I!B47</f>
        <v>32164128121.337978</v>
      </c>
      <c r="C47" s="158">
        <f>Sectors_I!C47</f>
        <v>26387522198.719612</v>
      </c>
      <c r="D47" s="158">
        <f>Sectors_I!D47</f>
        <v>58551650320.057709</v>
      </c>
      <c r="E47" s="159">
        <f>Sectors_I!E47</f>
        <v>725500581.6071074</v>
      </c>
      <c r="F47" s="159">
        <f>Sectors_I!F47</f>
        <v>298396160.15558261</v>
      </c>
      <c r="G47" s="159">
        <f>Sectors_I!G47</f>
        <v>1023896741.7625899</v>
      </c>
      <c r="H47" s="109">
        <f>Sectors_I!H47</f>
        <v>0.14530399999999999</v>
      </c>
      <c r="I47" s="105">
        <f>Sectors_I!I47</f>
        <v>8.9579493105469504E-2</v>
      </c>
      <c r="J47" s="109">
        <f>Sectors_I!J47</f>
        <v>0.11841500000000001</v>
      </c>
      <c r="K47" s="106">
        <f>Sectors_I!K47</f>
        <v>79.587100000000007</v>
      </c>
      <c r="L47" s="106">
        <f>Sectors_I!L47</f>
        <v>96.551542542181068</v>
      </c>
      <c r="M47" s="106">
        <f>Sectors_I!M47</f>
        <v>87.200400000000002</v>
      </c>
      <c r="N47" s="162">
        <f>Sectors_I!N47</f>
        <v>481554492.82279003</v>
      </c>
      <c r="O47" s="162">
        <f>Sectors_I!O47</f>
        <v>523625216.66055197</v>
      </c>
      <c r="P47" s="162">
        <f>Sectors_I!P47</f>
        <v>1005179709.4833421</v>
      </c>
      <c r="Q47" s="162">
        <f>Sectors_I!Q47</f>
        <v>29859725280.325623</v>
      </c>
      <c r="R47" s="162">
        <f>Sectors_I!R47</f>
        <v>24061435025.733692</v>
      </c>
      <c r="S47" s="162">
        <f>Sectors_I!S47</f>
        <v>53921160306.059433</v>
      </c>
      <c r="T47" s="162">
        <f>Sectors_I!T47</f>
        <v>1475253973.6389923</v>
      </c>
      <c r="U47" s="162">
        <f>Sectors_I!U47</f>
        <v>1562513727.0734186</v>
      </c>
      <c r="V47" s="162">
        <f>Sectors_I!V47</f>
        <v>3037767700.7124109</v>
      </c>
      <c r="W47" s="162">
        <f>Sectors_I!W47</f>
        <v>760099345.25476468</v>
      </c>
      <c r="X47" s="162">
        <f>Sectors_I!X47</f>
        <v>703299282.55971432</v>
      </c>
      <c r="Y47" s="162">
        <f>Sectors_I!Y47</f>
        <v>1463398627.8144791</v>
      </c>
      <c r="Z47" s="162">
        <f>Sectors_I!Z47</f>
        <v>69049522.118599996</v>
      </c>
      <c r="AA47" s="162">
        <f>Sectors_I!AA47</f>
        <v>60274163.352786005</v>
      </c>
      <c r="AB47" s="162">
        <f>Sectors_I!AB47</f>
        <v>129323685.471386</v>
      </c>
    </row>
    <row r="48" spans="1:28" x14ac:dyDescent="0.2">
      <c r="A48" s="104" t="s">
        <v>230</v>
      </c>
      <c r="B48" s="158">
        <f>Sectors_I!B48</f>
        <v>6516469437.6320171</v>
      </c>
      <c r="C48" s="158">
        <f>Sectors_I!C48</f>
        <v>13836896910.215769</v>
      </c>
      <c r="D48" s="158">
        <f>Sectors_I!D48</f>
        <v>20353366347.84779</v>
      </c>
      <c r="E48" s="159">
        <f>Sectors_I!E48</f>
        <v>103068365.08290401</v>
      </c>
      <c r="F48" s="159">
        <f>Sectors_I!F48</f>
        <v>135829962.3595255</v>
      </c>
      <c r="G48" s="159">
        <f>Sectors_I!G48</f>
        <v>238898327.44242948</v>
      </c>
      <c r="H48" s="109">
        <f>Sectors_I!H48</f>
        <v>0.12175800000000001</v>
      </c>
      <c r="I48" s="105">
        <f>Sectors_I!I48</f>
        <v>9.7564002950189355E-2</v>
      </c>
      <c r="J48" s="109">
        <f>Sectors_I!J48</f>
        <v>0.105286</v>
      </c>
      <c r="K48" s="106">
        <f>Sectors_I!K48</f>
        <v>58.554299999999998</v>
      </c>
      <c r="L48" s="106">
        <f>Sectors_I!L48</f>
        <v>80.918049247022111</v>
      </c>
      <c r="M48" s="106">
        <f>Sectors_I!M48</f>
        <v>73.784000000000006</v>
      </c>
      <c r="N48" s="162">
        <f>Sectors_I!N48</f>
        <v>59791109.240900002</v>
      </c>
      <c r="O48" s="162">
        <f>Sectors_I!O48</f>
        <v>222056668.978095</v>
      </c>
      <c r="P48" s="162">
        <f>Sectors_I!P48</f>
        <v>281847778.21899498</v>
      </c>
      <c r="Q48" s="162">
        <f>Sectors_I!Q48</f>
        <v>6068294204.8946562</v>
      </c>
      <c r="R48" s="162">
        <f>Sectors_I!R48</f>
        <v>12596748665.401264</v>
      </c>
      <c r="S48" s="162">
        <f>Sectors_I!S48</f>
        <v>18665042870.295925</v>
      </c>
      <c r="T48" s="162">
        <f>Sectors_I!T48</f>
        <v>307160610.00552082</v>
      </c>
      <c r="U48" s="162">
        <f>Sectors_I!U48</f>
        <v>978462141.41615975</v>
      </c>
      <c r="V48" s="162">
        <f>Sectors_I!V48</f>
        <v>1285622751.4216807</v>
      </c>
      <c r="W48" s="162">
        <f>Sectors_I!W48</f>
        <v>141014622.73184001</v>
      </c>
      <c r="X48" s="162">
        <f>Sectors_I!X48</f>
        <v>232184351.36854458</v>
      </c>
      <c r="Y48" s="162">
        <f>Sectors_I!Y48</f>
        <v>373198974.10038465</v>
      </c>
      <c r="Z48" s="162">
        <f>Sectors_I!Z48</f>
        <v>0</v>
      </c>
      <c r="AA48" s="162">
        <f>Sectors_I!AA48</f>
        <v>29501752.029799998</v>
      </c>
      <c r="AB48" s="162">
        <f>Sectors_I!AB48</f>
        <v>29501752.029799998</v>
      </c>
    </row>
    <row r="49" spans="1:28" x14ac:dyDescent="0.2">
      <c r="A49" s="104" t="s">
        <v>231</v>
      </c>
      <c r="B49" s="158">
        <f>Sectors_I!B49</f>
        <v>3496054782.1269946</v>
      </c>
      <c r="C49" s="158">
        <f>Sectors_I!C49</f>
        <v>6050178657.1711779</v>
      </c>
      <c r="D49" s="158">
        <f>Sectors_I!D49</f>
        <v>9546233439.2981796</v>
      </c>
      <c r="E49" s="159">
        <f>Sectors_I!E49</f>
        <v>70268586.703719288</v>
      </c>
      <c r="F49" s="159">
        <f>Sectors_I!F49</f>
        <v>106052757.92572463</v>
      </c>
      <c r="G49" s="159">
        <f>Sectors_I!G49</f>
        <v>176321344.62934393</v>
      </c>
      <c r="H49" s="109">
        <f>Sectors_I!H49</f>
        <v>0.127973</v>
      </c>
      <c r="I49" s="105">
        <f>Sectors_I!I49</f>
        <v>7.9430818353562957E-2</v>
      </c>
      <c r="J49" s="109">
        <f>Sectors_I!J49</f>
        <v>9.7031500000000007E-2</v>
      </c>
      <c r="K49" s="106">
        <f>Sectors_I!K49</f>
        <v>71.507199999999997</v>
      </c>
      <c r="L49" s="106">
        <f>Sectors_I!L49</f>
        <v>90.446686528551808</v>
      </c>
      <c r="M49" s="106">
        <f>Sectors_I!M49</f>
        <v>83.540800000000004</v>
      </c>
      <c r="N49" s="162">
        <f>Sectors_I!N49</f>
        <v>97405713.248753399</v>
      </c>
      <c r="O49" s="162">
        <f>Sectors_I!O49</f>
        <v>226239447.53483403</v>
      </c>
      <c r="P49" s="162">
        <f>Sectors_I!P49</f>
        <v>323645160.7835874</v>
      </c>
      <c r="Q49" s="162">
        <f>Sectors_I!Q49</f>
        <v>3209925112.014401</v>
      </c>
      <c r="R49" s="162">
        <f>Sectors_I!R49</f>
        <v>5414547641.9962673</v>
      </c>
      <c r="S49" s="162">
        <f>Sectors_I!S49</f>
        <v>8624472754.0105782</v>
      </c>
      <c r="T49" s="162">
        <f>Sectors_I!T49</f>
        <v>140999461.3289516</v>
      </c>
      <c r="U49" s="162">
        <f>Sectors_I!U49</f>
        <v>279164254.87849778</v>
      </c>
      <c r="V49" s="162">
        <f>Sectors_I!V49</f>
        <v>420163716.20744938</v>
      </c>
      <c r="W49" s="162">
        <f>Sectors_I!W49</f>
        <v>141101910.78184229</v>
      </c>
      <c r="X49" s="162">
        <f>Sectors_I!X49</f>
        <v>350584345.37382573</v>
      </c>
      <c r="Y49" s="162">
        <f>Sectors_I!Y49</f>
        <v>491686256.15576804</v>
      </c>
      <c r="Z49" s="162">
        <f>Sectors_I!Z49</f>
        <v>4028298.0017999997</v>
      </c>
      <c r="AA49" s="162">
        <f>Sectors_I!AA49</f>
        <v>5882414.9225859996</v>
      </c>
      <c r="AB49" s="162">
        <f>Sectors_I!AB49</f>
        <v>9910712.9243859984</v>
      </c>
    </row>
    <row r="50" spans="1:28" x14ac:dyDescent="0.2">
      <c r="A50" s="104" t="s">
        <v>232</v>
      </c>
      <c r="B50" s="158">
        <f>Sectors_I!B50</f>
        <v>6308656948.3335876</v>
      </c>
      <c r="C50" s="158">
        <f>Sectors_I!C50</f>
        <v>1389365441.9271488</v>
      </c>
      <c r="D50" s="158">
        <f>Sectors_I!D50</f>
        <v>7698022390.2607374</v>
      </c>
      <c r="E50" s="159">
        <f>Sectors_I!E50</f>
        <v>168832815.76625222</v>
      </c>
      <c r="F50" s="159">
        <f>Sectors_I!F50</f>
        <v>17938015.226544388</v>
      </c>
      <c r="G50" s="159">
        <f>Sectors_I!G50</f>
        <v>186770830.9927966</v>
      </c>
      <c r="H50" s="109">
        <f>Sectors_I!H50</f>
        <v>0.16201299999999999</v>
      </c>
      <c r="I50" s="105">
        <f>Sectors_I!I50</f>
        <v>7.8724965362222274E-2</v>
      </c>
      <c r="J50" s="109">
        <f>Sectors_I!J50</f>
        <v>0.14715300000000001</v>
      </c>
      <c r="K50" s="106">
        <f>Sectors_I!K50</f>
        <v>59.9099</v>
      </c>
      <c r="L50" s="106">
        <f>Sectors_I!L50</f>
        <v>100.5261637728168</v>
      </c>
      <c r="M50" s="106">
        <f>Sectors_I!M50</f>
        <v>67.261799999999994</v>
      </c>
      <c r="N50" s="162">
        <f>Sectors_I!N50</f>
        <v>123990675.91600001</v>
      </c>
      <c r="O50" s="162">
        <f>Sectors_I!O50</f>
        <v>23022762.5715</v>
      </c>
      <c r="P50" s="162">
        <f>Sectors_I!P50</f>
        <v>147013438.4874</v>
      </c>
      <c r="Q50" s="162">
        <f>Sectors_I!Q50</f>
        <v>5837912333.7073879</v>
      </c>
      <c r="R50" s="162">
        <f>Sectors_I!R50</f>
        <v>1279933329.8745489</v>
      </c>
      <c r="S50" s="162">
        <f>Sectors_I!S50</f>
        <v>7117845663.5819368</v>
      </c>
      <c r="T50" s="162">
        <f>Sectors_I!T50</f>
        <v>306035920.84249997</v>
      </c>
      <c r="U50" s="162">
        <f>Sectors_I!U50</f>
        <v>75160775.315099999</v>
      </c>
      <c r="V50" s="162">
        <f>Sectors_I!V50</f>
        <v>381196696.15760005</v>
      </c>
      <c r="W50" s="162">
        <f>Sectors_I!W50</f>
        <v>162789880.88169998</v>
      </c>
      <c r="X50" s="162">
        <f>Sectors_I!X50</f>
        <v>33399432.482300002</v>
      </c>
      <c r="Y50" s="162">
        <f>Sectors_I!Y50</f>
        <v>196189313.36400002</v>
      </c>
      <c r="Z50" s="162">
        <f>Sectors_I!Z50</f>
        <v>1918812.9020000002</v>
      </c>
      <c r="AA50" s="162">
        <f>Sectors_I!AA50</f>
        <v>871904.25520000001</v>
      </c>
      <c r="AB50" s="162">
        <f>Sectors_I!AB50</f>
        <v>2790717.1571999998</v>
      </c>
    </row>
    <row r="51" spans="1:28" x14ac:dyDescent="0.2">
      <c r="A51" s="104" t="s">
        <v>233</v>
      </c>
      <c r="B51" s="158">
        <f>Sectors_I!B51</f>
        <v>15842946953.245821</v>
      </c>
      <c r="C51" s="158">
        <f>Sectors_I!C51</f>
        <v>5111081189.4058027</v>
      </c>
      <c r="D51" s="158">
        <f>Sectors_I!D51</f>
        <v>20954028142.651627</v>
      </c>
      <c r="E51" s="159">
        <f>Sectors_I!E51</f>
        <v>383330814.05403185</v>
      </c>
      <c r="F51" s="159">
        <f>Sectors_I!F51</f>
        <v>38575424.644088104</v>
      </c>
      <c r="G51" s="159">
        <f>Sectors_I!G51</f>
        <v>421906238.69811994</v>
      </c>
      <c r="H51" s="109">
        <f>Sectors_I!H51</f>
        <v>0.149092</v>
      </c>
      <c r="I51" s="105">
        <f>Sectors_I!I51</f>
        <v>7.0999886058971035E-2</v>
      </c>
      <c r="J51" s="109">
        <f>Sectors_I!J51</f>
        <v>0.13031499999999999</v>
      </c>
      <c r="K51" s="106">
        <f>Sectors_I!K51</f>
        <v>97.628200000000007</v>
      </c>
      <c r="L51" s="106">
        <f>Sectors_I!L51</f>
        <v>145.35438093845724</v>
      </c>
      <c r="M51" s="106">
        <f>Sectors_I!M51</f>
        <v>109.107</v>
      </c>
      <c r="N51" s="162">
        <f>Sectors_I!N51</f>
        <v>200366994.41713652</v>
      </c>
      <c r="O51" s="162">
        <f>Sectors_I!O51</f>
        <v>52306337.576322995</v>
      </c>
      <c r="P51" s="162">
        <f>Sectors_I!P51</f>
        <v>252673331.99345952</v>
      </c>
      <c r="Q51" s="162">
        <f>Sectors_I!Q51</f>
        <v>14743593629.72962</v>
      </c>
      <c r="R51" s="162">
        <f>Sectors_I!R51</f>
        <v>4770205388.4718981</v>
      </c>
      <c r="S51" s="162">
        <f>Sectors_I!S51</f>
        <v>19513799018.201519</v>
      </c>
      <c r="T51" s="162">
        <f>Sectors_I!T51</f>
        <v>721057981.47201991</v>
      </c>
      <c r="U51" s="162">
        <f>Sectors_I!U51</f>
        <v>229726555.4536612</v>
      </c>
      <c r="V51" s="162">
        <f>Sectors_I!V51</f>
        <v>950784536.92568111</v>
      </c>
      <c r="W51" s="162">
        <f>Sectors_I!W51</f>
        <v>315192930.82938242</v>
      </c>
      <c r="X51" s="162">
        <f>Sectors_I!X51</f>
        <v>87131153.335044026</v>
      </c>
      <c r="Y51" s="162">
        <f>Sectors_I!Y51</f>
        <v>402324084.16442651</v>
      </c>
      <c r="Z51" s="162">
        <f>Sectors_I!Z51</f>
        <v>63102411.2148</v>
      </c>
      <c r="AA51" s="162">
        <f>Sectors_I!AA51</f>
        <v>24018092.145199999</v>
      </c>
      <c r="AB51" s="162">
        <f>Sectors_I!AB51</f>
        <v>87120503.359999999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2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2hnb2dpY2hhc2h2aWxpPC9Vc2VyTmFtZT48RGF0ZVRpbWU+My8xOC8yMDIyIDk6NDg6NDMgQU08L0RhdGVUaW1lPjxMYWJlbFN0cmluZz5UaGlzIGl0ZW0gaGFzIG5vIGNsYXNzaWZpY2F0aW9uPC9MYWJlbFN0cmluZz48L2l0ZW0+PC9sYWJlbEhpc3Rvcnk+</Value>
</WrappedLabelHistory>
</file>

<file path=customXml/itemProps1.xml><?xml version="1.0" encoding="utf-8"?>
<ds:datastoreItem xmlns:ds="http://schemas.openxmlformats.org/officeDocument/2006/customXml" ds:itemID="{011B6A2D-0926-43BC-A866-C51F0FA85484}">
  <ds:schemaRefs>
    <ds:schemaRef ds:uri="http://www.w3.org/2001/XMLSchema"/>
    <ds:schemaRef ds:uri="http://www.boldonjames.com/2008/01/sie/internal/label"/>
  </ds:schemaRefs>
</ds:datastoreItem>
</file>

<file path=customXml/itemProps2.xml><?xml version="1.0" encoding="utf-8"?>
<ds:datastoreItem xmlns:ds="http://schemas.openxmlformats.org/officeDocument/2006/customXml" ds:itemID="{F1C9FA9D-944A-4CE2-9387-591728EE5527}">
  <ds:schemaRefs>
    <ds:schemaRef ds:uri="http://www.w3.org/2001/XMLSchema"/>
    <ds:schemaRef ds:uri="http://www.boldonjames.com/2016/02/Classifier/internal/wrappedLabelHistor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BS</vt:lpstr>
      <vt:lpstr>BS-E</vt:lpstr>
      <vt:lpstr>IS</vt:lpstr>
      <vt:lpstr>IS-E</vt:lpstr>
      <vt:lpstr>RC-D</vt:lpstr>
      <vt:lpstr>RC-D-E</vt:lpstr>
      <vt:lpstr>Sectors_I</vt:lpstr>
      <vt:lpstr>Sectors_I-E</vt:lpstr>
      <vt:lpstr>'RC-D'!Print_Area</vt:lpstr>
      <vt:lpstr>'RC-D-E'!Print_Area</vt:lpstr>
      <vt:lpstr>Sectors_I!Print_Area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Khvicha Gogichashvili</dc:creator>
  <cp:lastModifiedBy>Khvicha Gogichashvili</cp:lastModifiedBy>
  <cp:lastPrinted>2019-02-14T08:17:15Z</cp:lastPrinted>
  <dcterms:created xsi:type="dcterms:W3CDTF">2009-07-14T01:33:30Z</dcterms:created>
  <dcterms:modified xsi:type="dcterms:W3CDTF">2024-07-17T05:38:33Z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ab3a3765-3674-4866-8fa1-b844816e5512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YiSZA/+naU2N4UcnvRmdv93tWQmOTiVU</vt:lpwstr>
  </property>
  <property fmtid="{D5CDD505-2E9C-101B-9397-08002B2CF9AE}" pid="5" name="bjClsUserRVM">
    <vt:lpwstr>[]</vt:lpwstr>
  </property>
  <property fmtid="{D5CDD505-2E9C-101B-9397-08002B2CF9AE}" pid="6" name="bjLabelHistoryID">
    <vt:lpwstr>{F1C9FA9D-944A-4CE2-9387-591728EE5527}</vt:lpwstr>
  </property>
</Properties>
</file>