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FSA\FSA-Shares\9. Supervision\_Analysis\Consolidated\02-2024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B53" i="43" l="1"/>
  <c r="I43" i="15" l="1"/>
  <c r="I42" i="15"/>
  <c r="I41" i="15"/>
  <c r="I40" i="15"/>
  <c r="I39" i="15"/>
  <c r="I38" i="15"/>
  <c r="I37" i="15"/>
  <c r="I36" i="15"/>
  <c r="I35" i="15"/>
  <c r="I34" i="15"/>
  <c r="I33" i="15"/>
  <c r="I32" i="15"/>
  <c r="I31" i="15"/>
  <c r="I30" i="15"/>
  <c r="I29" i="15"/>
  <c r="I28" i="15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C28" i="15" l="1"/>
  <c r="D28" i="15"/>
  <c r="E28" i="15"/>
  <c r="F28" i="15"/>
  <c r="G28" i="15"/>
  <c r="H28" i="15"/>
  <c r="J28" i="15"/>
  <c r="K28" i="15"/>
  <c r="L28" i="15"/>
  <c r="M28" i="15"/>
  <c r="N28" i="15"/>
  <c r="O28" i="15"/>
  <c r="P28" i="15"/>
  <c r="Q28" i="15"/>
  <c r="R28" i="15"/>
  <c r="S28" i="15"/>
  <c r="T28" i="15"/>
  <c r="C29" i="15"/>
  <c r="D29" i="15"/>
  <c r="E29" i="15"/>
  <c r="F29" i="15"/>
  <c r="G29" i="15"/>
  <c r="H29" i="15"/>
  <c r="J29" i="15"/>
  <c r="K29" i="15"/>
  <c r="L29" i="15"/>
  <c r="N29" i="15"/>
  <c r="O29" i="15"/>
  <c r="P29" i="15"/>
  <c r="Q29" i="15"/>
  <c r="R29" i="15"/>
  <c r="S29" i="15"/>
  <c r="T29" i="15"/>
  <c r="C30" i="15"/>
  <c r="D30" i="15"/>
  <c r="E30" i="15"/>
  <c r="F30" i="15"/>
  <c r="G30" i="15"/>
  <c r="H30" i="15"/>
  <c r="J30" i="15"/>
  <c r="K30" i="15"/>
  <c r="L30" i="15"/>
  <c r="N30" i="15"/>
  <c r="O30" i="15"/>
  <c r="P30" i="15"/>
  <c r="Q30" i="15"/>
  <c r="R30" i="15"/>
  <c r="S30" i="15"/>
  <c r="T30" i="15"/>
  <c r="C31" i="15"/>
  <c r="D31" i="15"/>
  <c r="E31" i="15"/>
  <c r="F31" i="15"/>
  <c r="G31" i="15"/>
  <c r="H31" i="15"/>
  <c r="J31" i="15"/>
  <c r="K31" i="15"/>
  <c r="L31" i="15"/>
  <c r="N31" i="15"/>
  <c r="O31" i="15"/>
  <c r="P31" i="15"/>
  <c r="Q31" i="15"/>
  <c r="R31" i="15"/>
  <c r="S31" i="15"/>
  <c r="T31" i="15"/>
  <c r="C32" i="15"/>
  <c r="D32" i="15"/>
  <c r="E32" i="15"/>
  <c r="F32" i="15"/>
  <c r="G32" i="15"/>
  <c r="H32" i="15"/>
  <c r="J32" i="15"/>
  <c r="K32" i="15"/>
  <c r="L32" i="15"/>
  <c r="N32" i="15"/>
  <c r="O32" i="15"/>
  <c r="P32" i="15"/>
  <c r="Q32" i="15"/>
  <c r="R32" i="15"/>
  <c r="S32" i="15"/>
  <c r="T32" i="15"/>
  <c r="C33" i="15"/>
  <c r="D33" i="15"/>
  <c r="E33" i="15"/>
  <c r="F33" i="15"/>
  <c r="G33" i="15"/>
  <c r="H33" i="15"/>
  <c r="J33" i="15"/>
  <c r="K33" i="15"/>
  <c r="L33" i="15"/>
  <c r="N33" i="15"/>
  <c r="O33" i="15"/>
  <c r="P33" i="15"/>
  <c r="Q33" i="15"/>
  <c r="R33" i="15"/>
  <c r="S33" i="15"/>
  <c r="T33" i="15"/>
  <c r="C34" i="15"/>
  <c r="D34" i="15"/>
  <c r="E34" i="15"/>
  <c r="F34" i="15"/>
  <c r="G34" i="15"/>
  <c r="H34" i="15"/>
  <c r="J34" i="15"/>
  <c r="K34" i="15"/>
  <c r="L34" i="15"/>
  <c r="N34" i="15"/>
  <c r="O34" i="15"/>
  <c r="P34" i="15"/>
  <c r="Q34" i="15"/>
  <c r="R34" i="15"/>
  <c r="S34" i="15"/>
  <c r="T34" i="15"/>
  <c r="C35" i="15"/>
  <c r="D35" i="15"/>
  <c r="E35" i="15"/>
  <c r="F35" i="15"/>
  <c r="G35" i="15"/>
  <c r="H35" i="15"/>
  <c r="J35" i="15"/>
  <c r="K35" i="15"/>
  <c r="L35" i="15"/>
  <c r="N35" i="15"/>
  <c r="O35" i="15"/>
  <c r="P35" i="15"/>
  <c r="Q35" i="15"/>
  <c r="R35" i="15"/>
  <c r="S35" i="15"/>
  <c r="T35" i="15"/>
  <c r="C36" i="15"/>
  <c r="D36" i="15"/>
  <c r="E36" i="15"/>
  <c r="F36" i="15"/>
  <c r="G36" i="15"/>
  <c r="H36" i="15"/>
  <c r="J36" i="15"/>
  <c r="K36" i="15"/>
  <c r="L36" i="15"/>
  <c r="N36" i="15"/>
  <c r="O36" i="15"/>
  <c r="P36" i="15"/>
  <c r="Q36" i="15"/>
  <c r="R36" i="15"/>
  <c r="S36" i="15"/>
  <c r="T36" i="15"/>
  <c r="C37" i="15"/>
  <c r="D37" i="15"/>
  <c r="E37" i="15"/>
  <c r="F37" i="15"/>
  <c r="G37" i="15"/>
  <c r="H37" i="15"/>
  <c r="J37" i="15"/>
  <c r="K37" i="15"/>
  <c r="L37" i="15"/>
  <c r="N37" i="15"/>
  <c r="O37" i="15"/>
  <c r="P37" i="15"/>
  <c r="Q37" i="15"/>
  <c r="R37" i="15"/>
  <c r="S37" i="15"/>
  <c r="T37" i="15"/>
  <c r="C38" i="15"/>
  <c r="D38" i="15"/>
  <c r="E38" i="15"/>
  <c r="F38" i="15"/>
  <c r="G38" i="15"/>
  <c r="H38" i="15"/>
  <c r="J38" i="15"/>
  <c r="K38" i="15"/>
  <c r="L38" i="15"/>
  <c r="N38" i="15"/>
  <c r="O38" i="15"/>
  <c r="P38" i="15"/>
  <c r="Q38" i="15"/>
  <c r="R38" i="15"/>
  <c r="S38" i="15"/>
  <c r="T38" i="15"/>
  <c r="C39" i="15"/>
  <c r="D39" i="15"/>
  <c r="E39" i="15"/>
  <c r="F39" i="15"/>
  <c r="G39" i="15"/>
  <c r="H39" i="15"/>
  <c r="J39" i="15"/>
  <c r="K39" i="15"/>
  <c r="L39" i="15"/>
  <c r="N39" i="15"/>
  <c r="O39" i="15"/>
  <c r="P39" i="15"/>
  <c r="Q39" i="15"/>
  <c r="R39" i="15"/>
  <c r="S39" i="15"/>
  <c r="T39" i="15"/>
  <c r="C40" i="15"/>
  <c r="D40" i="15"/>
  <c r="E40" i="15"/>
  <c r="F40" i="15"/>
  <c r="G40" i="15"/>
  <c r="H40" i="15"/>
  <c r="J40" i="15"/>
  <c r="K40" i="15"/>
  <c r="L40" i="15"/>
  <c r="N40" i="15"/>
  <c r="O40" i="15"/>
  <c r="P40" i="15"/>
  <c r="Q40" i="15"/>
  <c r="R40" i="15"/>
  <c r="S40" i="15"/>
  <c r="T40" i="15"/>
  <c r="C41" i="15"/>
  <c r="D41" i="15"/>
  <c r="E41" i="15"/>
  <c r="F41" i="15"/>
  <c r="G41" i="15"/>
  <c r="H41" i="15"/>
  <c r="J41" i="15"/>
  <c r="K41" i="15"/>
  <c r="L41" i="15"/>
  <c r="N41" i="15"/>
  <c r="O41" i="15"/>
  <c r="P41" i="15"/>
  <c r="Q41" i="15"/>
  <c r="R41" i="15"/>
  <c r="S41" i="15"/>
  <c r="T41" i="15"/>
  <c r="C42" i="15"/>
  <c r="D42" i="15"/>
  <c r="E42" i="15"/>
  <c r="F42" i="15"/>
  <c r="G42" i="15"/>
  <c r="H42" i="15"/>
  <c r="J42" i="15"/>
  <c r="K42" i="15"/>
  <c r="L42" i="15"/>
  <c r="N42" i="15"/>
  <c r="O42" i="15"/>
  <c r="P42" i="15"/>
  <c r="Q42" i="15"/>
  <c r="R42" i="15"/>
  <c r="S42" i="15"/>
  <c r="T42" i="15"/>
  <c r="C43" i="15"/>
  <c r="D43" i="15"/>
  <c r="E43" i="15"/>
  <c r="F43" i="15"/>
  <c r="G43" i="15"/>
  <c r="H43" i="15"/>
  <c r="J43" i="15"/>
  <c r="K43" i="15"/>
  <c r="L43" i="15"/>
  <c r="N43" i="15"/>
  <c r="O43" i="15"/>
  <c r="P43" i="15"/>
  <c r="Q43" i="15"/>
  <c r="R43" i="15"/>
  <c r="S43" i="15"/>
  <c r="T43" i="15"/>
  <c r="Q24" i="45" l="1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3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N43" i="17" l="1"/>
  <c r="M43" i="17"/>
  <c r="L43" i="17"/>
  <c r="K43" i="17"/>
  <c r="J43" i="17"/>
  <c r="I43" i="17"/>
  <c r="H43" i="17"/>
  <c r="G43" i="17"/>
  <c r="F43" i="17"/>
  <c r="E43" i="17"/>
  <c r="D43" i="17"/>
  <c r="C43" i="17"/>
  <c r="B43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B22" i="14"/>
  <c r="B22" i="16" s="1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B28" i="16"/>
  <c r="C7" i="14"/>
  <c r="A3" i="43" l="1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4"/>
  <c r="C21" i="15" s="1"/>
  <c r="B21" i="14"/>
  <c r="B21" i="16" s="1"/>
  <c r="N42" i="17"/>
  <c r="M42" i="17"/>
  <c r="L42" i="17"/>
  <c r="K42" i="17"/>
  <c r="J42" i="17"/>
  <c r="I42" i="17"/>
  <c r="H42" i="17"/>
  <c r="G42" i="17"/>
  <c r="F42" i="17"/>
  <c r="E42" i="17"/>
  <c r="D42" i="17"/>
  <c r="C42" i="17"/>
  <c r="B42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I7" i="15" s="1"/>
  <c r="B20" i="14"/>
  <c r="B20" i="16" s="1"/>
  <c r="B19" i="14"/>
  <c r="B19" i="16" s="1"/>
  <c r="B18" i="14"/>
  <c r="B18" i="16" s="1"/>
  <c r="B17" i="14"/>
  <c r="B17" i="16" s="1"/>
  <c r="B16" i="14"/>
  <c r="B16" i="16" s="1"/>
  <c r="B15" i="14"/>
  <c r="B15" i="16" s="1"/>
  <c r="B14" i="14"/>
  <c r="B14" i="16" s="1"/>
  <c r="B13" i="14"/>
  <c r="B13" i="16" s="1"/>
  <c r="B12" i="14"/>
  <c r="B12" i="16" s="1"/>
  <c r="B11" i="14"/>
  <c r="B11" i="16" s="1"/>
  <c r="B10" i="14"/>
  <c r="B10" i="16" s="1"/>
  <c r="B9" i="14"/>
  <c r="B9" i="16" s="1"/>
  <c r="B8" i="14"/>
  <c r="B8" i="16" s="1"/>
  <c r="B7" i="14"/>
  <c r="B7" i="16" s="1"/>
  <c r="C7" i="15"/>
  <c r="D7" i="14"/>
  <c r="D7" i="15" s="1"/>
  <c r="E7" i="14"/>
  <c r="E7" i="15" s="1"/>
  <c r="F7" i="14"/>
  <c r="F7" i="15" s="1"/>
  <c r="G7" i="14"/>
  <c r="G7" i="15" s="1"/>
  <c r="H7" i="14"/>
  <c r="H7" i="15" s="1"/>
  <c r="J7" i="14"/>
  <c r="J7" i="15" s="1"/>
  <c r="C8" i="14"/>
  <c r="C8" i="15" s="1"/>
  <c r="D8" i="14"/>
  <c r="D8" i="15" s="1"/>
  <c r="E8" i="14"/>
  <c r="E8" i="15" s="1"/>
  <c r="F8" i="14"/>
  <c r="F8" i="15" s="1"/>
  <c r="G8" i="14"/>
  <c r="G8" i="15" s="1"/>
  <c r="H8" i="14"/>
  <c r="J8" i="14"/>
  <c r="C9" i="14"/>
  <c r="C9" i="15" s="1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4"/>
  <c r="C10" i="15" s="1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4"/>
  <c r="C11" i="15" s="1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4"/>
  <c r="C12" i="15" s="1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4"/>
  <c r="C13" i="15" s="1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4"/>
  <c r="C14" i="15" s="1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4"/>
  <c r="C15" i="15" s="1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4"/>
  <c r="C16" i="15" s="1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4"/>
  <c r="C17" i="15" s="1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4"/>
  <c r="C18" i="15" s="1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4"/>
  <c r="C19" i="15" s="1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4"/>
  <c r="C20" i="15" s="1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J8" i="15"/>
  <c r="B20" i="17"/>
  <c r="B17" i="17"/>
  <c r="B16" i="17"/>
  <c r="B12" i="17"/>
  <c r="B9" i="17"/>
  <c r="B8" i="17"/>
  <c r="R27" i="14"/>
  <c r="B3" i="16"/>
  <c r="N26" i="16" s="1"/>
  <c r="B3" i="15"/>
  <c r="R27" i="15" s="1"/>
  <c r="N26" i="17" s="1"/>
  <c r="B23" i="14"/>
  <c r="B23" i="16" s="1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B28" i="17"/>
  <c r="C19" i="17"/>
  <c r="F13" i="17"/>
  <c r="C11" i="17"/>
  <c r="N41" i="17"/>
  <c r="M41" i="17"/>
  <c r="L41" i="17"/>
  <c r="K41" i="17"/>
  <c r="J41" i="17"/>
  <c r="I41" i="17"/>
  <c r="H41" i="17"/>
  <c r="G41" i="17"/>
  <c r="F41" i="17"/>
  <c r="E41" i="17"/>
  <c r="D41" i="17"/>
  <c r="C41" i="17"/>
  <c r="N40" i="17"/>
  <c r="M40" i="17"/>
  <c r="L40" i="17"/>
  <c r="K40" i="17"/>
  <c r="J40" i="17"/>
  <c r="I40" i="17"/>
  <c r="H40" i="17"/>
  <c r="G40" i="17"/>
  <c r="F40" i="17"/>
  <c r="E40" i="17"/>
  <c r="D40" i="17"/>
  <c r="C40" i="17"/>
  <c r="N39" i="17"/>
  <c r="M39" i="17"/>
  <c r="L39" i="17"/>
  <c r="K39" i="17"/>
  <c r="J39" i="17"/>
  <c r="I39" i="17"/>
  <c r="H39" i="17"/>
  <c r="G39" i="17"/>
  <c r="F39" i="17"/>
  <c r="E39" i="17"/>
  <c r="D39" i="17"/>
  <c r="C39" i="17"/>
  <c r="N38" i="17"/>
  <c r="M38" i="17"/>
  <c r="L38" i="17"/>
  <c r="K38" i="17"/>
  <c r="J38" i="17"/>
  <c r="I38" i="17"/>
  <c r="H38" i="17"/>
  <c r="G38" i="17"/>
  <c r="F38" i="17"/>
  <c r="E38" i="17"/>
  <c r="D38" i="17"/>
  <c r="C38" i="17"/>
  <c r="N37" i="17"/>
  <c r="M37" i="17"/>
  <c r="L37" i="17"/>
  <c r="K37" i="17"/>
  <c r="J37" i="17"/>
  <c r="I37" i="17"/>
  <c r="H37" i="17"/>
  <c r="G37" i="17"/>
  <c r="F37" i="17"/>
  <c r="E37" i="17"/>
  <c r="D37" i="17"/>
  <c r="C37" i="17"/>
  <c r="N36" i="17"/>
  <c r="M36" i="17"/>
  <c r="L36" i="17"/>
  <c r="K36" i="17"/>
  <c r="J36" i="17"/>
  <c r="I36" i="17"/>
  <c r="H36" i="17"/>
  <c r="G36" i="17"/>
  <c r="F36" i="17"/>
  <c r="E36" i="17"/>
  <c r="D36" i="17"/>
  <c r="C36" i="17"/>
  <c r="N35" i="17"/>
  <c r="M35" i="17"/>
  <c r="L35" i="17"/>
  <c r="K35" i="17"/>
  <c r="J35" i="17"/>
  <c r="I35" i="17"/>
  <c r="H35" i="17"/>
  <c r="G35" i="17"/>
  <c r="F35" i="17"/>
  <c r="E35" i="17"/>
  <c r="D35" i="17"/>
  <c r="C35" i="17"/>
  <c r="N34" i="17"/>
  <c r="M34" i="17"/>
  <c r="L34" i="17"/>
  <c r="K34" i="17"/>
  <c r="J34" i="17"/>
  <c r="I34" i="17"/>
  <c r="H34" i="17"/>
  <c r="G34" i="17"/>
  <c r="F34" i="17"/>
  <c r="E34" i="17"/>
  <c r="D34" i="17"/>
  <c r="C34" i="17"/>
  <c r="N33" i="17"/>
  <c r="M33" i="17"/>
  <c r="L33" i="17"/>
  <c r="K33" i="17"/>
  <c r="J33" i="17"/>
  <c r="I33" i="17"/>
  <c r="H33" i="17"/>
  <c r="G33" i="17"/>
  <c r="F33" i="17"/>
  <c r="E33" i="17"/>
  <c r="D33" i="17"/>
  <c r="C33" i="17"/>
  <c r="N32" i="17"/>
  <c r="M32" i="17"/>
  <c r="L32" i="17"/>
  <c r="K32" i="17"/>
  <c r="J32" i="17"/>
  <c r="I32" i="17"/>
  <c r="H32" i="17"/>
  <c r="G32" i="17"/>
  <c r="F32" i="17"/>
  <c r="E32" i="17"/>
  <c r="D32" i="17"/>
  <c r="C32" i="17"/>
  <c r="N31" i="17"/>
  <c r="M31" i="17"/>
  <c r="L31" i="17"/>
  <c r="K31" i="17"/>
  <c r="J31" i="17"/>
  <c r="I31" i="17"/>
  <c r="H31" i="17"/>
  <c r="G31" i="17"/>
  <c r="F31" i="17"/>
  <c r="E31" i="17"/>
  <c r="D31" i="17"/>
  <c r="C31" i="17"/>
  <c r="N30" i="17"/>
  <c r="M30" i="17"/>
  <c r="L30" i="17"/>
  <c r="K30" i="17"/>
  <c r="J30" i="17"/>
  <c r="I30" i="17"/>
  <c r="H30" i="17"/>
  <c r="G30" i="17"/>
  <c r="F30" i="17"/>
  <c r="E30" i="17"/>
  <c r="D30" i="17"/>
  <c r="C30" i="17"/>
  <c r="N29" i="17"/>
  <c r="M29" i="17"/>
  <c r="L29" i="17"/>
  <c r="K29" i="17"/>
  <c r="J29" i="17"/>
  <c r="I29" i="17"/>
  <c r="H29" i="17"/>
  <c r="G29" i="17"/>
  <c r="F29" i="17"/>
  <c r="E29" i="17"/>
  <c r="D29" i="17"/>
  <c r="C29" i="17"/>
  <c r="N28" i="17"/>
  <c r="M28" i="17"/>
  <c r="L28" i="17"/>
  <c r="K28" i="17"/>
  <c r="J28" i="17"/>
  <c r="I28" i="17"/>
  <c r="H28" i="17"/>
  <c r="G28" i="17"/>
  <c r="F28" i="17"/>
  <c r="E28" i="17"/>
  <c r="D28" i="17"/>
  <c r="C28" i="17"/>
  <c r="B3" i="17" l="1"/>
  <c r="F23" i="17"/>
  <c r="E23" i="16"/>
  <c r="C23" i="16"/>
  <c r="D23" i="17"/>
  <c r="D23" i="16"/>
  <c r="C7" i="17"/>
  <c r="C23" i="17" s="1"/>
  <c r="F23" i="16"/>
  <c r="E10" i="17"/>
  <c r="E23" i="17" s="1"/>
  <c r="E23" i="15"/>
  <c r="H23" i="14"/>
  <c r="I23" i="14"/>
  <c r="E23" i="14"/>
  <c r="D23" i="15"/>
  <c r="G23" i="15"/>
  <c r="F23" i="15"/>
  <c r="J23" i="15"/>
  <c r="C23" i="15"/>
  <c r="F23" i="14"/>
  <c r="J23" i="14"/>
  <c r="G23" i="14"/>
  <c r="D23" i="14"/>
  <c r="C23" i="14"/>
  <c r="H8" i="15"/>
  <c r="H23" i="15" s="1"/>
  <c r="I8" i="15"/>
  <c r="I23" i="15" s="1"/>
</calcChain>
</file>

<file path=xl/sharedStrings.xml><?xml version="1.0" encoding="utf-8"?>
<sst xmlns="http://schemas.openxmlformats.org/spreadsheetml/2006/main" count="406" uniqueCount="281">
  <si>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</si>
  <si>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</si>
  <si>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</si>
  <si>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</si>
  <si>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</si>
  <si>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</si>
  <si>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</si>
  <si>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</si>
  <si>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</si>
  <si>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</si>
  <si>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</si>
  <si>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</si>
  <si>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</si>
  <si>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</si>
  <si>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</si>
  <si>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</si>
  <si>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</si>
  <si>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</si>
  <si>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</si>
  <si>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</si>
  <si>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</si>
  <si>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</si>
  <si>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</si>
  <si>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</si>
  <si>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</si>
  <si>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</si>
  <si>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</si>
  <si>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</si>
  <si>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</si>
  <si>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</si>
  <si>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</si>
  <si>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</si>
  <si>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</si>
  <si>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</si>
  <si>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</si>
  <si>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</si>
  <si>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</si>
  <si>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</si>
  <si>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</si>
  <si>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</si>
  <si>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</si>
  <si>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</si>
  <si>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</si>
  <si>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</si>
  <si>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</si>
  <si>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</si>
  <si>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</si>
  <si>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</si>
  <si>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</si>
  <si>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</si>
  <si>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</si>
  <si>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</si>
  <si>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</si>
  <si>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</si>
  <si>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</si>
  <si>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</si>
  <si>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</si>
  <si>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</si>
  <si>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</si>
  <si>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საპროცენტო შემოსავლები</t>
  </si>
  <si>
    <t>არასაპროცენტო შემოსავლები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</si>
  <si>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</si>
  <si>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</si>
  <si>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</si>
  <si>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</si>
  <si>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</si>
  <si>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</si>
  <si>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</si>
  <si>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Interest Income</t>
  </si>
  <si>
    <t>Non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</si>
  <si>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</si>
  <si>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</si>
  <si>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</si>
  <si>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</si>
  <si>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</si>
  <si>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</si>
  <si>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</si>
  <si>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</si>
  <si>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</si>
  <si>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</si>
  <si>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</si>
  <si>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</si>
  <si>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</si>
  <si>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</si>
  <si>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</si>
  <si>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</si>
  <si>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</si>
  <si>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</si>
  <si>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</si>
  <si>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</si>
  <si>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</si>
  <si>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</si>
  <si>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</si>
  <si>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</si>
  <si>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</si>
  <si>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</si>
  <si>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</si>
  <si>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</si>
  <si>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</si>
  <si>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</si>
  <si>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</si>
  <si>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</si>
  <si>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</si>
  <si>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</si>
  <si>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</si>
  <si>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</si>
  <si>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</si>
  <si>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</si>
  <si>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</si>
  <si>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</si>
  <si>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</si>
  <si>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</si>
  <si>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</si>
  <si>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</si>
  <si>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</si>
  <si>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</si>
  <si>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</si>
  <si>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</si>
  <si>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</si>
  <si>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</si>
  <si>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</si>
  <si>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</si>
  <si>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</si>
  <si>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</si>
  <si>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</si>
  <si>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</si>
  <si>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</si>
  <si>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</si>
  <si>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</si>
  <si>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</si>
  <si>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</si>
  <si>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</si>
  <si>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</si>
  <si>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</si>
  <si>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</si>
  <si>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</si>
  <si>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</si>
  <si>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</si>
  <si>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</si>
  <si>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</si>
  <si>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</si>
  <si>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</si>
  <si>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</si>
  <si>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</si>
  <si>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</si>
  <si>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</si>
  <si>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</si>
  <si>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</si>
  <si>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</si>
  <si>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</si>
  <si>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</si>
  <si>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</si>
  <si>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</si>
  <si>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</si>
  <si>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</si>
  <si>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</si>
  <si>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</si>
  <si>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</si>
  <si>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</si>
  <si>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</si>
  <si>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</si>
  <si>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</si>
  <si>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</si>
  <si>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</si>
  <si>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</si>
  <si>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</si>
  <si>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</si>
  <si>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</si>
  <si>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</si>
  <si>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</si>
  <si>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 xml:space="preserve"> 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</si>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</sst>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13">
    <xf numFmtId="0" fontId="0" fillId="0" borderId="0" xfId="0"/>
    <xf numFmtId="0" fontId="10" fillId="0" borderId="0" xfId="0" applyFont="1" applyFill="1"/>
    <xf numFmtId="0" fontId="10" fillId="0" borderId="0" xfId="0" applyFont="1"/>
    <xf numFmtId="3" fontId="10" fillId="0" borderId="0" xfId="0" applyNumberFormat="1" applyFont="1" applyBorder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6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7" xfId="2" applyNumberFormat="1" applyFont="1" applyFill="1" applyBorder="1" applyAlignment="1" applyProtection="1">
      <alignment horizontal="left"/>
    </xf>
    <xf numFmtId="10" fontId="13" fillId="2" borderId="8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left"/>
    </xf>
    <xf numFmtId="10" fontId="13" fillId="0" borderId="8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9" xfId="2" applyNumberFormat="1" applyFont="1" applyFill="1" applyBorder="1" applyAlignment="1" applyProtection="1">
      <alignment horizontal="center" vertical="center"/>
    </xf>
    <xf numFmtId="10" fontId="9" fillId="0" borderId="10" xfId="2" applyNumberFormat="1" applyFont="1" applyFill="1" applyBorder="1" applyAlignment="1" applyProtection="1">
      <alignment horizontal="left"/>
    </xf>
    <xf numFmtId="10" fontId="14" fillId="0" borderId="9" xfId="3" applyNumberFormat="1" applyFont="1" applyFill="1" applyBorder="1" applyAlignment="1" applyProtection="1">
      <alignment horizontal="right"/>
    </xf>
    <xf numFmtId="10" fontId="14" fillId="0" borderId="11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8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7" xfId="0" applyNumberFormat="1" applyFont="1" applyFill="1" applyBorder="1" applyAlignment="1" applyProtection="1">
      <alignment horizontal="right"/>
    </xf>
    <xf numFmtId="166" fontId="10" fillId="0" borderId="8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8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7" xfId="2" applyNumberFormat="1" applyFont="1" applyFill="1" applyBorder="1" applyAlignment="1" applyProtection="1">
      <alignment horizontal="right"/>
    </xf>
    <xf numFmtId="10" fontId="10" fillId="0" borderId="8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6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5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 vertical="center" textRotation="90" wrapText="1"/>
    </xf>
    <xf numFmtId="166" fontId="10" fillId="2" borderId="14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14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8" xfId="1" applyNumberFormat="1" applyFont="1" applyFill="1" applyBorder="1" applyAlignment="1" applyProtection="1">
      <alignment horizontal="center" vertical="center"/>
    </xf>
    <xf numFmtId="165" fontId="10" fillId="0" borderId="8" xfId="1" applyNumberFormat="1" applyFont="1" applyFill="1" applyBorder="1" applyAlignment="1" applyProtection="1">
      <alignment horizontal="center" vertical="center"/>
    </xf>
    <xf numFmtId="10" fontId="10" fillId="2" borderId="8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7" xfId="3" applyNumberFormat="1" applyFont="1" applyFill="1" applyBorder="1" applyAlignment="1" applyProtection="1">
      <alignment horizontal="right"/>
    </xf>
    <xf numFmtId="10" fontId="10" fillId="0" borderId="8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6" xfId="0" applyNumberFormat="1" applyFont="1" applyFill="1" applyBorder="1" applyAlignment="1" applyProtection="1">
      <alignment horizontal="right"/>
    </xf>
    <xf numFmtId="166" fontId="10" fillId="2" borderId="26" xfId="0" applyNumberFormat="1" applyFont="1" applyFill="1" applyBorder="1" applyAlignment="1" applyProtection="1">
      <alignment horizontal="right"/>
    </xf>
    <xf numFmtId="166" fontId="10" fillId="2" borderId="27" xfId="0" applyNumberFormat="1" applyFont="1" applyFill="1" applyBorder="1" applyAlignment="1" applyProtection="1">
      <alignment horizontal="right"/>
    </xf>
    <xf numFmtId="166" fontId="10" fillId="2" borderId="30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31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7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7" xfId="2" applyNumberFormat="1" applyFont="1" applyFill="1" applyBorder="1" applyProtection="1"/>
    <xf numFmtId="166" fontId="10" fillId="0" borderId="32" xfId="0" applyNumberFormat="1" applyFont="1" applyFill="1" applyBorder="1" applyAlignment="1" applyProtection="1">
      <alignment horizontal="right"/>
    </xf>
    <xf numFmtId="10" fontId="12" fillId="0" borderId="33" xfId="2" applyNumberFormat="1" applyFont="1" applyBorder="1" applyProtection="1"/>
    <xf numFmtId="10" fontId="12" fillId="0" borderId="34" xfId="2" applyNumberFormat="1" applyFont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17" xfId="0" applyFont="1" applyBorder="1" applyAlignment="1" applyProtection="1"/>
    <xf numFmtId="0" fontId="12" fillId="0" borderId="21" xfId="0" applyFont="1" applyBorder="1" applyAlignment="1" applyProtection="1">
      <alignment horizontal="center" vertical="center" textRotation="90" wrapText="1"/>
    </xf>
    <xf numFmtId="0" fontId="12" fillId="0" borderId="35" xfId="0" applyFont="1" applyBorder="1" applyAlignment="1" applyProtection="1">
      <alignment horizontal="center" vertical="center" textRotation="90" wrapText="1"/>
    </xf>
    <xf numFmtId="0" fontId="12" fillId="0" borderId="19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0" fillId="0" borderId="23" xfId="0" applyFont="1" applyBorder="1" applyAlignment="1" applyProtection="1"/>
    <xf numFmtId="0" fontId="17" fillId="0" borderId="0" xfId="0" applyFont="1"/>
    <xf numFmtId="0" fontId="10" fillId="0" borderId="0" xfId="20" applyFont="1"/>
    <xf numFmtId="0" fontId="9" fillId="0" borderId="4" xfId="0" applyFont="1" applyFill="1" applyBorder="1" applyAlignment="1">
      <alignment horizontal="left" indent="1"/>
    </xf>
    <xf numFmtId="0" fontId="9" fillId="0" borderId="4" xfId="0" applyFont="1" applyFill="1" applyBorder="1" applyAlignment="1" applyProtection="1">
      <alignment horizontal="left" indent="1"/>
    </xf>
    <xf numFmtId="0" fontId="10" fillId="0" borderId="4" xfId="0" applyFont="1" applyFill="1" applyBorder="1" applyAlignment="1" applyProtection="1">
      <alignment horizontal="left" indent="2"/>
    </xf>
    <xf numFmtId="0" fontId="10" fillId="0" borderId="4" xfId="0" applyFont="1" applyFill="1" applyBorder="1" applyAlignment="1" applyProtection="1">
      <alignment horizontal="left" indent="2"/>
      <protection locked="0"/>
    </xf>
    <xf numFmtId="0" fontId="10" fillId="0" borderId="4" xfId="0" applyFont="1" applyFill="1" applyBorder="1" applyAlignment="1">
      <alignment horizontal="left" wrapText="1" indent="2"/>
    </xf>
    <xf numFmtId="0" fontId="9" fillId="0" borderId="4" xfId="0" applyFont="1" applyFill="1" applyBorder="1" applyAlignment="1" applyProtection="1">
      <alignment horizontal="left"/>
    </xf>
    <xf numFmtId="0" fontId="9" fillId="0" borderId="4" xfId="0" applyFont="1" applyFill="1" applyBorder="1" applyAlignment="1">
      <alignment horizontal="left" indent="2"/>
    </xf>
    <xf numFmtId="0" fontId="9" fillId="0" borderId="4" xfId="0" applyFont="1" applyFill="1" applyBorder="1" applyAlignment="1">
      <alignment wrapText="1"/>
    </xf>
    <xf numFmtId="0" fontId="9" fillId="0" borderId="4" xfId="0" applyFont="1" applyFill="1" applyBorder="1" applyAlignment="1">
      <alignment horizontal="left"/>
    </xf>
    <xf numFmtId="0" fontId="10" fillId="0" borderId="0" xfId="20" applyFont="1" applyProtection="1"/>
    <xf numFmtId="0" fontId="12" fillId="0" borderId="4" xfId="21" applyFont="1" applyFill="1" applyBorder="1"/>
    <xf numFmtId="0" fontId="15" fillId="0" borderId="4" xfId="21" applyFont="1" applyFill="1" applyBorder="1"/>
    <xf numFmtId="0" fontId="12" fillId="0" borderId="4" xfId="21" applyFont="1" applyFill="1" applyBorder="1" applyAlignment="1">
      <alignment horizontal="left" indent="2"/>
    </xf>
    <xf numFmtId="10" fontId="17" fillId="0" borderId="4" xfId="22" applyNumberFormat="1" applyFont="1" applyBorder="1"/>
    <xf numFmtId="170" fontId="17" fillId="0" borderId="4" xfId="23" applyNumberFormat="1" applyFont="1" applyBorder="1"/>
    <xf numFmtId="0" fontId="12" fillId="0" borderId="0" xfId="21" applyFont="1"/>
    <xf numFmtId="0" fontId="17" fillId="0" borderId="4" xfId="21" applyNumberFormat="1" applyFont="1" applyFill="1" applyBorder="1" applyAlignment="1">
      <alignment horizontal="center" vertical="center" wrapText="1"/>
    </xf>
    <xf numFmtId="10" fontId="12" fillId="0" borderId="4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4" xfId="21" applyFont="1" applyFill="1" applyBorder="1" applyAlignment="1">
      <alignment horizontal="left" indent="1"/>
    </xf>
    <xf numFmtId="10" fontId="12" fillId="0" borderId="4" xfId="21" applyNumberFormat="1" applyFont="1" applyFill="1" applyBorder="1"/>
    <xf numFmtId="10" fontId="17" fillId="0" borderId="4" xfId="22" applyNumberFormat="1" applyFont="1" applyFill="1" applyBorder="1"/>
    <xf numFmtId="170" fontId="17" fillId="0" borderId="4" xfId="23" applyNumberFormat="1" applyFont="1" applyFill="1" applyBorder="1"/>
    <xf numFmtId="0" fontId="12" fillId="0" borderId="0" xfId="21" applyFont="1" applyFill="1"/>
    <xf numFmtId="1" fontId="9" fillId="6" borderId="9" xfId="2" applyNumberFormat="1" applyFont="1" applyFill="1" applyBorder="1" applyAlignment="1" applyProtection="1">
      <alignment horizontal="center" vertical="center"/>
    </xf>
    <xf numFmtId="10" fontId="9" fillId="6" borderId="10" xfId="2" applyNumberFormat="1" applyFont="1" applyFill="1" applyBorder="1" applyAlignment="1" applyProtection="1">
      <alignment horizontal="left"/>
    </xf>
    <xf numFmtId="166" fontId="9" fillId="6" borderId="9" xfId="0" applyNumberFormat="1" applyFont="1" applyFill="1" applyBorder="1" applyAlignment="1" applyProtection="1">
      <alignment horizontal="right"/>
    </xf>
    <xf numFmtId="166" fontId="9" fillId="6" borderId="11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0" fontId="15" fillId="6" borderId="12" xfId="2" applyNumberFormat="1" applyFont="1" applyFill="1" applyBorder="1" applyProtection="1"/>
    <xf numFmtId="10" fontId="15" fillId="6" borderId="13" xfId="2" applyNumberFormat="1" applyFont="1" applyFill="1" applyBorder="1" applyProtection="1"/>
    <xf numFmtId="165" fontId="10" fillId="6" borderId="8" xfId="1" applyNumberFormat="1" applyFont="1" applyFill="1" applyBorder="1" applyAlignment="1" applyProtection="1">
      <alignment horizontal="center" vertical="center"/>
    </xf>
    <xf numFmtId="10" fontId="9" fillId="6" borderId="7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8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9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8" xfId="1" applyNumberFormat="1" applyFont="1" applyFill="1" applyBorder="1" applyAlignment="1" applyProtection="1">
      <alignment horizontal="center" vertical="center"/>
    </xf>
    <xf numFmtId="10" fontId="9" fillId="5" borderId="7" xfId="2" applyNumberFormat="1" applyFont="1" applyFill="1" applyBorder="1" applyAlignment="1" applyProtection="1">
      <alignment horizontal="left"/>
    </xf>
    <xf numFmtId="166" fontId="9" fillId="5" borderId="25" xfId="0" applyNumberFormat="1" applyFont="1" applyFill="1" applyBorder="1" applyAlignment="1" applyProtection="1">
      <alignment horizontal="right"/>
    </xf>
    <xf numFmtId="165" fontId="9" fillId="6" borderId="8" xfId="1" applyNumberFormat="1" applyFont="1" applyFill="1" applyBorder="1" applyAlignment="1" applyProtection="1">
      <alignment horizontal="center" vertical="center"/>
    </xf>
    <xf numFmtId="166" fontId="9" fillId="6" borderId="14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20" fillId="0" borderId="4" xfId="0" applyFont="1" applyFill="1" applyBorder="1" applyAlignment="1">
      <alignment horizontal="center" vertical="center" wrapText="1"/>
    </xf>
    <xf numFmtId="38" fontId="18" fillId="6" borderId="14" xfId="0" applyNumberFormat="1" applyFont="1" applyFill="1" applyBorder="1" applyAlignment="1" applyProtection="1">
      <alignment horizontal="center"/>
      <protection locked="0"/>
    </xf>
    <xf numFmtId="38" fontId="1" fillId="6" borderId="39" xfId="0" applyNumberFormat="1" applyFont="1" applyFill="1" applyBorder="1" applyAlignment="1" applyProtection="1">
      <protection locked="0"/>
    </xf>
    <xf numFmtId="166" fontId="10" fillId="0" borderId="4" xfId="1" applyNumberFormat="1" applyFont="1" applyFill="1" applyBorder="1" applyAlignment="1" applyProtection="1">
      <alignment horizontal="right"/>
      <protection locked="0"/>
    </xf>
    <xf numFmtId="166" fontId="9" fillId="7" borderId="4" xfId="1" applyNumberFormat="1" applyFont="1" applyFill="1" applyBorder="1" applyAlignment="1">
      <alignment horizontal="right"/>
    </xf>
    <xf numFmtId="166" fontId="10" fillId="7" borderId="4" xfId="1" applyNumberFormat="1" applyFont="1" applyFill="1" applyBorder="1" applyAlignment="1">
      <alignment horizontal="right"/>
    </xf>
    <xf numFmtId="166" fontId="1" fillId="6" borderId="39" xfId="1" applyNumberFormat="1" applyFont="1" applyFill="1" applyBorder="1" applyAlignment="1" applyProtection="1">
      <alignment horizontal="right"/>
      <protection locked="0"/>
    </xf>
    <xf numFmtId="166" fontId="18" fillId="6" borderId="14" xfId="1" applyNumberFormat="1" applyFont="1" applyFill="1" applyBorder="1" applyAlignment="1" applyProtection="1">
      <alignment horizontal="right"/>
      <protection locked="0"/>
    </xf>
    <xf numFmtId="166" fontId="10" fillId="7" borderId="4" xfId="1" applyNumberFormat="1" applyFont="1" applyFill="1" applyBorder="1" applyAlignment="1" applyProtection="1">
      <alignment horizontal="right"/>
      <protection locked="0"/>
    </xf>
    <xf numFmtId="166" fontId="10" fillId="7" borderId="4" xfId="1" applyNumberFormat="1" applyFont="1" applyFill="1" applyBorder="1" applyAlignment="1" applyProtection="1">
      <alignment horizontal="right"/>
    </xf>
    <xf numFmtId="0" fontId="10" fillId="0" borderId="43" xfId="0" applyFont="1" applyFill="1" applyBorder="1" applyAlignment="1" applyProtection="1">
      <alignment horizontal="left" indent="1"/>
    </xf>
    <xf numFmtId="0" fontId="10" fillId="0" borderId="44" xfId="0" applyFont="1" applyFill="1" applyBorder="1" applyAlignment="1" applyProtection="1">
      <alignment horizontal="left" indent="1"/>
    </xf>
    <xf numFmtId="0" fontId="9" fillId="2" borderId="4" xfId="0" applyFont="1" applyFill="1" applyBorder="1" applyAlignment="1">
      <alignment horizontal="left"/>
    </xf>
    <xf numFmtId="166" fontId="9" fillId="2" borderId="4" xfId="1" applyNumberFormat="1" applyFont="1" applyFill="1" applyBorder="1" applyAlignment="1">
      <alignment horizontal="right"/>
    </xf>
    <xf numFmtId="166" fontId="12" fillId="0" borderId="35" xfId="21" applyNumberFormat="1" applyFont="1" applyBorder="1"/>
    <xf numFmtId="166" fontId="12" fillId="0" borderId="4" xfId="21" applyNumberFormat="1" applyFont="1" applyBorder="1"/>
    <xf numFmtId="166" fontId="12" fillId="0" borderId="35" xfId="21" applyNumberFormat="1" applyFont="1" applyFill="1" applyBorder="1"/>
    <xf numFmtId="166" fontId="12" fillId="0" borderId="4" xfId="21" applyNumberFormat="1" applyFont="1" applyFill="1" applyBorder="1"/>
    <xf numFmtId="166" fontId="17" fillId="0" borderId="4" xfId="23" applyNumberFormat="1" applyFont="1" applyBorder="1"/>
    <xf numFmtId="166" fontId="17" fillId="0" borderId="4" xfId="23" applyNumberFormat="1" applyFont="1" applyFill="1" applyBorder="1"/>
    <xf numFmtId="0" fontId="12" fillId="0" borderId="36" xfId="0" applyFont="1" applyBorder="1" applyAlignment="1" applyProtection="1"/>
    <xf numFmtId="4" fontId="6" fillId="0" borderId="0" xfId="1" applyNumberFormat="1" applyBorder="1"/>
    <xf numFmtId="164" fontId="6" fillId="0" borderId="0" xfId="1"/>
    <xf numFmtId="0" fontId="12" fillId="0" borderId="36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3" xfId="0" applyFont="1" applyBorder="1" applyAlignment="1" applyProtection="1">
      <alignment horizontal="center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21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 vertical="center" textRotation="90" wrapText="1"/>
    </xf>
    <xf numFmtId="0" fontId="10" fillId="0" borderId="6" xfId="0" applyFont="1" applyBorder="1" applyAlignment="1" applyProtection="1">
      <alignment horizontal="center" vertical="center" textRotation="90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5" xfId="0" applyFont="1" applyBorder="1" applyAlignment="1" applyProtection="1">
      <alignment horizontal="center" vertical="center" wrapText="1"/>
    </xf>
    <xf numFmtId="0" fontId="12" fillId="0" borderId="16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24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textRotation="90" wrapText="1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22" xfId="0" applyFont="1" applyBorder="1" applyAlignment="1" applyProtection="1">
      <alignment horizontal="center"/>
    </xf>
    <xf numFmtId="0" fontId="10" fillId="0" borderId="23" xfId="0" applyFont="1" applyBorder="1" applyAlignment="1" applyProtection="1">
      <alignment horizontal="center"/>
    </xf>
    <xf numFmtId="0" fontId="10" fillId="0" borderId="40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23" xfId="0" applyFont="1" applyBorder="1" applyAlignment="1" applyProtection="1">
      <alignment horizontal="center"/>
    </xf>
    <xf numFmtId="0" fontId="12" fillId="0" borderId="41" xfId="0" applyFont="1" applyBorder="1" applyAlignment="1" applyProtection="1">
      <alignment horizontal="center"/>
    </xf>
    <xf numFmtId="0" fontId="9" fillId="0" borderId="4" xfId="0" applyFont="1" applyFill="1" applyBorder="1" applyAlignment="1">
      <alignment horizontal="center" vertical="center" wrapText="1"/>
    </xf>
    <xf numFmtId="0" fontId="19" fillId="0" borderId="37" xfId="0" applyFont="1" applyFill="1" applyBorder="1" applyAlignment="1">
      <alignment horizontal="center"/>
    </xf>
    <xf numFmtId="0" fontId="19" fillId="0" borderId="38" xfId="0" applyFont="1" applyFill="1" applyBorder="1" applyAlignment="1">
      <alignment horizontal="center"/>
    </xf>
    <xf numFmtId="0" fontId="20" fillId="0" borderId="4" xfId="0" applyFont="1" applyFill="1" applyBorder="1" applyAlignment="1">
      <alignment horizontal="center" vertical="center" wrapText="1"/>
    </xf>
    <xf numFmtId="0" fontId="10" fillId="0" borderId="42" xfId="0" applyFont="1" applyFill="1" applyBorder="1" applyAlignment="1" applyProtection="1">
      <alignment horizontal="left" vertical="center" indent="1"/>
    </xf>
    <xf numFmtId="0" fontId="10" fillId="0" borderId="43" xfId="0" applyFont="1" applyFill="1" applyBorder="1" applyAlignment="1" applyProtection="1">
      <alignment horizontal="left" vertical="center" indent="1"/>
    </xf>
    <xf numFmtId="0" fontId="12" fillId="0" borderId="4" xfId="21" applyFont="1" applyBorder="1" applyAlignment="1">
      <alignment horizontal="center" vertical="center" wrapText="1"/>
    </xf>
    <xf numFmtId="0" fontId="15" fillId="0" borderId="4" xfId="21" applyFont="1" applyFill="1" applyBorder="1" applyAlignment="1">
      <alignment horizontal="center" vertical="center"/>
    </xf>
    <xf numFmtId="0" fontId="12" fillId="0" borderId="4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8"/>
  <sheetViews>
    <sheetView tabSelected="1" view="pageBreakPreview" zoomScale="95" zoomScaleNormal="100" zoomScaleSheetLayoutView="95" workbookViewId="0">
      <selection activeCell="B3" sqref="B3"/>
    </sheetView>
  </sheetViews>
  <sheetFormatPr defaultColWidth="9.140625" defaultRowHeight="12.75" x14ac:dyDescent="0.2"/>
  <cols>
    <col min="1" max="1" width="4.42578125" style="7" customWidth="1"/>
    <col min="2" max="2" width="42.28515625" style="7" bestFit="1" customWidth="1"/>
    <col min="3" max="3" width="10.28515625" style="7" bestFit="1" customWidth="1"/>
    <col min="4" max="4" width="10.42578125" style="7" bestFit="1" customWidth="1"/>
    <col min="5" max="5" width="10.28515625" style="7" bestFit="1" customWidth="1"/>
    <col min="6" max="6" width="9.7109375" style="7" bestFit="1" customWidth="1"/>
    <col min="7" max="7" width="10.5703125" style="7" bestFit="1" customWidth="1"/>
    <col min="8" max="8" width="10.28515625" style="7" bestFit="1" customWidth="1"/>
    <col min="9" max="9" width="10.5703125" style="7" bestFit="1" customWidth="1"/>
    <col min="10" max="11" width="10.28515625" style="7" bestFit="1" customWidth="1"/>
    <col min="12" max="12" width="11.140625" style="7" customWidth="1"/>
    <col min="13" max="13" width="9.85546875" style="7" bestFit="1" customWidth="1"/>
    <col min="14" max="15" width="10.42578125" style="7" bestFit="1" customWidth="1"/>
    <col min="16" max="16" width="9.85546875" style="7" bestFit="1" customWidth="1"/>
    <col min="17" max="17" width="10.42578125" style="7" bestFit="1" customWidth="1"/>
    <col min="18" max="18" width="11" style="7" customWidth="1"/>
    <col min="19" max="19" width="12.140625" style="7" bestFit="1" customWidth="1"/>
    <col min="20" max="16384" width="9.140625" style="7"/>
  </cols>
  <sheetData>
    <row r="2" spans="1:10" x14ac:dyDescent="0.2">
      <c r="A2" s="7" t="s">
        <v>82</v>
      </c>
    </row>
    <row r="3" spans="1:10" x14ac:dyDescent="0.2">
      <c r="B3" s="68">
        <v>45351</v>
      </c>
    </row>
    <row r="4" spans="1:10" ht="13.5" thickBot="1" x14ac:dyDescent="0.25"/>
    <row r="5" spans="1:10" x14ac:dyDescent="0.2">
      <c r="A5" s="180" t="s">
        <v>0</v>
      </c>
      <c r="B5" s="178" t="s">
        <v>28</v>
      </c>
      <c r="C5" s="182" t="s">
        <v>27</v>
      </c>
      <c r="D5" s="183"/>
      <c r="E5" s="183"/>
      <c r="F5" s="183"/>
      <c r="G5" s="183"/>
      <c r="H5" s="183"/>
      <c r="I5" s="183"/>
      <c r="J5" s="184"/>
    </row>
    <row r="6" spans="1:10" s="12" customFormat="1" ht="117.75" customHeight="1" x14ac:dyDescent="0.2">
      <c r="A6" s="181"/>
      <c r="B6" s="179"/>
      <c r="C6" s="9" t="s">
        <v>29</v>
      </c>
      <c r="D6" s="10" t="s">
        <v>30</v>
      </c>
      <c r="E6" s="10" t="s">
        <v>31</v>
      </c>
      <c r="F6" s="10" t="s">
        <v>32</v>
      </c>
      <c r="G6" s="10" t="s">
        <v>33</v>
      </c>
      <c r="H6" s="10" t="s">
        <v>34</v>
      </c>
      <c r="I6" s="10" t="s">
        <v>35</v>
      </c>
      <c r="J6" s="11" t="s">
        <v>36</v>
      </c>
    </row>
    <row r="7" spans="1:10" x14ac:dyDescent="0.2">
      <c r="A7" s="57">
        <v>1</v>
      </c>
      <c r="B7" s="16" t="str">
        <f>B29</f>
        <v>თი–ბი–სი ბანკი</v>
      </c>
      <c r="C7" s="61">
        <f t="shared" ref="C7:C21" si="0">C29/C$28</f>
        <v>0.38858003746729314</v>
      </c>
      <c r="D7" s="62">
        <f t="shared" ref="D7:D21" si="1">E29/E$28</f>
        <v>0.39259322132088476</v>
      </c>
      <c r="E7" s="62">
        <f t="shared" ref="E7:E21" si="2">G29/G$28</f>
        <v>0.39353545514422017</v>
      </c>
      <c r="F7" s="62">
        <f t="shared" ref="F7:F21" si="3">H29/H$28</f>
        <v>0.39289593262935191</v>
      </c>
      <c r="G7" s="62">
        <f t="shared" ref="G7:G21" si="4">J29/J$28</f>
        <v>0.38213321889062135</v>
      </c>
      <c r="H7" s="62">
        <f t="shared" ref="H7:H21" si="5">K29/K$28</f>
        <v>0.42257900627667877</v>
      </c>
      <c r="I7" s="62">
        <f t="shared" ref="I7:I21" si="6">L29/L$28</f>
        <v>0.35366512823444773</v>
      </c>
      <c r="J7" s="60">
        <f t="shared" ref="J7:J21" si="7">O29/O$28</f>
        <v>0.36140138601255589</v>
      </c>
    </row>
    <row r="8" spans="1:10" x14ac:dyDescent="0.2">
      <c r="A8" s="56">
        <v>2</v>
      </c>
      <c r="B8" s="13" t="str">
        <f t="shared" ref="B8:B22" si="8">B30</f>
        <v>საქართველოს ბანკი</v>
      </c>
      <c r="C8" s="58">
        <f t="shared" si="0"/>
        <v>0.38068156896759825</v>
      </c>
      <c r="D8" s="59">
        <f t="shared" si="1"/>
        <v>0.37168943229779</v>
      </c>
      <c r="E8" s="59">
        <f t="shared" si="2"/>
        <v>0.38303473988832876</v>
      </c>
      <c r="F8" s="59">
        <f t="shared" si="3"/>
        <v>0.39692767669854045</v>
      </c>
      <c r="G8" s="59">
        <f t="shared" si="4"/>
        <v>0.40006877286598103</v>
      </c>
      <c r="H8" s="59">
        <f t="shared" si="5"/>
        <v>0.31610219304789977</v>
      </c>
      <c r="I8" s="59">
        <f t="shared" si="6"/>
        <v>0.45916932105247021</v>
      </c>
      <c r="J8" s="60">
        <f t="shared" si="7"/>
        <v>0.36777528816741323</v>
      </c>
    </row>
    <row r="9" spans="1:10" x14ac:dyDescent="0.2">
      <c r="A9" s="57">
        <v>3</v>
      </c>
      <c r="B9" s="16" t="str">
        <f t="shared" si="8"/>
        <v>ლიბერთი ბანკი</v>
      </c>
      <c r="C9" s="61">
        <f t="shared" si="0"/>
        <v>5.2483458107402049E-2</v>
      </c>
      <c r="D9" s="62">
        <f t="shared" si="1"/>
        <v>5.579319751569501E-2</v>
      </c>
      <c r="E9" s="62">
        <f t="shared" si="2"/>
        <v>5.437286376766446E-2</v>
      </c>
      <c r="F9" s="62">
        <f t="shared" si="3"/>
        <v>6.2309695098811388E-2</v>
      </c>
      <c r="G9" s="62">
        <f t="shared" si="4"/>
        <v>6.6567899692780222E-2</v>
      </c>
      <c r="H9" s="62">
        <f t="shared" si="5"/>
        <v>7.051909097434865E-2</v>
      </c>
      <c r="I9" s="62">
        <f t="shared" si="6"/>
        <v>6.3786822135062149E-2</v>
      </c>
      <c r="J9" s="60">
        <f t="shared" si="7"/>
        <v>4.2120759930200889E-2</v>
      </c>
    </row>
    <row r="10" spans="1:10" x14ac:dyDescent="0.2">
      <c r="A10" s="56">
        <v>4</v>
      </c>
      <c r="B10" s="13" t="str">
        <f t="shared" si="8"/>
        <v>ბაზის ბანკი</v>
      </c>
      <c r="C10" s="58">
        <f t="shared" si="0"/>
        <v>4.4031502536430234E-2</v>
      </c>
      <c r="D10" s="59">
        <f t="shared" si="1"/>
        <v>4.6395809513196204E-2</v>
      </c>
      <c r="E10" s="59">
        <f t="shared" si="2"/>
        <v>4.3962483830967999E-2</v>
      </c>
      <c r="F10" s="59">
        <f t="shared" si="3"/>
        <v>4.2893490927257111E-2</v>
      </c>
      <c r="G10" s="59">
        <f t="shared" si="4"/>
        <v>4.7626326766421451E-2</v>
      </c>
      <c r="H10" s="59">
        <f t="shared" si="5"/>
        <v>5.9857685686420338E-2</v>
      </c>
      <c r="I10" s="59">
        <f t="shared" si="6"/>
        <v>3.9017187049121431E-2</v>
      </c>
      <c r="J10" s="60">
        <f t="shared" si="7"/>
        <v>4.4410044866504565E-2</v>
      </c>
    </row>
    <row r="11" spans="1:10" x14ac:dyDescent="0.2">
      <c r="A11" s="57">
        <v>5</v>
      </c>
      <c r="B11" s="16" t="str">
        <f t="shared" si="8"/>
        <v>კრედო ბანკი</v>
      </c>
      <c r="C11" s="61">
        <f t="shared" si="0"/>
        <v>3.1846609396028028E-2</v>
      </c>
      <c r="D11" s="62">
        <f t="shared" si="1"/>
        <v>3.838865687232975E-2</v>
      </c>
      <c r="E11" s="62">
        <f t="shared" si="2"/>
        <v>3.2981977274073475E-2</v>
      </c>
      <c r="F11" s="62">
        <f t="shared" si="3"/>
        <v>1.7083770281221867E-2</v>
      </c>
      <c r="G11" s="62">
        <f t="shared" si="4"/>
        <v>1.8267785479284336E-2</v>
      </c>
      <c r="H11" s="62">
        <f t="shared" si="5"/>
        <v>1.1843652443543694E-2</v>
      </c>
      <c r="I11" s="62">
        <f t="shared" si="6"/>
        <v>2.2789462852088976E-2</v>
      </c>
      <c r="J11" s="60">
        <f t="shared" si="7"/>
        <v>2.5619532455935564E-2</v>
      </c>
    </row>
    <row r="12" spans="1:10" x14ac:dyDescent="0.2">
      <c r="A12" s="56">
        <v>6</v>
      </c>
      <c r="B12" s="13" t="str">
        <f t="shared" si="8"/>
        <v>ქართუ ბანკი</v>
      </c>
      <c r="C12" s="58">
        <f t="shared" si="0"/>
        <v>2.4181434321951575E-2</v>
      </c>
      <c r="D12" s="59">
        <f t="shared" si="1"/>
        <v>1.5799023053875868E-2</v>
      </c>
      <c r="E12" s="59">
        <f t="shared" si="2"/>
        <v>2.2409909924858504E-2</v>
      </c>
      <c r="F12" s="59">
        <f t="shared" si="3"/>
        <v>2.6812784369645702E-2</v>
      </c>
      <c r="G12" s="59">
        <f t="shared" si="4"/>
        <v>2.9410534769368276E-2</v>
      </c>
      <c r="H12" s="59">
        <f t="shared" si="5"/>
        <v>4.4969509721945418E-2</v>
      </c>
      <c r="I12" s="59">
        <f t="shared" si="6"/>
        <v>1.8459225916376335E-2</v>
      </c>
      <c r="J12" s="60">
        <f t="shared" si="7"/>
        <v>3.3897596850454743E-2</v>
      </c>
    </row>
    <row r="13" spans="1:10" x14ac:dyDescent="0.2">
      <c r="A13" s="57">
        <v>7</v>
      </c>
      <c r="B13" s="16" t="str">
        <f t="shared" si="8"/>
        <v>პროკრედიტ ბანკი</v>
      </c>
      <c r="C13" s="61">
        <f t="shared" si="0"/>
        <v>2.2782133124204129E-2</v>
      </c>
      <c r="D13" s="62">
        <f t="shared" si="1"/>
        <v>2.2622243906029071E-2</v>
      </c>
      <c r="E13" s="62">
        <f t="shared" si="2"/>
        <v>2.2350571321906824E-2</v>
      </c>
      <c r="F13" s="62">
        <f t="shared" si="3"/>
        <v>2.0513410473861137E-2</v>
      </c>
      <c r="G13" s="62">
        <f t="shared" si="4"/>
        <v>2.1643131347767561E-2</v>
      </c>
      <c r="H13" s="62">
        <f t="shared" si="5"/>
        <v>2.6757920486150558E-2</v>
      </c>
      <c r="I13" s="62">
        <f t="shared" si="6"/>
        <v>1.8043046140156636E-2</v>
      </c>
      <c r="J13" s="60">
        <f t="shared" si="7"/>
        <v>2.5149091590026037E-2</v>
      </c>
    </row>
    <row r="14" spans="1:10" x14ac:dyDescent="0.2">
      <c r="A14" s="56">
        <v>8</v>
      </c>
      <c r="B14" s="13" t="str">
        <f t="shared" si="8"/>
        <v>ტერა ბანკი</v>
      </c>
      <c r="C14" s="58">
        <f t="shared" si="0"/>
        <v>2.128146029457445E-2</v>
      </c>
      <c r="D14" s="59">
        <f t="shared" si="1"/>
        <v>2.425344062606348E-2</v>
      </c>
      <c r="E14" s="59">
        <f t="shared" si="2"/>
        <v>2.1332398909731553E-2</v>
      </c>
      <c r="F14" s="59">
        <f t="shared" si="3"/>
        <v>2.1062617688126197E-2</v>
      </c>
      <c r="G14" s="59">
        <f t="shared" si="4"/>
        <v>2.0625231370022118E-2</v>
      </c>
      <c r="H14" s="59">
        <f t="shared" si="5"/>
        <v>2.5399695938597686E-2</v>
      </c>
      <c r="I14" s="59">
        <f t="shared" si="6"/>
        <v>1.7264686330422416E-2</v>
      </c>
      <c r="J14" s="60">
        <f t="shared" si="7"/>
        <v>2.1002080665817952E-2</v>
      </c>
    </row>
    <row r="15" spans="1:10" x14ac:dyDescent="0.2">
      <c r="A15" s="57">
        <v>9</v>
      </c>
      <c r="B15" s="16" t="str">
        <f t="shared" si="8"/>
        <v>ხალიკ ბანკი</v>
      </c>
      <c r="C15" s="61">
        <f t="shared" si="0"/>
        <v>1.104599015504841E-2</v>
      </c>
      <c r="D15" s="62">
        <f t="shared" si="1"/>
        <v>1.3089574121134264E-2</v>
      </c>
      <c r="E15" s="62">
        <f t="shared" si="2"/>
        <v>9.4857776407261795E-3</v>
      </c>
      <c r="F15" s="62">
        <f t="shared" si="3"/>
        <v>3.4516336562975388E-3</v>
      </c>
      <c r="G15" s="62">
        <f t="shared" si="4"/>
        <v>3.0861952088671657E-3</v>
      </c>
      <c r="H15" s="62">
        <f t="shared" si="5"/>
        <v>4.4115153082324382E-3</v>
      </c>
      <c r="I15" s="62">
        <f t="shared" si="6"/>
        <v>2.1533580662234523E-3</v>
      </c>
      <c r="J15" s="60">
        <f t="shared" si="7"/>
        <v>1.9603184476369055E-2</v>
      </c>
    </row>
    <row r="16" spans="1:10" x14ac:dyDescent="0.2">
      <c r="A16" s="56">
        <v>10</v>
      </c>
      <c r="B16" s="13" t="str">
        <f t="shared" si="8"/>
        <v>პაშაბანკი</v>
      </c>
      <c r="C16" s="58">
        <f t="shared" si="0"/>
        <v>6.5621483026772585E-3</v>
      </c>
      <c r="D16" s="59">
        <f t="shared" si="1"/>
        <v>6.4129106369733048E-3</v>
      </c>
      <c r="E16" s="59">
        <f t="shared" si="2"/>
        <v>6.0577034185805368E-3</v>
      </c>
      <c r="F16" s="59">
        <f t="shared" si="3"/>
        <v>6.5948472161726735E-3</v>
      </c>
      <c r="G16" s="59">
        <f t="shared" si="4"/>
        <v>3.5051702017337913E-3</v>
      </c>
      <c r="H16" s="59">
        <f t="shared" si="5"/>
        <v>5.4611925350394512E-3</v>
      </c>
      <c r="I16" s="59">
        <f t="shared" si="6"/>
        <v>2.1284082517550639E-3</v>
      </c>
      <c r="J16" s="60">
        <f t="shared" si="7"/>
        <v>9.3288437837954433E-3</v>
      </c>
    </row>
    <row r="17" spans="1:20" x14ac:dyDescent="0.2">
      <c r="A17" s="57">
        <v>11</v>
      </c>
      <c r="B17" s="16" t="str">
        <f t="shared" si="8"/>
        <v>იშ ბანკ</v>
      </c>
      <c r="C17" s="61">
        <f t="shared" si="0"/>
        <v>5.8811193613827403E-3</v>
      </c>
      <c r="D17" s="62">
        <f t="shared" si="1"/>
        <v>5.2694112020671121E-3</v>
      </c>
      <c r="E17" s="62">
        <f t="shared" si="2"/>
        <v>4.8936031650414049E-3</v>
      </c>
      <c r="F17" s="62">
        <f t="shared" si="3"/>
        <v>4.8413600318959228E-3</v>
      </c>
      <c r="G17" s="62">
        <f t="shared" si="4"/>
        <v>2.5234060828568878E-3</v>
      </c>
      <c r="H17" s="62">
        <f t="shared" si="5"/>
        <v>4.7060786521915853E-3</v>
      </c>
      <c r="I17" s="62">
        <f t="shared" si="6"/>
        <v>9.8711455307468597E-4</v>
      </c>
      <c r="J17" s="60">
        <f t="shared" si="7"/>
        <v>1.1297284091506142E-2</v>
      </c>
    </row>
    <row r="18" spans="1:20" x14ac:dyDescent="0.2">
      <c r="A18" s="56">
        <v>12</v>
      </c>
      <c r="B18" s="13" t="str">
        <f t="shared" si="8"/>
        <v>ვი–თი–ბი ბანკი</v>
      </c>
      <c r="C18" s="58">
        <f t="shared" si="0"/>
        <v>5.7323873484741369E-3</v>
      </c>
      <c r="D18" s="59">
        <f t="shared" si="1"/>
        <v>3.8959716754553781E-3</v>
      </c>
      <c r="E18" s="59">
        <f t="shared" si="2"/>
        <v>1.9225239029651991E-3</v>
      </c>
      <c r="F18" s="59">
        <f t="shared" si="3"/>
        <v>3.2697812519361645E-4</v>
      </c>
      <c r="G18" s="59">
        <f t="shared" si="4"/>
        <v>3.6013296548808752E-4</v>
      </c>
      <c r="H18" s="59">
        <f t="shared" si="5"/>
        <v>6.6317063169749101E-4</v>
      </c>
      <c r="I18" s="59">
        <f t="shared" si="6"/>
        <v>1.4683748253602075E-4</v>
      </c>
      <c r="J18" s="60">
        <f t="shared" si="7"/>
        <v>2.66280932474228E-2</v>
      </c>
    </row>
    <row r="19" spans="1:20" ht="12" customHeight="1" x14ac:dyDescent="0.2">
      <c r="A19" s="57">
        <v>13</v>
      </c>
      <c r="B19" s="16" t="str">
        <f t="shared" si="8"/>
        <v>ზირაათ ბანკი</v>
      </c>
      <c r="C19" s="61">
        <f t="shared" si="0"/>
        <v>2.5911647411767692E-3</v>
      </c>
      <c r="D19" s="62">
        <f t="shared" si="1"/>
        <v>2.5715079205286804E-3</v>
      </c>
      <c r="E19" s="62">
        <f t="shared" si="2"/>
        <v>1.8989140458483963E-3</v>
      </c>
      <c r="F19" s="62">
        <f t="shared" si="3"/>
        <v>2.2058716599079303E-3</v>
      </c>
      <c r="G19" s="62">
        <f t="shared" si="4"/>
        <v>1.9244810308543811E-3</v>
      </c>
      <c r="H19" s="62">
        <f t="shared" si="5"/>
        <v>3.2223464865141216E-3</v>
      </c>
      <c r="I19" s="62">
        <f t="shared" si="6"/>
        <v>1.0109680585743729E-3</v>
      </c>
      <c r="J19" s="60">
        <f t="shared" si="7"/>
        <v>6.3879063161338722E-3</v>
      </c>
    </row>
    <row r="20" spans="1:20" x14ac:dyDescent="0.2">
      <c r="A20" s="56">
        <v>14</v>
      </c>
      <c r="B20" s="13" t="str">
        <f t="shared" si="8"/>
        <v>სილქ ბანკი</v>
      </c>
      <c r="C20" s="58">
        <f t="shared" si="0"/>
        <v>2.1583312312980101E-3</v>
      </c>
      <c r="D20" s="59">
        <f t="shared" si="1"/>
        <v>1.225599337977234E-3</v>
      </c>
      <c r="E20" s="59">
        <f t="shared" si="2"/>
        <v>1.6861510854653081E-3</v>
      </c>
      <c r="F20" s="59">
        <f t="shared" si="3"/>
        <v>2.0142655734632854E-3</v>
      </c>
      <c r="G20" s="59">
        <f t="shared" si="4"/>
        <v>2.1841778332187135E-3</v>
      </c>
      <c r="H20" s="59">
        <f t="shared" si="5"/>
        <v>3.3724303409697789E-3</v>
      </c>
      <c r="I20" s="59">
        <f t="shared" si="6"/>
        <v>1.3478168102472909E-3</v>
      </c>
      <c r="J20" s="60">
        <f t="shared" si="7"/>
        <v>4.7480664078545275E-3</v>
      </c>
    </row>
    <row r="21" spans="1:20" x14ac:dyDescent="0.2">
      <c r="A21" s="57">
        <v>15</v>
      </c>
      <c r="B21" s="16" t="str">
        <f t="shared" si="8"/>
        <v>პეისერა</v>
      </c>
      <c r="C21" s="61">
        <f t="shared" si="0"/>
        <v>1.606546444606522E-4</v>
      </c>
      <c r="D21" s="62">
        <f t="shared" si="1"/>
        <v>0</v>
      </c>
      <c r="E21" s="62">
        <f t="shared" si="2"/>
        <v>7.4926679621340589E-5</v>
      </c>
      <c r="F21" s="62">
        <f t="shared" si="3"/>
        <v>6.5665570253354563E-5</v>
      </c>
      <c r="G21" s="62">
        <f t="shared" si="4"/>
        <v>7.353549473453877E-5</v>
      </c>
      <c r="H21" s="62">
        <f t="shared" si="5"/>
        <v>1.3451146977030799E-4</v>
      </c>
      <c r="I21" s="62">
        <f t="shared" si="6"/>
        <v>3.0617067443258438E-5</v>
      </c>
      <c r="J21" s="60">
        <f t="shared" si="7"/>
        <v>6.3084113800928514E-4</v>
      </c>
    </row>
    <row r="22" spans="1:20" ht="13.5" thickBot="1" x14ac:dyDescent="0.25">
      <c r="A22" s="56"/>
      <c r="B22" s="13" t="str">
        <f t="shared" si="8"/>
        <v xml:space="preserve"> </v>
      </c>
      <c r="C22" s="58"/>
      <c r="D22" s="59"/>
      <c r="E22" s="59"/>
      <c r="F22" s="59"/>
      <c r="G22" s="59"/>
      <c r="H22" s="59"/>
      <c r="I22" s="59"/>
      <c r="J22" s="60"/>
    </row>
    <row r="23" spans="1:20" ht="13.5" thickBot="1" x14ac:dyDescent="0.25">
      <c r="A23" s="19"/>
      <c r="B23" s="20" t="str">
        <f>B28</f>
        <v>კონსოლიდირებული</v>
      </c>
      <c r="C23" s="21">
        <f t="shared" ref="C23:J23" si="9">SUM(C7:C22)</f>
        <v>0.99999999999999967</v>
      </c>
      <c r="D23" s="22">
        <f t="shared" si="9"/>
        <v>1.0000000000000002</v>
      </c>
      <c r="E23" s="22">
        <f t="shared" si="9"/>
        <v>1.0000000000000004</v>
      </c>
      <c r="F23" s="22">
        <f t="shared" si="9"/>
        <v>1.0000000000000002</v>
      </c>
      <c r="G23" s="22">
        <f t="shared" si="9"/>
        <v>0.99999999999999978</v>
      </c>
      <c r="H23" s="22">
        <f t="shared" si="9"/>
        <v>1.0000000000000002</v>
      </c>
      <c r="I23" s="22">
        <f t="shared" si="9"/>
        <v>0.99999999999999989</v>
      </c>
      <c r="J23" s="23">
        <f t="shared" si="9"/>
        <v>0.99999999999999989</v>
      </c>
    </row>
    <row r="24" spans="1:20" x14ac:dyDescent="0.2">
      <c r="A24" s="139"/>
      <c r="B24" s="140"/>
      <c r="C24" s="141"/>
      <c r="D24" s="141"/>
      <c r="E24" s="141"/>
      <c r="F24" s="141"/>
      <c r="G24" s="141"/>
      <c r="H24" s="141"/>
      <c r="I24" s="141"/>
      <c r="J24" s="141"/>
    </row>
    <row r="25" spans="1:20" ht="13.5" thickBot="1" x14ac:dyDescent="0.25">
      <c r="R25" s="64" t="s">
        <v>37</v>
      </c>
      <c r="S25" s="24"/>
    </row>
    <row r="26" spans="1:20" ht="13.5" thickBot="1" x14ac:dyDescent="0.25">
      <c r="A26" s="180" t="s">
        <v>0</v>
      </c>
      <c r="B26" s="178" t="s">
        <v>28</v>
      </c>
      <c r="C26" s="182" t="s">
        <v>29</v>
      </c>
      <c r="D26" s="183"/>
      <c r="E26" s="183"/>
      <c r="F26" s="184"/>
      <c r="G26" s="172" t="s">
        <v>38</v>
      </c>
      <c r="H26" s="176"/>
      <c r="I26" s="176"/>
      <c r="J26" s="176"/>
      <c r="K26" s="176"/>
      <c r="L26" s="176"/>
      <c r="M26" s="176"/>
      <c r="N26" s="177"/>
      <c r="O26" s="175" t="s">
        <v>39</v>
      </c>
      <c r="P26" s="176"/>
      <c r="Q26" s="177"/>
      <c r="R26" s="175" t="s">
        <v>40</v>
      </c>
      <c r="S26" s="176"/>
      <c r="T26" s="177"/>
    </row>
    <row r="27" spans="1:20" ht="150.75" customHeight="1" thickBot="1" x14ac:dyDescent="0.25">
      <c r="A27" s="181"/>
      <c r="B27" s="179"/>
      <c r="C27" s="9" t="s">
        <v>41</v>
      </c>
      <c r="D27" s="10" t="s">
        <v>42</v>
      </c>
      <c r="E27" s="10" t="s">
        <v>30</v>
      </c>
      <c r="F27" s="11" t="s">
        <v>43</v>
      </c>
      <c r="G27" s="91" t="s">
        <v>31</v>
      </c>
      <c r="H27" s="92" t="s">
        <v>44</v>
      </c>
      <c r="I27" s="92" t="s">
        <v>185</v>
      </c>
      <c r="J27" s="92" t="s">
        <v>33</v>
      </c>
      <c r="K27" s="92" t="s">
        <v>34</v>
      </c>
      <c r="L27" s="92" t="s">
        <v>35</v>
      </c>
      <c r="M27" s="92" t="s">
        <v>173</v>
      </c>
      <c r="N27" s="93" t="s">
        <v>45</v>
      </c>
      <c r="O27" s="91" t="s">
        <v>36</v>
      </c>
      <c r="P27" s="92" t="s">
        <v>46</v>
      </c>
      <c r="Q27" s="93" t="s">
        <v>47</v>
      </c>
      <c r="R27" s="91" t="str">
        <f>YEAR($B$3)&amp;" წლის "&amp;MONTH($B$3)&amp;" თვის წმინდა მოგება"</f>
        <v>2024 წლის 2 თვის წმინდა მოგება</v>
      </c>
      <c r="S27" s="92" t="s">
        <v>86</v>
      </c>
      <c r="T27" s="93" t="s">
        <v>87</v>
      </c>
    </row>
    <row r="28" spans="1:20" ht="13.5" thickBot="1" x14ac:dyDescent="0.25">
      <c r="A28" s="124"/>
      <c r="B28" s="125" t="s">
        <v>90</v>
      </c>
      <c r="C28" s="126">
        <v>78856966958.728973</v>
      </c>
      <c r="D28" s="127">
        <v>11473573794.147654</v>
      </c>
      <c r="E28" s="127">
        <v>53270135739.242493</v>
      </c>
      <c r="F28" s="128">
        <v>-1008266220.5804421</v>
      </c>
      <c r="G28" s="126">
        <v>66696377915.786613</v>
      </c>
      <c r="H28" s="127">
        <v>52167327060.180389</v>
      </c>
      <c r="I28" s="127">
        <v>4126040106.1848254</v>
      </c>
      <c r="J28" s="127">
        <v>46584269166.42524</v>
      </c>
      <c r="K28" s="127">
        <v>19243804520.314499</v>
      </c>
      <c r="L28" s="127">
        <v>27340464646.110886</v>
      </c>
      <c r="M28" s="127">
        <v>1001113580.83</v>
      </c>
      <c r="N28" s="128">
        <v>12545358640.471294</v>
      </c>
      <c r="O28" s="126">
        <v>12160589041.81212</v>
      </c>
      <c r="P28" s="127">
        <v>1154500197.96</v>
      </c>
      <c r="Q28" s="127">
        <v>14049870795.749634</v>
      </c>
      <c r="R28" s="127">
        <v>460571948.08495992</v>
      </c>
      <c r="S28" s="129">
        <v>3.4912590005593214E-2</v>
      </c>
      <c r="T28" s="130">
        <v>0.22605852551686731</v>
      </c>
    </row>
    <row r="29" spans="1:20" x14ac:dyDescent="0.2">
      <c r="A29" s="57">
        <v>1</v>
      </c>
      <c r="B29" s="16" t="s">
        <v>148</v>
      </c>
      <c r="C29" s="28">
        <v>30642243175.380001</v>
      </c>
      <c r="D29" s="29">
        <v>4579384139.75</v>
      </c>
      <c r="E29" s="29">
        <v>20913494190.07</v>
      </c>
      <c r="F29" s="30">
        <v>-315481384.76999998</v>
      </c>
      <c r="G29" s="28">
        <v>26247389439.560001</v>
      </c>
      <c r="H29" s="29">
        <v>20496330618.09</v>
      </c>
      <c r="I29" s="29">
        <v>2219258396.2071099</v>
      </c>
      <c r="J29" s="29">
        <v>17801396726.2332</v>
      </c>
      <c r="K29" s="29">
        <v>8132027791.1771603</v>
      </c>
      <c r="L29" s="29">
        <v>9669368935.0561905</v>
      </c>
      <c r="M29" s="94"/>
      <c r="N29" s="30">
        <v>4890326523.46</v>
      </c>
      <c r="O29" s="28">
        <v>4394853734.4399996</v>
      </c>
      <c r="P29" s="29">
        <v>21015907.690000001</v>
      </c>
      <c r="Q29" s="30">
        <v>5192833502.4273996</v>
      </c>
      <c r="R29" s="28">
        <v>169805198.18000001</v>
      </c>
      <c r="S29" s="76">
        <v>3.2972414174720764E-2</v>
      </c>
      <c r="T29" s="77">
        <v>0.22326429500625969</v>
      </c>
    </row>
    <row r="30" spans="1:20" x14ac:dyDescent="0.2">
      <c r="A30" s="56">
        <v>2</v>
      </c>
      <c r="B30" s="13" t="s">
        <v>147</v>
      </c>
      <c r="C30" s="25">
        <v>30019393905.875</v>
      </c>
      <c r="D30" s="26">
        <v>3421400005.8972502</v>
      </c>
      <c r="E30" s="26">
        <v>19799946511.345257</v>
      </c>
      <c r="F30" s="27">
        <v>-302734753.56960005</v>
      </c>
      <c r="G30" s="25">
        <v>25547029766.466999</v>
      </c>
      <c r="H30" s="26">
        <v>20706655929.570301</v>
      </c>
      <c r="I30" s="26">
        <v>1324611393.97</v>
      </c>
      <c r="J30" s="26">
        <v>18636911400.270302</v>
      </c>
      <c r="K30" s="26">
        <v>6083008811.4565001</v>
      </c>
      <c r="L30" s="26">
        <v>12553902588.813801</v>
      </c>
      <c r="M30" s="94"/>
      <c r="N30" s="27">
        <v>4071174229.0499997</v>
      </c>
      <c r="O30" s="25">
        <v>4472364139.1379404</v>
      </c>
      <c r="P30" s="26">
        <v>27993660.18</v>
      </c>
      <c r="Q30" s="27">
        <v>5263755534.0324402</v>
      </c>
      <c r="R30" s="25">
        <v>237500052.72427899</v>
      </c>
      <c r="S30" s="78">
        <v>4.7543835097887482E-2</v>
      </c>
      <c r="T30" s="79">
        <v>0.32291699730139722</v>
      </c>
    </row>
    <row r="31" spans="1:20" x14ac:dyDescent="0.2">
      <c r="A31" s="57">
        <v>3</v>
      </c>
      <c r="B31" s="16" t="s">
        <v>149</v>
      </c>
      <c r="C31" s="28">
        <v>4138686321.8552399</v>
      </c>
      <c r="D31" s="29">
        <v>545203326.75</v>
      </c>
      <c r="E31" s="29">
        <v>2972111204.9874401</v>
      </c>
      <c r="F31" s="30">
        <v>-134486292.41724601</v>
      </c>
      <c r="G31" s="28">
        <v>3626473070.21173</v>
      </c>
      <c r="H31" s="29">
        <v>3250530243.2398129</v>
      </c>
      <c r="I31" s="29">
        <v>125500435.55774701</v>
      </c>
      <c r="J31" s="29">
        <v>3101016957.1320701</v>
      </c>
      <c r="K31" s="29">
        <v>1357055601.66064</v>
      </c>
      <c r="L31" s="29">
        <v>1743961355.4714301</v>
      </c>
      <c r="M31" s="94"/>
      <c r="N31" s="30">
        <v>265022418.79593998</v>
      </c>
      <c r="O31" s="28">
        <v>512213251.63999999</v>
      </c>
      <c r="P31" s="29">
        <v>44490459.259999998</v>
      </c>
      <c r="Q31" s="30">
        <v>486368647.89226902</v>
      </c>
      <c r="R31" s="28">
        <v>16384311.026585</v>
      </c>
      <c r="S31" s="76">
        <v>2.367780892632089E-2</v>
      </c>
      <c r="T31" s="77">
        <v>0.19539632278164196</v>
      </c>
    </row>
    <row r="32" spans="1:20" x14ac:dyDescent="0.2">
      <c r="A32" s="56">
        <v>4</v>
      </c>
      <c r="B32" s="13" t="s">
        <v>152</v>
      </c>
      <c r="C32" s="25">
        <v>3472190740.6584702</v>
      </c>
      <c r="D32" s="26">
        <v>461731813.45359999</v>
      </c>
      <c r="E32" s="26">
        <v>2471511070.5</v>
      </c>
      <c r="F32" s="27">
        <v>-33522648.32</v>
      </c>
      <c r="G32" s="25">
        <v>2932138435.7069001</v>
      </c>
      <c r="H32" s="26">
        <v>2237638769.955102</v>
      </c>
      <c r="I32" s="26">
        <v>0</v>
      </c>
      <c r="J32" s="26">
        <v>2218637625.4951</v>
      </c>
      <c r="K32" s="26">
        <v>1151889602.3879001</v>
      </c>
      <c r="L32" s="26">
        <v>1066748023.1072</v>
      </c>
      <c r="M32" s="94"/>
      <c r="N32" s="27">
        <v>634695226.02180004</v>
      </c>
      <c r="O32" s="25">
        <v>540052304.95000005</v>
      </c>
      <c r="P32" s="26">
        <v>17971284</v>
      </c>
      <c r="Q32" s="27">
        <v>608798306.76999998</v>
      </c>
      <c r="R32" s="25">
        <v>11166102.060000001</v>
      </c>
      <c r="S32" s="78">
        <v>1.9153290635704912E-2</v>
      </c>
      <c r="T32" s="79">
        <v>0.12938392574817942</v>
      </c>
    </row>
    <row r="33" spans="1:21" x14ac:dyDescent="0.2">
      <c r="A33" s="57">
        <v>5</v>
      </c>
      <c r="B33" s="16" t="s">
        <v>155</v>
      </c>
      <c r="C33" s="28">
        <v>2511327024.89013</v>
      </c>
      <c r="D33" s="29">
        <v>366302509.51999998</v>
      </c>
      <c r="E33" s="29">
        <v>2044968962.4362099</v>
      </c>
      <c r="F33" s="30">
        <v>-56238815.846075997</v>
      </c>
      <c r="G33" s="28">
        <v>2199778420.6814899</v>
      </c>
      <c r="H33" s="29">
        <v>891214631.68149102</v>
      </c>
      <c r="I33" s="29">
        <v>40223195.890000001</v>
      </c>
      <c r="J33" s="29">
        <v>850991435.84149599</v>
      </c>
      <c r="K33" s="29">
        <v>227916932.43009999</v>
      </c>
      <c r="L33" s="29">
        <v>623074503.41139603</v>
      </c>
      <c r="M33" s="94"/>
      <c r="N33" s="30">
        <v>1247072955.5799999</v>
      </c>
      <c r="O33" s="28">
        <v>311548605.63999999</v>
      </c>
      <c r="P33" s="29">
        <v>5210230</v>
      </c>
      <c r="Q33" s="30">
        <v>381134122.02999997</v>
      </c>
      <c r="R33" s="28">
        <v>4629052.84</v>
      </c>
      <c r="S33" s="76">
        <v>1.1246479011206033E-2</v>
      </c>
      <c r="T33" s="77">
        <v>9.0062579220185721E-2</v>
      </c>
    </row>
    <row r="34" spans="1:21" x14ac:dyDescent="0.2">
      <c r="A34" s="56">
        <v>6</v>
      </c>
      <c r="B34" s="13" t="s">
        <v>153</v>
      </c>
      <c r="C34" s="25">
        <v>1906874567.3408101</v>
      </c>
      <c r="D34" s="26">
        <v>921255794.43218994</v>
      </c>
      <c r="E34" s="26">
        <v>841616102.62738895</v>
      </c>
      <c r="F34" s="27">
        <v>-49580876.790716998</v>
      </c>
      <c r="G34" s="25">
        <v>1494659821.4071</v>
      </c>
      <c r="H34" s="26">
        <v>1398751291.6054001</v>
      </c>
      <c r="I34" s="26">
        <v>28674707.547548</v>
      </c>
      <c r="J34" s="26">
        <v>1370068268.02476</v>
      </c>
      <c r="K34" s="26">
        <v>865384454.46350002</v>
      </c>
      <c r="L34" s="26">
        <v>504683813.561261</v>
      </c>
      <c r="M34" s="94"/>
      <c r="N34" s="27">
        <v>79929277.710299999</v>
      </c>
      <c r="O34" s="25">
        <v>412214744.80340499</v>
      </c>
      <c r="P34" s="26">
        <v>114430000</v>
      </c>
      <c r="Q34" s="27">
        <v>473078298.63340503</v>
      </c>
      <c r="R34" s="25">
        <v>4917895.5636560004</v>
      </c>
      <c r="S34" s="78">
        <v>1.5026411578442589E-2</v>
      </c>
      <c r="T34" s="79">
        <v>7.196334407254E-2</v>
      </c>
    </row>
    <row r="35" spans="1:21" x14ac:dyDescent="0.2">
      <c r="A35" s="57">
        <v>7</v>
      </c>
      <c r="B35" s="16" t="s">
        <v>151</v>
      </c>
      <c r="C35" s="28">
        <v>1796529919.02473</v>
      </c>
      <c r="D35" s="29">
        <v>405219659.77705896</v>
      </c>
      <c r="E35" s="29">
        <v>1205090003.60042</v>
      </c>
      <c r="F35" s="30">
        <v>-28115377.274397999</v>
      </c>
      <c r="G35" s="28">
        <v>1490702151.51964</v>
      </c>
      <c r="H35" s="29">
        <v>1070129793.309644</v>
      </c>
      <c r="I35" s="29">
        <v>61900337.004299998</v>
      </c>
      <c r="J35" s="29">
        <v>1008229456.3087</v>
      </c>
      <c r="K35" s="29">
        <v>514924191.20560002</v>
      </c>
      <c r="L35" s="29">
        <v>493305265.1031</v>
      </c>
      <c r="M35" s="94"/>
      <c r="N35" s="30">
        <v>405069007.885454</v>
      </c>
      <c r="O35" s="28">
        <v>305827767.60119998</v>
      </c>
      <c r="P35" s="29">
        <v>184600374.83000001</v>
      </c>
      <c r="Q35" s="30">
        <v>306482558.96380597</v>
      </c>
      <c r="R35" s="28">
        <v>7890204.0312019996</v>
      </c>
      <c r="S35" s="76">
        <v>2.6340585031559272E-2</v>
      </c>
      <c r="T35" s="77">
        <v>0.15674907731678112</v>
      </c>
    </row>
    <row r="36" spans="1:21" x14ac:dyDescent="0.2">
      <c r="A36" s="56">
        <v>8</v>
      </c>
      <c r="B36" s="13" t="s">
        <v>154</v>
      </c>
      <c r="C36" s="25">
        <v>1678191411.2827599</v>
      </c>
      <c r="D36" s="26">
        <v>177301120.99000001</v>
      </c>
      <c r="E36" s="26">
        <v>1291984074.29406</v>
      </c>
      <c r="F36" s="27">
        <v>-32959696.152601</v>
      </c>
      <c r="G36" s="25">
        <v>1422793739.5337701</v>
      </c>
      <c r="H36" s="26">
        <v>1098780465.6800199</v>
      </c>
      <c r="I36" s="26">
        <v>121571141.3053</v>
      </c>
      <c r="J36" s="26">
        <v>960811329.76090801</v>
      </c>
      <c r="K36" s="26">
        <v>488786783.51779997</v>
      </c>
      <c r="L36" s="26">
        <v>472024546.24310797</v>
      </c>
      <c r="M36" s="94"/>
      <c r="N36" s="27">
        <v>303731152.94999999</v>
      </c>
      <c r="O36" s="25">
        <v>255397672</v>
      </c>
      <c r="P36" s="26">
        <v>121372000</v>
      </c>
      <c r="Q36" s="27">
        <v>310731707.06</v>
      </c>
      <c r="R36" s="25">
        <v>3389927.2056109998</v>
      </c>
      <c r="S36" s="78">
        <v>1.2088584034174401E-2</v>
      </c>
      <c r="T36" s="79">
        <v>8.0137176701961493E-2</v>
      </c>
    </row>
    <row r="37" spans="1:21" x14ac:dyDescent="0.2">
      <c r="A37" s="57">
        <v>9</v>
      </c>
      <c r="B37" s="16" t="s">
        <v>156</v>
      </c>
      <c r="C37" s="28">
        <v>871053280.68309796</v>
      </c>
      <c r="D37" s="29">
        <v>136046446.84999999</v>
      </c>
      <c r="E37" s="29">
        <v>697283390.20169795</v>
      </c>
      <c r="F37" s="30">
        <v>-19524048.908599999</v>
      </c>
      <c r="G37" s="28">
        <v>632667010.35099196</v>
      </c>
      <c r="H37" s="29">
        <v>180062501.83999997</v>
      </c>
      <c r="I37" s="29">
        <v>30453860.079999998</v>
      </c>
      <c r="J37" s="29">
        <v>143768148.31</v>
      </c>
      <c r="K37" s="29">
        <v>84894338.230000004</v>
      </c>
      <c r="L37" s="29">
        <v>58873810.079999998</v>
      </c>
      <c r="M37" s="94"/>
      <c r="N37" s="30">
        <v>434337095.64000005</v>
      </c>
      <c r="O37" s="28">
        <v>238386270.32795501</v>
      </c>
      <c r="P37" s="29">
        <v>76000000</v>
      </c>
      <c r="Q37" s="30">
        <v>252564876.74918199</v>
      </c>
      <c r="R37" s="28">
        <v>2576988.4679549998</v>
      </c>
      <c r="S37" s="76">
        <v>1.7435622787489672E-2</v>
      </c>
      <c r="T37" s="77">
        <v>6.5233109007205123E-2</v>
      </c>
    </row>
    <row r="38" spans="1:21" x14ac:dyDescent="0.2">
      <c r="A38" s="56">
        <v>10</v>
      </c>
      <c r="B38" s="13" t="s">
        <v>249</v>
      </c>
      <c r="C38" s="25">
        <v>517471111.88249999</v>
      </c>
      <c r="D38" s="26">
        <v>98965719.947600007</v>
      </c>
      <c r="E38" s="26">
        <v>341616620.11519998</v>
      </c>
      <c r="F38" s="27">
        <v>-15275116.4026</v>
      </c>
      <c r="G38" s="25">
        <v>404026876.50739998</v>
      </c>
      <c r="H38" s="26">
        <v>344035551.63800001</v>
      </c>
      <c r="I38" s="26">
        <v>123088145.47050001</v>
      </c>
      <c r="J38" s="26">
        <v>163285792.15169999</v>
      </c>
      <c r="K38" s="26">
        <v>105094121.59209999</v>
      </c>
      <c r="L38" s="26">
        <v>58191670.559600003</v>
      </c>
      <c r="M38" s="94"/>
      <c r="N38" s="27">
        <v>49565270.190500006</v>
      </c>
      <c r="O38" s="25">
        <v>113444235.48999999</v>
      </c>
      <c r="P38" s="26">
        <v>136800000</v>
      </c>
      <c r="Q38" s="27">
        <v>122920771.267</v>
      </c>
      <c r="R38" s="25">
        <v>1131324.5530139999</v>
      </c>
      <c r="S38" s="78">
        <v>1.2867638373265725E-2</v>
      </c>
      <c r="T38" s="79">
        <v>6.0121749804238935E-2</v>
      </c>
    </row>
    <row r="39" spans="1:21" x14ac:dyDescent="0.2">
      <c r="A39" s="57">
        <v>11</v>
      </c>
      <c r="B39" s="16" t="s">
        <v>250</v>
      </c>
      <c r="C39" s="28">
        <v>463767235.1609</v>
      </c>
      <c r="D39" s="29">
        <v>90617838.809946999</v>
      </c>
      <c r="E39" s="29">
        <v>280702250</v>
      </c>
      <c r="F39" s="30">
        <v>-1976980.247062</v>
      </c>
      <c r="G39" s="28">
        <v>326385606.06549102</v>
      </c>
      <c r="H39" s="29">
        <v>252560812.19999999</v>
      </c>
      <c r="I39" s="29">
        <v>41343874.549999997</v>
      </c>
      <c r="J39" s="29">
        <v>117551028.18000001</v>
      </c>
      <c r="K39" s="29">
        <v>90562857.640000001</v>
      </c>
      <c r="L39" s="29">
        <v>26988170.539999999</v>
      </c>
      <c r="M39" s="94"/>
      <c r="N39" s="30">
        <v>59005552.25</v>
      </c>
      <c r="O39" s="28">
        <v>137381629.12540799</v>
      </c>
      <c r="P39" s="29">
        <v>69161600</v>
      </c>
      <c r="Q39" s="30">
        <v>137222890.15103599</v>
      </c>
      <c r="R39" s="28">
        <v>3334564.175907</v>
      </c>
      <c r="S39" s="76">
        <v>4.3420556107690175E-2</v>
      </c>
      <c r="T39" s="77">
        <v>0.14742437138389314</v>
      </c>
    </row>
    <row r="40" spans="1:21" x14ac:dyDescent="0.2">
      <c r="A40" s="56">
        <v>12</v>
      </c>
      <c r="B40" s="13" t="s">
        <v>150</v>
      </c>
      <c r="C40" s="25">
        <v>452038679.73326099</v>
      </c>
      <c r="D40" s="26">
        <v>154199206.42070001</v>
      </c>
      <c r="E40" s="26">
        <v>207538939.98775199</v>
      </c>
      <c r="F40" s="27">
        <v>-14448441.735191001</v>
      </c>
      <c r="G40" s="25">
        <v>128225380.7843</v>
      </c>
      <c r="H40" s="26">
        <v>17057574.798499998</v>
      </c>
      <c r="I40" s="26">
        <v>0</v>
      </c>
      <c r="J40" s="26">
        <v>16776531</v>
      </c>
      <c r="K40" s="26">
        <v>12761926</v>
      </c>
      <c r="L40" s="26">
        <v>4014605</v>
      </c>
      <c r="M40" s="94"/>
      <c r="N40" s="27">
        <v>94316837.033600003</v>
      </c>
      <c r="O40" s="25">
        <v>323813298.94896102</v>
      </c>
      <c r="P40" s="26">
        <v>209008277</v>
      </c>
      <c r="Q40" s="27">
        <v>373871353.60566097</v>
      </c>
      <c r="R40" s="25">
        <v>-1190032.569569</v>
      </c>
      <c r="S40" s="78">
        <v>-1.5738854444184741E-2</v>
      </c>
      <c r="T40" s="79">
        <v>-2.2054942557415941E-2</v>
      </c>
    </row>
    <row r="41" spans="1:21" x14ac:dyDescent="0.2">
      <c r="A41" s="57">
        <v>13</v>
      </c>
      <c r="B41" s="16" t="s">
        <v>157</v>
      </c>
      <c r="C41" s="28">
        <v>204331392.37959999</v>
      </c>
      <c r="D41" s="29">
        <v>55709022.035500005</v>
      </c>
      <c r="E41" s="29">
        <v>136984575.98109999</v>
      </c>
      <c r="F41" s="30">
        <v>-2390892.8212000001</v>
      </c>
      <c r="G41" s="28">
        <v>126650688.83149999</v>
      </c>
      <c r="H41" s="29">
        <v>115074428.33520001</v>
      </c>
      <c r="I41" s="29">
        <v>6084095.4554000003</v>
      </c>
      <c r="J41" s="29">
        <v>89650542.347000003</v>
      </c>
      <c r="K41" s="29">
        <v>62010205.883199997</v>
      </c>
      <c r="L41" s="29">
        <v>27640336.463799998</v>
      </c>
      <c r="M41" s="94"/>
      <c r="N41" s="30">
        <v>7723192.8136999998</v>
      </c>
      <c r="O41" s="28">
        <v>77680703.548099995</v>
      </c>
      <c r="P41" s="29">
        <v>50000000</v>
      </c>
      <c r="Q41" s="30">
        <v>76827635.298099995</v>
      </c>
      <c r="R41" s="28">
        <v>631935.99609999999</v>
      </c>
      <c r="S41" s="76">
        <v>1.8284017065758561E-2</v>
      </c>
      <c r="T41" s="77">
        <v>4.9041912674070799E-2</v>
      </c>
    </row>
    <row r="42" spans="1:21" x14ac:dyDescent="0.2">
      <c r="A42" s="56">
        <v>14</v>
      </c>
      <c r="B42" s="13" t="s">
        <v>172</v>
      </c>
      <c r="C42" s="25">
        <v>170199454.59246001</v>
      </c>
      <c r="D42" s="26">
        <v>49655148.223806001</v>
      </c>
      <c r="E42" s="26">
        <v>65287843.095973</v>
      </c>
      <c r="F42" s="27">
        <v>-1530895.3251509999</v>
      </c>
      <c r="G42" s="25">
        <v>112460170.019308</v>
      </c>
      <c r="H42" s="26">
        <v>105078850.95692101</v>
      </c>
      <c r="I42" s="26">
        <v>3330523.146921</v>
      </c>
      <c r="J42" s="26">
        <v>101748328.09</v>
      </c>
      <c r="K42" s="26">
        <v>64898390.240000002</v>
      </c>
      <c r="L42" s="26">
        <v>36849937.850000001</v>
      </c>
      <c r="M42" s="94"/>
      <c r="N42" s="27">
        <v>3389901.09</v>
      </c>
      <c r="O42" s="25">
        <v>57739284.329152003</v>
      </c>
      <c r="P42" s="26">
        <v>72746400</v>
      </c>
      <c r="Q42" s="27">
        <v>55809191.039336003</v>
      </c>
      <c r="R42" s="25">
        <v>-1297392.4497799999</v>
      </c>
      <c r="S42" s="78">
        <v>-4.5692038201183789E-2</v>
      </c>
      <c r="T42" s="79">
        <v>-0.13313827464930772</v>
      </c>
    </row>
    <row r="43" spans="1:21" x14ac:dyDescent="0.2">
      <c r="A43" s="57">
        <v>15</v>
      </c>
      <c r="B43" s="16" t="s">
        <v>175</v>
      </c>
      <c r="C43" s="28">
        <v>12668737.99</v>
      </c>
      <c r="D43" s="29">
        <v>10582041.289999999</v>
      </c>
      <c r="E43" s="29">
        <v>0</v>
      </c>
      <c r="F43" s="30">
        <v>0</v>
      </c>
      <c r="G43" s="28">
        <v>4997338.1399999997</v>
      </c>
      <c r="H43" s="29">
        <v>3425597.28</v>
      </c>
      <c r="I43" s="29">
        <v>0</v>
      </c>
      <c r="J43" s="29">
        <v>3425597.28</v>
      </c>
      <c r="K43" s="29">
        <v>2588512.4300000002</v>
      </c>
      <c r="L43" s="29">
        <v>837084.85</v>
      </c>
      <c r="M43" s="94"/>
      <c r="N43" s="30">
        <v>0</v>
      </c>
      <c r="O43" s="28">
        <v>7671399.8300000001</v>
      </c>
      <c r="P43" s="29">
        <v>3700005</v>
      </c>
      <c r="Q43" s="30">
        <v>7471399.8300000001</v>
      </c>
      <c r="R43" s="28">
        <v>-298183.71999999997</v>
      </c>
      <c r="S43" s="76">
        <v>-0.15340384925459841</v>
      </c>
      <c r="T43" s="77">
        <v>-0.22867619838679384</v>
      </c>
      <c r="U43" s="84"/>
    </row>
    <row r="44" spans="1:21" x14ac:dyDescent="0.2">
      <c r="A44" s="56"/>
      <c r="B44" s="13" t="s">
        <v>170</v>
      </c>
      <c r="C44" s="25"/>
      <c r="D44" s="26"/>
      <c r="E44" s="26"/>
      <c r="F44" s="27"/>
      <c r="G44" s="25"/>
      <c r="H44" s="26"/>
      <c r="I44" s="26"/>
      <c r="J44" s="26"/>
      <c r="K44" s="26"/>
      <c r="L44" s="26"/>
      <c r="M44" s="26"/>
      <c r="N44" s="27"/>
      <c r="O44" s="25"/>
      <c r="P44" s="26"/>
      <c r="Q44" s="27"/>
      <c r="R44" s="25"/>
      <c r="S44" s="78"/>
      <c r="T44" s="79"/>
    </row>
    <row r="45" spans="1:21" x14ac:dyDescent="0.2"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</row>
    <row r="46" spans="1:21" x14ac:dyDescent="0.2">
      <c r="A46" s="63"/>
      <c r="B46" s="63"/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</row>
    <row r="47" spans="1:21" x14ac:dyDescent="0.2">
      <c r="K47" s="95"/>
      <c r="L47" s="96"/>
    </row>
    <row r="48" spans="1:21" x14ac:dyDescent="0.2">
      <c r="K48" s="95"/>
      <c r="L48" s="96"/>
    </row>
    <row r="49" spans="11:12" x14ac:dyDescent="0.2">
      <c r="K49" s="95"/>
      <c r="L49" s="96"/>
    </row>
    <row r="50" spans="11:12" x14ac:dyDescent="0.2">
      <c r="K50" s="95"/>
      <c r="L50" s="96"/>
    </row>
    <row r="51" spans="11:12" x14ac:dyDescent="0.2">
      <c r="K51" s="95"/>
      <c r="L51" s="96"/>
    </row>
    <row r="52" spans="11:12" x14ac:dyDescent="0.2">
      <c r="K52" s="95"/>
      <c r="L52" s="96"/>
    </row>
    <row r="53" spans="11:12" x14ac:dyDescent="0.2">
      <c r="K53" s="95"/>
      <c r="L53" s="96"/>
    </row>
    <row r="54" spans="11:12" x14ac:dyDescent="0.2">
      <c r="K54" s="95"/>
      <c r="L54" s="96"/>
    </row>
    <row r="55" spans="11:12" x14ac:dyDescent="0.2">
      <c r="K55" s="95"/>
      <c r="L55" s="96"/>
    </row>
    <row r="56" spans="11:12" x14ac:dyDescent="0.2">
      <c r="K56" s="95"/>
      <c r="L56" s="96"/>
    </row>
    <row r="57" spans="11:12" x14ac:dyDescent="0.2">
      <c r="K57" s="95"/>
      <c r="L57" s="96"/>
    </row>
    <row r="58" spans="11:12" x14ac:dyDescent="0.2">
      <c r="K58" s="95"/>
      <c r="L58" s="96"/>
    </row>
  </sheetData>
  <mergeCells count="9">
    <mergeCell ref="R26:T26"/>
    <mergeCell ref="O26:Q26"/>
    <mergeCell ref="B5:B6"/>
    <mergeCell ref="A5:A6"/>
    <mergeCell ref="A26:A27"/>
    <mergeCell ref="B26:B27"/>
    <mergeCell ref="C5:J5"/>
    <mergeCell ref="C26:F26"/>
    <mergeCell ref="H26:N26"/>
  </mergeCells>
  <pageMargins left="0" right="0" top="0.25" bottom="0.25" header="0.05" footer="0.05"/>
  <pageSetup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6"/>
  <sheetViews>
    <sheetView view="pageBreakPreview" zoomScale="115" zoomScaleNormal="100" zoomScaleSheetLayoutView="115" workbookViewId="0">
      <selection activeCell="B3" sqref="B3"/>
    </sheetView>
  </sheetViews>
  <sheetFormatPr defaultColWidth="9.140625" defaultRowHeight="12.75" x14ac:dyDescent="0.2"/>
  <cols>
    <col min="1" max="1" width="5.85546875" style="7" customWidth="1"/>
    <col min="2" max="2" width="33.7109375" style="7" bestFit="1" customWidth="1"/>
    <col min="3" max="3" width="12.28515625" style="7" bestFit="1" customWidth="1"/>
    <col min="4" max="5" width="12.7109375" style="7" bestFit="1" customWidth="1"/>
    <col min="6" max="6" width="11.85546875" style="7" bestFit="1" customWidth="1"/>
    <col min="7" max="8" width="13.42578125" style="7" bestFit="1" customWidth="1"/>
    <col min="9" max="9" width="13" style="7" bestFit="1" customWidth="1"/>
    <col min="10" max="10" width="12.5703125" style="7" bestFit="1" customWidth="1"/>
    <col min="11" max="11" width="12.28515625" style="7" bestFit="1" customWidth="1"/>
    <col min="12" max="12" width="12.5703125" style="7" bestFit="1" customWidth="1"/>
    <col min="13" max="13" width="11.5703125" style="7" bestFit="1" customWidth="1"/>
    <col min="14" max="14" width="10.85546875" style="7" bestFit="1" customWidth="1"/>
    <col min="15" max="15" width="12.5703125" style="7" bestFit="1" customWidth="1"/>
    <col min="16" max="16" width="14" style="7" bestFit="1" customWidth="1"/>
    <col min="17" max="17" width="8.7109375" style="7" bestFit="1" customWidth="1"/>
    <col min="18" max="18" width="9.42578125" style="7" bestFit="1" customWidth="1"/>
    <col min="19" max="19" width="8.85546875" style="7" bestFit="1" customWidth="1"/>
    <col min="20" max="20" width="8" style="7" bestFit="1" customWidth="1"/>
    <col min="21" max="21" width="9.28515625" style="7" bestFit="1" customWidth="1"/>
    <col min="22" max="22" width="12.28515625" style="7" bestFit="1" customWidth="1"/>
    <col min="23" max="23" width="6.7109375" style="7" bestFit="1" customWidth="1"/>
    <col min="24" max="24" width="7.28515625" style="7" bestFit="1" customWidth="1"/>
    <col min="25" max="26" width="12.140625" style="7" bestFit="1" customWidth="1"/>
    <col min="27" max="16384" width="9.140625" style="7"/>
  </cols>
  <sheetData>
    <row r="1" spans="1:10" x14ac:dyDescent="0.2">
      <c r="C1" s="65"/>
    </row>
    <row r="2" spans="1:10" x14ac:dyDescent="0.2">
      <c r="A2" s="7" t="s">
        <v>84</v>
      </c>
    </row>
    <row r="3" spans="1:10" x14ac:dyDescent="0.2">
      <c r="B3" s="86">
        <f>BS!B3</f>
        <v>45351</v>
      </c>
    </row>
    <row r="4" spans="1:10" ht="13.5" thickBot="1" x14ac:dyDescent="0.25"/>
    <row r="5" spans="1:10" x14ac:dyDescent="0.2">
      <c r="A5" s="180" t="s">
        <v>0</v>
      </c>
      <c r="B5" s="178" t="s">
        <v>49</v>
      </c>
      <c r="C5" s="182" t="s">
        <v>48</v>
      </c>
      <c r="D5" s="183"/>
      <c r="E5" s="183"/>
      <c r="F5" s="183"/>
      <c r="G5" s="183"/>
      <c r="H5" s="183"/>
      <c r="I5" s="183"/>
      <c r="J5" s="184"/>
    </row>
    <row r="6" spans="1:10" s="12" customFormat="1" ht="59.25" x14ac:dyDescent="0.2">
      <c r="A6" s="181"/>
      <c r="B6" s="179"/>
      <c r="C6" s="9" t="s">
        <v>1</v>
      </c>
      <c r="D6" s="10" t="s">
        <v>6</v>
      </c>
      <c r="E6" s="10" t="s">
        <v>7</v>
      </c>
      <c r="F6" s="10" t="s">
        <v>26</v>
      </c>
      <c r="G6" s="10" t="s">
        <v>50</v>
      </c>
      <c r="H6" s="10" t="s">
        <v>25</v>
      </c>
      <c r="I6" s="10" t="s">
        <v>8</v>
      </c>
      <c r="J6" s="9" t="s">
        <v>10</v>
      </c>
    </row>
    <row r="7" spans="1:10" x14ac:dyDescent="0.2">
      <c r="A7" s="56">
        <v>1</v>
      </c>
      <c r="B7" s="13" t="str">
        <f>B29</f>
        <v>TBC Bank</v>
      </c>
      <c r="C7" s="32">
        <f>BS!C7</f>
        <v>0.38858003746729314</v>
      </c>
      <c r="D7" s="33">
        <f>BS!D7</f>
        <v>0.39259322132088476</v>
      </c>
      <c r="E7" s="33">
        <f>BS!E7</f>
        <v>0.39353545514422017</v>
      </c>
      <c r="F7" s="33">
        <f>BS!F7</f>
        <v>0.39289593262935191</v>
      </c>
      <c r="G7" s="33">
        <f>BS!G7</f>
        <v>0.38213321889062135</v>
      </c>
      <c r="H7" s="33">
        <f>BS!H7</f>
        <v>0.42257900627667877</v>
      </c>
      <c r="I7" s="33">
        <f>BS!I7</f>
        <v>0.35366512823444773</v>
      </c>
      <c r="J7" s="34">
        <f>BS!J7</f>
        <v>0.36140138601255589</v>
      </c>
    </row>
    <row r="8" spans="1:10" x14ac:dyDescent="0.2">
      <c r="A8" s="57">
        <v>2</v>
      </c>
      <c r="B8" s="16" t="str">
        <f t="shared" ref="B8:B21" si="0">B30</f>
        <v>Bank of Georgia</v>
      </c>
      <c r="C8" s="35">
        <f>BS!C8</f>
        <v>0.38068156896759825</v>
      </c>
      <c r="D8" s="36">
        <f>BS!D8</f>
        <v>0.37168943229779</v>
      </c>
      <c r="E8" s="36">
        <f>BS!E8</f>
        <v>0.38303473988832876</v>
      </c>
      <c r="F8" s="36">
        <f>BS!F8</f>
        <v>0.39692767669854045</v>
      </c>
      <c r="G8" s="36">
        <f>BS!G8</f>
        <v>0.40006877286598103</v>
      </c>
      <c r="H8" s="36">
        <f>BS!H8</f>
        <v>0.31610219304789977</v>
      </c>
      <c r="I8" s="36">
        <f>BS!I8</f>
        <v>0.45916932105247021</v>
      </c>
      <c r="J8" s="37">
        <f>BS!J8</f>
        <v>0.36777528816741323</v>
      </c>
    </row>
    <row r="9" spans="1:10" x14ac:dyDescent="0.2">
      <c r="A9" s="56">
        <v>3</v>
      </c>
      <c r="B9" s="13" t="str">
        <f t="shared" si="0"/>
        <v>Liberty Bank</v>
      </c>
      <c r="C9" s="32">
        <f>BS!C9</f>
        <v>5.2483458107402049E-2</v>
      </c>
      <c r="D9" s="33">
        <f>BS!D9</f>
        <v>5.579319751569501E-2</v>
      </c>
      <c r="E9" s="33">
        <f>BS!E9</f>
        <v>5.437286376766446E-2</v>
      </c>
      <c r="F9" s="33">
        <f>BS!F9</f>
        <v>6.2309695098811388E-2</v>
      </c>
      <c r="G9" s="33">
        <f>BS!G9</f>
        <v>6.6567899692780222E-2</v>
      </c>
      <c r="H9" s="33">
        <f>BS!H9</f>
        <v>7.051909097434865E-2</v>
      </c>
      <c r="I9" s="33">
        <f>BS!I9</f>
        <v>6.3786822135062149E-2</v>
      </c>
      <c r="J9" s="34">
        <f>BS!J9</f>
        <v>4.2120759930200889E-2</v>
      </c>
    </row>
    <row r="10" spans="1:10" x14ac:dyDescent="0.2">
      <c r="A10" s="57">
        <v>4</v>
      </c>
      <c r="B10" s="16" t="str">
        <f t="shared" si="0"/>
        <v>Basis Bank</v>
      </c>
      <c r="C10" s="35">
        <f>BS!C10</f>
        <v>4.4031502536430234E-2</v>
      </c>
      <c r="D10" s="36">
        <f>BS!D10</f>
        <v>4.6395809513196204E-2</v>
      </c>
      <c r="E10" s="36">
        <f>BS!E10</f>
        <v>4.3962483830967999E-2</v>
      </c>
      <c r="F10" s="36">
        <f>BS!F10</f>
        <v>4.2893490927257111E-2</v>
      </c>
      <c r="G10" s="36">
        <f>BS!G10</f>
        <v>4.7626326766421451E-2</v>
      </c>
      <c r="H10" s="36">
        <f>BS!H10</f>
        <v>5.9857685686420338E-2</v>
      </c>
      <c r="I10" s="36">
        <f>BS!I10</f>
        <v>3.9017187049121431E-2</v>
      </c>
      <c r="J10" s="37">
        <f>BS!J10</f>
        <v>4.4410044866504565E-2</v>
      </c>
    </row>
    <row r="11" spans="1:10" x14ac:dyDescent="0.2">
      <c r="A11" s="56">
        <v>5</v>
      </c>
      <c r="B11" s="13" t="str">
        <f t="shared" si="0"/>
        <v>Credo Bank</v>
      </c>
      <c r="C11" s="32">
        <f>BS!C11</f>
        <v>3.1846609396028028E-2</v>
      </c>
      <c r="D11" s="33">
        <f>BS!D11</f>
        <v>3.838865687232975E-2</v>
      </c>
      <c r="E11" s="33">
        <f>BS!E11</f>
        <v>3.2981977274073475E-2</v>
      </c>
      <c r="F11" s="33">
        <f>BS!F11</f>
        <v>1.7083770281221867E-2</v>
      </c>
      <c r="G11" s="33">
        <f>BS!G11</f>
        <v>1.8267785479284336E-2</v>
      </c>
      <c r="H11" s="33">
        <f>BS!H11</f>
        <v>1.1843652443543694E-2</v>
      </c>
      <c r="I11" s="33">
        <f>BS!I11</f>
        <v>2.2789462852088976E-2</v>
      </c>
      <c r="J11" s="34">
        <f>BS!J11</f>
        <v>2.5619532455935564E-2</v>
      </c>
    </row>
    <row r="12" spans="1:10" x14ac:dyDescent="0.2">
      <c r="A12" s="57">
        <v>6</v>
      </c>
      <c r="B12" s="16" t="str">
        <f t="shared" si="0"/>
        <v>Cartu Bank</v>
      </c>
      <c r="C12" s="35">
        <f>BS!C12</f>
        <v>2.4181434321951575E-2</v>
      </c>
      <c r="D12" s="36">
        <f>BS!D12</f>
        <v>1.5799023053875868E-2</v>
      </c>
      <c r="E12" s="36">
        <f>BS!E12</f>
        <v>2.2409909924858504E-2</v>
      </c>
      <c r="F12" s="36">
        <f>BS!F12</f>
        <v>2.6812784369645702E-2</v>
      </c>
      <c r="G12" s="36">
        <f>BS!G12</f>
        <v>2.9410534769368276E-2</v>
      </c>
      <c r="H12" s="36">
        <f>BS!H12</f>
        <v>4.4969509721945418E-2</v>
      </c>
      <c r="I12" s="36">
        <f>BS!I12</f>
        <v>1.8459225916376335E-2</v>
      </c>
      <c r="J12" s="37">
        <f>BS!J12</f>
        <v>3.3897596850454743E-2</v>
      </c>
    </row>
    <row r="13" spans="1:10" x14ac:dyDescent="0.2">
      <c r="A13" s="56">
        <v>7</v>
      </c>
      <c r="B13" s="13" t="str">
        <f t="shared" si="0"/>
        <v>ProCredit Bank</v>
      </c>
      <c r="C13" s="32">
        <f>BS!C13</f>
        <v>2.2782133124204129E-2</v>
      </c>
      <c r="D13" s="33">
        <f>BS!D13</f>
        <v>2.2622243906029071E-2</v>
      </c>
      <c r="E13" s="33">
        <f>BS!E13</f>
        <v>2.2350571321906824E-2</v>
      </c>
      <c r="F13" s="33">
        <f>BS!F13</f>
        <v>2.0513410473861137E-2</v>
      </c>
      <c r="G13" s="33">
        <f>BS!G13</f>
        <v>2.1643131347767561E-2</v>
      </c>
      <c r="H13" s="33">
        <f>BS!H13</f>
        <v>2.6757920486150558E-2</v>
      </c>
      <c r="I13" s="33">
        <f>BS!I13</f>
        <v>1.8043046140156636E-2</v>
      </c>
      <c r="J13" s="34">
        <f>BS!J13</f>
        <v>2.5149091590026037E-2</v>
      </c>
    </row>
    <row r="14" spans="1:10" x14ac:dyDescent="0.2">
      <c r="A14" s="57">
        <v>8</v>
      </c>
      <c r="B14" s="16" t="str">
        <f t="shared" si="0"/>
        <v>Tera bank</v>
      </c>
      <c r="C14" s="35">
        <f>BS!C14</f>
        <v>2.128146029457445E-2</v>
      </c>
      <c r="D14" s="36">
        <f>BS!D14</f>
        <v>2.425344062606348E-2</v>
      </c>
      <c r="E14" s="36">
        <f>BS!E14</f>
        <v>2.1332398909731553E-2</v>
      </c>
      <c r="F14" s="36">
        <f>BS!F14</f>
        <v>2.1062617688126197E-2</v>
      </c>
      <c r="G14" s="36">
        <f>BS!G14</f>
        <v>2.0625231370022118E-2</v>
      </c>
      <c r="H14" s="36">
        <f>BS!H14</f>
        <v>2.5399695938597686E-2</v>
      </c>
      <c r="I14" s="36">
        <f>BS!I14</f>
        <v>1.7264686330422416E-2</v>
      </c>
      <c r="J14" s="37">
        <f>BS!J14</f>
        <v>2.1002080665817952E-2</v>
      </c>
    </row>
    <row r="15" spans="1:10" x14ac:dyDescent="0.2">
      <c r="A15" s="56">
        <v>9</v>
      </c>
      <c r="B15" s="13" t="str">
        <f t="shared" si="0"/>
        <v>HALYK Bank</v>
      </c>
      <c r="C15" s="32">
        <f>BS!C15</f>
        <v>1.104599015504841E-2</v>
      </c>
      <c r="D15" s="33">
        <f>BS!D15</f>
        <v>1.3089574121134264E-2</v>
      </c>
      <c r="E15" s="33">
        <f>BS!E15</f>
        <v>9.4857776407261795E-3</v>
      </c>
      <c r="F15" s="33">
        <f>BS!F15</f>
        <v>3.4516336562975388E-3</v>
      </c>
      <c r="G15" s="33">
        <f>BS!G15</f>
        <v>3.0861952088671657E-3</v>
      </c>
      <c r="H15" s="33">
        <f>BS!H15</f>
        <v>4.4115153082324382E-3</v>
      </c>
      <c r="I15" s="33">
        <f>BS!I15</f>
        <v>2.1533580662234523E-3</v>
      </c>
      <c r="J15" s="34">
        <f>BS!J15</f>
        <v>1.9603184476369055E-2</v>
      </c>
    </row>
    <row r="16" spans="1:10" x14ac:dyDescent="0.2">
      <c r="A16" s="57">
        <v>10</v>
      </c>
      <c r="B16" s="16" t="str">
        <f t="shared" si="0"/>
        <v>Pasha Bank</v>
      </c>
      <c r="C16" s="35">
        <f>BS!C16</f>
        <v>6.5621483026772585E-3</v>
      </c>
      <c r="D16" s="36">
        <f>BS!D16</f>
        <v>6.4129106369733048E-3</v>
      </c>
      <c r="E16" s="36">
        <f>BS!E16</f>
        <v>6.0577034185805368E-3</v>
      </c>
      <c r="F16" s="36">
        <f>BS!F16</f>
        <v>6.5948472161726735E-3</v>
      </c>
      <c r="G16" s="36">
        <f>BS!G16</f>
        <v>3.5051702017337913E-3</v>
      </c>
      <c r="H16" s="36">
        <f>BS!H16</f>
        <v>5.4611925350394512E-3</v>
      </c>
      <c r="I16" s="36">
        <f>BS!I16</f>
        <v>2.1284082517550639E-3</v>
      </c>
      <c r="J16" s="37">
        <f>BS!J16</f>
        <v>9.3288437837954433E-3</v>
      </c>
    </row>
    <row r="17" spans="1:26" x14ac:dyDescent="0.2">
      <c r="A17" s="56">
        <v>11</v>
      </c>
      <c r="B17" s="13" t="str">
        <f t="shared" si="0"/>
        <v>IS Bank</v>
      </c>
      <c r="C17" s="32">
        <f>BS!C17</f>
        <v>5.8811193613827403E-3</v>
      </c>
      <c r="D17" s="33">
        <f>BS!D17</f>
        <v>5.2694112020671121E-3</v>
      </c>
      <c r="E17" s="33">
        <f>BS!E17</f>
        <v>4.8936031650414049E-3</v>
      </c>
      <c r="F17" s="33">
        <f>BS!F17</f>
        <v>4.8413600318959228E-3</v>
      </c>
      <c r="G17" s="33">
        <f>BS!G17</f>
        <v>2.5234060828568878E-3</v>
      </c>
      <c r="H17" s="33">
        <f>BS!H17</f>
        <v>4.7060786521915853E-3</v>
      </c>
      <c r="I17" s="33">
        <f>BS!I17</f>
        <v>9.8711455307468597E-4</v>
      </c>
      <c r="J17" s="34">
        <f>BS!J17</f>
        <v>1.1297284091506142E-2</v>
      </c>
    </row>
    <row r="18" spans="1:26" x14ac:dyDescent="0.2">
      <c r="A18" s="57">
        <v>12</v>
      </c>
      <c r="B18" s="16" t="str">
        <f t="shared" si="0"/>
        <v>VTB Bank Georgia</v>
      </c>
      <c r="C18" s="35">
        <f>BS!C18</f>
        <v>5.7323873484741369E-3</v>
      </c>
      <c r="D18" s="36">
        <f>BS!D18</f>
        <v>3.8959716754553781E-3</v>
      </c>
      <c r="E18" s="36">
        <f>BS!E18</f>
        <v>1.9225239029651991E-3</v>
      </c>
      <c r="F18" s="36">
        <f>BS!F18</f>
        <v>3.2697812519361645E-4</v>
      </c>
      <c r="G18" s="36">
        <f>BS!G18</f>
        <v>3.6013296548808752E-4</v>
      </c>
      <c r="H18" s="36">
        <f>BS!H18</f>
        <v>6.6317063169749101E-4</v>
      </c>
      <c r="I18" s="36">
        <f>BS!I18</f>
        <v>1.4683748253602075E-4</v>
      </c>
      <c r="J18" s="37">
        <f>BS!J18</f>
        <v>2.66280932474228E-2</v>
      </c>
    </row>
    <row r="19" spans="1:26" x14ac:dyDescent="0.2">
      <c r="A19" s="56">
        <v>13</v>
      </c>
      <c r="B19" s="13" t="str">
        <f t="shared" si="0"/>
        <v>Ziraat Bank</v>
      </c>
      <c r="C19" s="32">
        <f>BS!C19</f>
        <v>2.5911647411767692E-3</v>
      </c>
      <c r="D19" s="33">
        <f>BS!D19</f>
        <v>2.5715079205286804E-3</v>
      </c>
      <c r="E19" s="33">
        <f>BS!E19</f>
        <v>1.8989140458483963E-3</v>
      </c>
      <c r="F19" s="33">
        <f>BS!F19</f>
        <v>2.2058716599079303E-3</v>
      </c>
      <c r="G19" s="33">
        <f>BS!G19</f>
        <v>1.9244810308543811E-3</v>
      </c>
      <c r="H19" s="33">
        <f>BS!H19</f>
        <v>3.2223464865141216E-3</v>
      </c>
      <c r="I19" s="33">
        <f>BS!I19</f>
        <v>1.0109680585743729E-3</v>
      </c>
      <c r="J19" s="34">
        <f>BS!J19</f>
        <v>6.3879063161338722E-3</v>
      </c>
    </row>
    <row r="20" spans="1:26" x14ac:dyDescent="0.2">
      <c r="A20" s="57">
        <v>14</v>
      </c>
      <c r="B20" s="16" t="str">
        <f t="shared" si="0"/>
        <v>Silk Bank</v>
      </c>
      <c r="C20" s="35">
        <f>BS!C20</f>
        <v>2.1583312312980101E-3</v>
      </c>
      <c r="D20" s="36">
        <f>BS!D20</f>
        <v>1.225599337977234E-3</v>
      </c>
      <c r="E20" s="36">
        <f>BS!E20</f>
        <v>1.6861510854653081E-3</v>
      </c>
      <c r="F20" s="36">
        <f>BS!F20</f>
        <v>2.0142655734632854E-3</v>
      </c>
      <c r="G20" s="36">
        <f>BS!G20</f>
        <v>2.1841778332187135E-3</v>
      </c>
      <c r="H20" s="36">
        <f>BS!H20</f>
        <v>3.3724303409697789E-3</v>
      </c>
      <c r="I20" s="36">
        <f>BS!I20</f>
        <v>1.3478168102472909E-3</v>
      </c>
      <c r="J20" s="37">
        <f>BS!J20</f>
        <v>4.7480664078545275E-3</v>
      </c>
    </row>
    <row r="21" spans="1:26" x14ac:dyDescent="0.2">
      <c r="A21" s="56">
        <v>15</v>
      </c>
      <c r="B21" s="13" t="str">
        <f t="shared" si="0"/>
        <v>Paysera</v>
      </c>
      <c r="C21" s="32">
        <f>BS!C21</f>
        <v>1.606546444606522E-4</v>
      </c>
      <c r="D21" s="33">
        <f>BS!D21</f>
        <v>0</v>
      </c>
      <c r="E21" s="33">
        <f>BS!E21</f>
        <v>7.4926679621340589E-5</v>
      </c>
      <c r="F21" s="33">
        <f>BS!F21</f>
        <v>6.5665570253354563E-5</v>
      </c>
      <c r="G21" s="33">
        <f>BS!G21</f>
        <v>7.353549473453877E-5</v>
      </c>
      <c r="H21" s="33">
        <f>BS!H21</f>
        <v>1.3451146977030799E-4</v>
      </c>
      <c r="I21" s="33">
        <f>BS!I21</f>
        <v>3.0617067443258438E-5</v>
      </c>
      <c r="J21" s="34">
        <f>BS!J21</f>
        <v>6.3084113800928514E-4</v>
      </c>
    </row>
    <row r="22" spans="1:26" s="87" customFormat="1" ht="13.5" thickBot="1" x14ac:dyDescent="0.25">
      <c r="A22" s="57"/>
      <c r="B22" s="16"/>
      <c r="C22" s="35"/>
      <c r="D22" s="36"/>
      <c r="E22" s="36"/>
      <c r="F22" s="36"/>
      <c r="G22" s="36"/>
      <c r="H22" s="36"/>
      <c r="I22" s="36"/>
      <c r="J22" s="37"/>
    </row>
    <row r="23" spans="1:26" ht="13.5" thickBot="1" x14ac:dyDescent="0.25">
      <c r="A23" s="57"/>
      <c r="B23" s="20" t="s">
        <v>51</v>
      </c>
      <c r="C23" s="21">
        <f t="shared" ref="C23:J23" si="1">SUM(C7:C22)</f>
        <v>0.99999999999999967</v>
      </c>
      <c r="D23" s="22">
        <f t="shared" si="1"/>
        <v>1.0000000000000002</v>
      </c>
      <c r="E23" s="22">
        <f t="shared" si="1"/>
        <v>1.0000000000000004</v>
      </c>
      <c r="F23" s="22">
        <f t="shared" si="1"/>
        <v>1.0000000000000002</v>
      </c>
      <c r="G23" s="22">
        <f t="shared" si="1"/>
        <v>0.99999999999999978</v>
      </c>
      <c r="H23" s="22">
        <f t="shared" si="1"/>
        <v>1.0000000000000002</v>
      </c>
      <c r="I23" s="22">
        <f t="shared" si="1"/>
        <v>0.99999999999999989</v>
      </c>
      <c r="J23" s="23">
        <f t="shared" si="1"/>
        <v>0.99999999999999989</v>
      </c>
    </row>
    <row r="24" spans="1:26" x14ac:dyDescent="0.2">
      <c r="A24" s="57"/>
      <c r="B24" s="16"/>
      <c r="P24" s="7" t="s">
        <v>54</v>
      </c>
      <c r="Y24" s="24"/>
      <c r="Z24" s="24"/>
    </row>
    <row r="25" spans="1:26" ht="13.5" thickBot="1" x14ac:dyDescent="0.25"/>
    <row r="26" spans="1:26" x14ac:dyDescent="0.2">
      <c r="A26" s="180" t="s">
        <v>0</v>
      </c>
      <c r="B26" s="178" t="s">
        <v>49</v>
      </c>
      <c r="C26" s="182" t="s">
        <v>1</v>
      </c>
      <c r="D26" s="183"/>
      <c r="E26" s="183"/>
      <c r="F26" s="184"/>
      <c r="G26" s="88" t="s">
        <v>2</v>
      </c>
      <c r="H26" s="89"/>
      <c r="I26" s="89"/>
      <c r="J26" s="89"/>
      <c r="K26" s="89"/>
      <c r="L26" s="89"/>
      <c r="M26" s="89"/>
      <c r="N26" s="90"/>
      <c r="O26" s="182" t="s">
        <v>3</v>
      </c>
      <c r="P26" s="183"/>
      <c r="Q26" s="184"/>
      <c r="R26" s="182" t="s">
        <v>4</v>
      </c>
      <c r="S26" s="183"/>
      <c r="T26" s="184"/>
    </row>
    <row r="27" spans="1:26" ht="105" x14ac:dyDescent="0.2">
      <c r="A27" s="181"/>
      <c r="B27" s="179"/>
      <c r="C27" s="9" t="s">
        <v>5</v>
      </c>
      <c r="D27" s="10" t="s">
        <v>52</v>
      </c>
      <c r="E27" s="10" t="s">
        <v>6</v>
      </c>
      <c r="F27" s="11" t="s">
        <v>9</v>
      </c>
      <c r="G27" s="9" t="s">
        <v>7</v>
      </c>
      <c r="H27" s="10" t="s">
        <v>26</v>
      </c>
      <c r="I27" s="10" t="s">
        <v>279</v>
      </c>
      <c r="J27" s="10" t="s">
        <v>50</v>
      </c>
      <c r="K27" s="10" t="s">
        <v>25</v>
      </c>
      <c r="L27" s="10" t="s">
        <v>8</v>
      </c>
      <c r="M27" s="10" t="s">
        <v>174</v>
      </c>
      <c r="N27" s="11" t="s">
        <v>53</v>
      </c>
      <c r="O27" s="9" t="s">
        <v>10</v>
      </c>
      <c r="P27" s="10" t="s">
        <v>11</v>
      </c>
      <c r="Q27" s="11" t="s">
        <v>12</v>
      </c>
      <c r="R27" s="9" t="str">
        <f>"NET Income of "&amp;MONTH($B$3)&amp;" months "&amp;YEAR($B$3)</f>
        <v>NET Income of 2 months 2024</v>
      </c>
      <c r="S27" s="10" t="s">
        <v>88</v>
      </c>
      <c r="T27" s="11" t="s">
        <v>89</v>
      </c>
    </row>
    <row r="28" spans="1:26" x14ac:dyDescent="0.2">
      <c r="A28" s="131"/>
      <c r="B28" s="132" t="s">
        <v>274</v>
      </c>
      <c r="C28" s="133">
        <f>BS!C28</f>
        <v>78856966958.728973</v>
      </c>
      <c r="D28" s="134">
        <f>BS!D28</f>
        <v>11473573794.147654</v>
      </c>
      <c r="E28" s="134">
        <f>BS!E28</f>
        <v>53270135739.242493</v>
      </c>
      <c r="F28" s="135">
        <f>BS!F28</f>
        <v>-1008266220.5804421</v>
      </c>
      <c r="G28" s="133">
        <f>BS!G28</f>
        <v>66696377915.786613</v>
      </c>
      <c r="H28" s="134">
        <f>BS!H28</f>
        <v>52167327060.180389</v>
      </c>
      <c r="I28" s="134">
        <f>BS!I28</f>
        <v>4126040106.1848254</v>
      </c>
      <c r="J28" s="134">
        <f>BS!J28</f>
        <v>46584269166.42524</v>
      </c>
      <c r="K28" s="134">
        <f>BS!K28</f>
        <v>19243804520.314499</v>
      </c>
      <c r="L28" s="134">
        <f>BS!L28</f>
        <v>27340464646.110886</v>
      </c>
      <c r="M28" s="134">
        <f>BS!M28</f>
        <v>1001113580.83</v>
      </c>
      <c r="N28" s="135">
        <f>BS!N28</f>
        <v>12545358640.471294</v>
      </c>
      <c r="O28" s="133">
        <f>BS!O28</f>
        <v>12160589041.81212</v>
      </c>
      <c r="P28" s="134">
        <f>BS!P28</f>
        <v>1154500197.96</v>
      </c>
      <c r="Q28" s="135">
        <f>BS!Q28</f>
        <v>14049870795.749634</v>
      </c>
      <c r="R28" s="136">
        <f>BS!R28</f>
        <v>460571948.08495992</v>
      </c>
      <c r="S28" s="137">
        <f>BS!S28</f>
        <v>3.4912590005593214E-2</v>
      </c>
      <c r="T28" s="138">
        <f>BS!T28</f>
        <v>0.22605852551686731</v>
      </c>
    </row>
    <row r="29" spans="1:26" x14ac:dyDescent="0.2">
      <c r="A29" s="57">
        <v>1</v>
      </c>
      <c r="B29" s="16" t="s">
        <v>159</v>
      </c>
      <c r="C29" s="28">
        <f>BS!C29</f>
        <v>30642243175.380001</v>
      </c>
      <c r="D29" s="29">
        <f>BS!D29</f>
        <v>4579384139.75</v>
      </c>
      <c r="E29" s="29">
        <f>BS!E29</f>
        <v>20913494190.07</v>
      </c>
      <c r="F29" s="30">
        <f>BS!F29</f>
        <v>-315481384.76999998</v>
      </c>
      <c r="G29" s="28">
        <f>BS!G29</f>
        <v>26247389439.560001</v>
      </c>
      <c r="H29" s="29">
        <f>BS!H29</f>
        <v>20496330618.09</v>
      </c>
      <c r="I29" s="29">
        <f>BS!I29</f>
        <v>2219258396.2071099</v>
      </c>
      <c r="J29" s="29">
        <f>BS!J29</f>
        <v>17801396726.2332</v>
      </c>
      <c r="K29" s="29">
        <f>BS!K29</f>
        <v>8132027791.1771603</v>
      </c>
      <c r="L29" s="29">
        <f>BS!L29</f>
        <v>9669368935.0561905</v>
      </c>
      <c r="M29" s="94"/>
      <c r="N29" s="30">
        <f>BS!N29</f>
        <v>4890326523.46</v>
      </c>
      <c r="O29" s="28">
        <f>BS!O29</f>
        <v>4394853734.4399996</v>
      </c>
      <c r="P29" s="29">
        <f>BS!P29</f>
        <v>21015907.690000001</v>
      </c>
      <c r="Q29" s="30">
        <f>BS!Q29</f>
        <v>5192833502.4273996</v>
      </c>
      <c r="R29" s="28">
        <f>BS!R29</f>
        <v>169805198.18000001</v>
      </c>
      <c r="S29" s="76">
        <f>BS!S29</f>
        <v>3.2972414174720764E-2</v>
      </c>
      <c r="T29" s="77">
        <f>BS!T29</f>
        <v>0.22326429500625969</v>
      </c>
    </row>
    <row r="30" spans="1:26" x14ac:dyDescent="0.2">
      <c r="A30" s="56">
        <v>2</v>
      </c>
      <c r="B30" s="13" t="s">
        <v>158</v>
      </c>
      <c r="C30" s="25">
        <f>BS!C30</f>
        <v>30019393905.875</v>
      </c>
      <c r="D30" s="26">
        <f>BS!D30</f>
        <v>3421400005.8972502</v>
      </c>
      <c r="E30" s="26">
        <f>BS!E30</f>
        <v>19799946511.345257</v>
      </c>
      <c r="F30" s="27">
        <f>BS!F30</f>
        <v>-302734753.56960005</v>
      </c>
      <c r="G30" s="25">
        <f>BS!G30</f>
        <v>25547029766.466999</v>
      </c>
      <c r="H30" s="26">
        <f>BS!H30</f>
        <v>20706655929.570301</v>
      </c>
      <c r="I30" s="26">
        <f>BS!I30</f>
        <v>1324611393.97</v>
      </c>
      <c r="J30" s="26">
        <f>BS!J30</f>
        <v>18636911400.270302</v>
      </c>
      <c r="K30" s="26">
        <f>BS!K30</f>
        <v>6083008811.4565001</v>
      </c>
      <c r="L30" s="26">
        <f>BS!L30</f>
        <v>12553902588.813801</v>
      </c>
      <c r="M30" s="94"/>
      <c r="N30" s="27">
        <f>BS!N30</f>
        <v>4071174229.0499997</v>
      </c>
      <c r="O30" s="25">
        <f>BS!O30</f>
        <v>4472364139.1379404</v>
      </c>
      <c r="P30" s="26">
        <f>BS!P30</f>
        <v>27993660.18</v>
      </c>
      <c r="Q30" s="27">
        <f>BS!Q30</f>
        <v>5263755534.0324402</v>
      </c>
      <c r="R30" s="25">
        <f>BS!R30</f>
        <v>237500052.72427899</v>
      </c>
      <c r="S30" s="78">
        <f>BS!S30</f>
        <v>4.7543835097887482E-2</v>
      </c>
      <c r="T30" s="79">
        <f>BS!T30</f>
        <v>0.32291699730139722</v>
      </c>
    </row>
    <row r="31" spans="1:26" x14ac:dyDescent="0.2">
      <c r="A31" s="57">
        <v>3</v>
      </c>
      <c r="B31" s="16" t="s">
        <v>160</v>
      </c>
      <c r="C31" s="28">
        <f>BS!C31</f>
        <v>4138686321.8552399</v>
      </c>
      <c r="D31" s="29">
        <f>BS!D31</f>
        <v>545203326.75</v>
      </c>
      <c r="E31" s="29">
        <f>BS!E31</f>
        <v>2972111204.9874401</v>
      </c>
      <c r="F31" s="30">
        <f>BS!F31</f>
        <v>-134486292.41724601</v>
      </c>
      <c r="G31" s="28">
        <f>BS!G31</f>
        <v>3626473070.21173</v>
      </c>
      <c r="H31" s="29">
        <f>BS!H31</f>
        <v>3250530243.2398129</v>
      </c>
      <c r="I31" s="29">
        <f>BS!I31</f>
        <v>125500435.55774701</v>
      </c>
      <c r="J31" s="29">
        <f>BS!J31</f>
        <v>3101016957.1320701</v>
      </c>
      <c r="K31" s="29">
        <f>BS!K31</f>
        <v>1357055601.66064</v>
      </c>
      <c r="L31" s="29">
        <f>BS!L31</f>
        <v>1743961355.4714301</v>
      </c>
      <c r="M31" s="94"/>
      <c r="N31" s="30">
        <f>BS!N31</f>
        <v>265022418.79593998</v>
      </c>
      <c r="O31" s="28">
        <f>BS!O31</f>
        <v>512213251.63999999</v>
      </c>
      <c r="P31" s="29">
        <f>BS!P31</f>
        <v>44490459.259999998</v>
      </c>
      <c r="Q31" s="30">
        <f>BS!Q31</f>
        <v>486368647.89226902</v>
      </c>
      <c r="R31" s="28">
        <f>BS!R31</f>
        <v>16384311.026585</v>
      </c>
      <c r="S31" s="76">
        <f>BS!S31</f>
        <v>2.367780892632089E-2</v>
      </c>
      <c r="T31" s="77">
        <f>BS!T31</f>
        <v>0.19539632278164196</v>
      </c>
    </row>
    <row r="32" spans="1:26" x14ac:dyDescent="0.2">
      <c r="A32" s="56">
        <v>4</v>
      </c>
      <c r="B32" s="13" t="s">
        <v>163</v>
      </c>
      <c r="C32" s="25">
        <f>BS!C32</f>
        <v>3472190740.6584702</v>
      </c>
      <c r="D32" s="26">
        <f>BS!D32</f>
        <v>461731813.45359999</v>
      </c>
      <c r="E32" s="26">
        <f>BS!E32</f>
        <v>2471511070.5</v>
      </c>
      <c r="F32" s="27">
        <f>BS!F32</f>
        <v>-33522648.32</v>
      </c>
      <c r="G32" s="25">
        <f>BS!G32</f>
        <v>2932138435.7069001</v>
      </c>
      <c r="H32" s="26">
        <f>BS!H32</f>
        <v>2237638769.955102</v>
      </c>
      <c r="I32" s="26">
        <f>BS!I32</f>
        <v>0</v>
      </c>
      <c r="J32" s="26">
        <f>BS!J32</f>
        <v>2218637625.4951</v>
      </c>
      <c r="K32" s="26">
        <f>BS!K32</f>
        <v>1151889602.3879001</v>
      </c>
      <c r="L32" s="26">
        <f>BS!L32</f>
        <v>1066748023.1072</v>
      </c>
      <c r="M32" s="94"/>
      <c r="N32" s="27">
        <f>BS!N32</f>
        <v>634695226.02180004</v>
      </c>
      <c r="O32" s="25">
        <f>BS!O32</f>
        <v>540052304.95000005</v>
      </c>
      <c r="P32" s="26">
        <f>BS!P32</f>
        <v>17971284</v>
      </c>
      <c r="Q32" s="27">
        <f>BS!Q32</f>
        <v>608798306.76999998</v>
      </c>
      <c r="R32" s="25">
        <f>BS!R32</f>
        <v>11166102.060000001</v>
      </c>
      <c r="S32" s="78">
        <f>BS!S32</f>
        <v>1.9153290635704912E-2</v>
      </c>
      <c r="T32" s="79">
        <f>BS!T32</f>
        <v>0.12938392574817942</v>
      </c>
    </row>
    <row r="33" spans="1:21" x14ac:dyDescent="0.2">
      <c r="A33" s="57">
        <v>5</v>
      </c>
      <c r="B33" s="16" t="s">
        <v>166</v>
      </c>
      <c r="C33" s="28">
        <f>BS!C33</f>
        <v>2511327024.89013</v>
      </c>
      <c r="D33" s="29">
        <f>BS!D33</f>
        <v>366302509.51999998</v>
      </c>
      <c r="E33" s="29">
        <f>BS!E33</f>
        <v>2044968962.4362099</v>
      </c>
      <c r="F33" s="30">
        <f>BS!F33</f>
        <v>-56238815.846075997</v>
      </c>
      <c r="G33" s="28">
        <f>BS!G33</f>
        <v>2199778420.6814899</v>
      </c>
      <c r="H33" s="29">
        <f>BS!H33</f>
        <v>891214631.68149102</v>
      </c>
      <c r="I33" s="29">
        <f>BS!I33</f>
        <v>40223195.890000001</v>
      </c>
      <c r="J33" s="29">
        <f>BS!J33</f>
        <v>850991435.84149599</v>
      </c>
      <c r="K33" s="29">
        <f>BS!K33</f>
        <v>227916932.43009999</v>
      </c>
      <c r="L33" s="29">
        <f>BS!L33</f>
        <v>623074503.41139603</v>
      </c>
      <c r="M33" s="94"/>
      <c r="N33" s="30">
        <f>BS!N33</f>
        <v>1247072955.5799999</v>
      </c>
      <c r="O33" s="28">
        <f>BS!O33</f>
        <v>311548605.63999999</v>
      </c>
      <c r="P33" s="29">
        <f>BS!P33</f>
        <v>5210230</v>
      </c>
      <c r="Q33" s="30">
        <f>BS!Q33</f>
        <v>381134122.02999997</v>
      </c>
      <c r="R33" s="28">
        <f>BS!R33</f>
        <v>4629052.84</v>
      </c>
      <c r="S33" s="76">
        <f>BS!S33</f>
        <v>1.1246479011206033E-2</v>
      </c>
      <c r="T33" s="77">
        <f>BS!T33</f>
        <v>9.0062579220185721E-2</v>
      </c>
    </row>
    <row r="34" spans="1:21" x14ac:dyDescent="0.2">
      <c r="A34" s="56">
        <v>6</v>
      </c>
      <c r="B34" s="13" t="s">
        <v>164</v>
      </c>
      <c r="C34" s="25">
        <f>BS!C34</f>
        <v>1906874567.3408101</v>
      </c>
      <c r="D34" s="26">
        <f>BS!D34</f>
        <v>921255794.43218994</v>
      </c>
      <c r="E34" s="26">
        <f>BS!E34</f>
        <v>841616102.62738895</v>
      </c>
      <c r="F34" s="27">
        <f>BS!F34</f>
        <v>-49580876.790716998</v>
      </c>
      <c r="G34" s="25">
        <f>BS!G34</f>
        <v>1494659821.4071</v>
      </c>
      <c r="H34" s="26">
        <f>BS!H34</f>
        <v>1398751291.6054001</v>
      </c>
      <c r="I34" s="26">
        <f>BS!I34</f>
        <v>28674707.547548</v>
      </c>
      <c r="J34" s="26">
        <f>BS!J34</f>
        <v>1370068268.02476</v>
      </c>
      <c r="K34" s="26">
        <f>BS!K34</f>
        <v>865384454.46350002</v>
      </c>
      <c r="L34" s="26">
        <f>BS!L34</f>
        <v>504683813.561261</v>
      </c>
      <c r="M34" s="94"/>
      <c r="N34" s="27">
        <f>BS!N34</f>
        <v>79929277.710299999</v>
      </c>
      <c r="O34" s="25">
        <f>BS!O34</f>
        <v>412214744.80340499</v>
      </c>
      <c r="P34" s="26">
        <f>BS!P34</f>
        <v>114430000</v>
      </c>
      <c r="Q34" s="27">
        <f>BS!Q34</f>
        <v>473078298.63340503</v>
      </c>
      <c r="R34" s="25">
        <f>BS!R34</f>
        <v>4917895.5636560004</v>
      </c>
      <c r="S34" s="78">
        <f>BS!S34</f>
        <v>1.5026411578442589E-2</v>
      </c>
      <c r="T34" s="79">
        <f>BS!T34</f>
        <v>7.196334407254E-2</v>
      </c>
    </row>
    <row r="35" spans="1:21" x14ac:dyDescent="0.2">
      <c r="A35" s="57">
        <v>7</v>
      </c>
      <c r="B35" s="16" t="s">
        <v>162</v>
      </c>
      <c r="C35" s="28">
        <f>BS!C35</f>
        <v>1796529919.02473</v>
      </c>
      <c r="D35" s="29">
        <f>BS!D35</f>
        <v>405219659.77705896</v>
      </c>
      <c r="E35" s="29">
        <f>BS!E35</f>
        <v>1205090003.60042</v>
      </c>
      <c r="F35" s="30">
        <f>BS!F35</f>
        <v>-28115377.274397999</v>
      </c>
      <c r="G35" s="28">
        <f>BS!G35</f>
        <v>1490702151.51964</v>
      </c>
      <c r="H35" s="29">
        <f>BS!H35</f>
        <v>1070129793.309644</v>
      </c>
      <c r="I35" s="29">
        <f>BS!I35</f>
        <v>61900337.004299998</v>
      </c>
      <c r="J35" s="29">
        <f>BS!J35</f>
        <v>1008229456.3087</v>
      </c>
      <c r="K35" s="29">
        <f>BS!K35</f>
        <v>514924191.20560002</v>
      </c>
      <c r="L35" s="29">
        <f>BS!L35</f>
        <v>493305265.1031</v>
      </c>
      <c r="M35" s="94"/>
      <c r="N35" s="30">
        <f>BS!N35</f>
        <v>405069007.885454</v>
      </c>
      <c r="O35" s="28">
        <f>BS!O35</f>
        <v>305827767.60119998</v>
      </c>
      <c r="P35" s="29">
        <f>BS!P35</f>
        <v>184600374.83000001</v>
      </c>
      <c r="Q35" s="30">
        <f>BS!Q35</f>
        <v>306482558.96380597</v>
      </c>
      <c r="R35" s="28">
        <f>BS!R35</f>
        <v>7890204.0312019996</v>
      </c>
      <c r="S35" s="76">
        <f>BS!S35</f>
        <v>2.6340585031559272E-2</v>
      </c>
      <c r="T35" s="77">
        <f>BS!T35</f>
        <v>0.15674907731678112</v>
      </c>
    </row>
    <row r="36" spans="1:21" x14ac:dyDescent="0.2">
      <c r="A36" s="56">
        <v>8</v>
      </c>
      <c r="B36" s="13" t="s">
        <v>165</v>
      </c>
      <c r="C36" s="25">
        <f>BS!C36</f>
        <v>1678191411.2827599</v>
      </c>
      <c r="D36" s="26">
        <f>BS!D36</f>
        <v>177301120.99000001</v>
      </c>
      <c r="E36" s="26">
        <f>BS!E36</f>
        <v>1291984074.29406</v>
      </c>
      <c r="F36" s="27">
        <f>BS!F36</f>
        <v>-32959696.152601</v>
      </c>
      <c r="G36" s="25">
        <f>BS!G36</f>
        <v>1422793739.5337701</v>
      </c>
      <c r="H36" s="26">
        <f>BS!H36</f>
        <v>1098780465.6800199</v>
      </c>
      <c r="I36" s="26">
        <f>BS!I36</f>
        <v>121571141.3053</v>
      </c>
      <c r="J36" s="26">
        <f>BS!J36</f>
        <v>960811329.76090801</v>
      </c>
      <c r="K36" s="26">
        <f>BS!K36</f>
        <v>488786783.51779997</v>
      </c>
      <c r="L36" s="26">
        <f>BS!L36</f>
        <v>472024546.24310797</v>
      </c>
      <c r="M36" s="94"/>
      <c r="N36" s="27">
        <f>BS!N36</f>
        <v>303731152.94999999</v>
      </c>
      <c r="O36" s="25">
        <f>BS!O36</f>
        <v>255397672</v>
      </c>
      <c r="P36" s="26">
        <f>BS!P36</f>
        <v>121372000</v>
      </c>
      <c r="Q36" s="27">
        <f>BS!Q36</f>
        <v>310731707.06</v>
      </c>
      <c r="R36" s="25">
        <f>BS!R36</f>
        <v>3389927.2056109998</v>
      </c>
      <c r="S36" s="78">
        <f>BS!S36</f>
        <v>1.2088584034174401E-2</v>
      </c>
      <c r="T36" s="79">
        <f>BS!T36</f>
        <v>8.0137176701961493E-2</v>
      </c>
    </row>
    <row r="37" spans="1:21" x14ac:dyDescent="0.2">
      <c r="A37" s="57">
        <v>9</v>
      </c>
      <c r="B37" s="16" t="s">
        <v>167</v>
      </c>
      <c r="C37" s="28">
        <f>BS!C37</f>
        <v>871053280.68309796</v>
      </c>
      <c r="D37" s="29">
        <f>BS!D37</f>
        <v>136046446.84999999</v>
      </c>
      <c r="E37" s="29">
        <f>BS!E37</f>
        <v>697283390.20169795</v>
      </c>
      <c r="F37" s="30">
        <f>BS!F37</f>
        <v>-19524048.908599999</v>
      </c>
      <c r="G37" s="28">
        <f>BS!G37</f>
        <v>632667010.35099196</v>
      </c>
      <c r="H37" s="29">
        <f>BS!H37</f>
        <v>180062501.83999997</v>
      </c>
      <c r="I37" s="29">
        <f>BS!I37</f>
        <v>30453860.079999998</v>
      </c>
      <c r="J37" s="29">
        <f>BS!J37</f>
        <v>143768148.31</v>
      </c>
      <c r="K37" s="29">
        <f>BS!K37</f>
        <v>84894338.230000004</v>
      </c>
      <c r="L37" s="29">
        <f>BS!L37</f>
        <v>58873810.079999998</v>
      </c>
      <c r="M37" s="94"/>
      <c r="N37" s="30">
        <f>BS!N37</f>
        <v>434337095.64000005</v>
      </c>
      <c r="O37" s="28">
        <f>BS!O37</f>
        <v>238386270.32795501</v>
      </c>
      <c r="P37" s="29">
        <f>BS!P37</f>
        <v>76000000</v>
      </c>
      <c r="Q37" s="30">
        <f>BS!Q37</f>
        <v>252564876.74918199</v>
      </c>
      <c r="R37" s="28">
        <f>BS!R37</f>
        <v>2576988.4679549998</v>
      </c>
      <c r="S37" s="76">
        <f>BS!S37</f>
        <v>1.7435622787489672E-2</v>
      </c>
      <c r="T37" s="77">
        <f>BS!T37</f>
        <v>6.5233109007205123E-2</v>
      </c>
    </row>
    <row r="38" spans="1:21" x14ac:dyDescent="0.2">
      <c r="A38" s="56">
        <v>10</v>
      </c>
      <c r="B38" s="13" t="s">
        <v>168</v>
      </c>
      <c r="C38" s="25">
        <f>BS!C38</f>
        <v>517471111.88249999</v>
      </c>
      <c r="D38" s="26">
        <f>BS!D38</f>
        <v>98965719.947600007</v>
      </c>
      <c r="E38" s="26">
        <f>BS!E38</f>
        <v>341616620.11519998</v>
      </c>
      <c r="F38" s="27">
        <f>BS!F38</f>
        <v>-15275116.4026</v>
      </c>
      <c r="G38" s="25">
        <f>BS!G38</f>
        <v>404026876.50739998</v>
      </c>
      <c r="H38" s="26">
        <f>BS!H38</f>
        <v>344035551.63800001</v>
      </c>
      <c r="I38" s="26">
        <f>BS!I38</f>
        <v>123088145.47050001</v>
      </c>
      <c r="J38" s="26">
        <f>BS!J38</f>
        <v>163285792.15169999</v>
      </c>
      <c r="K38" s="26">
        <f>BS!K38</f>
        <v>105094121.59209999</v>
      </c>
      <c r="L38" s="26">
        <f>BS!L38</f>
        <v>58191670.559600003</v>
      </c>
      <c r="M38" s="94"/>
      <c r="N38" s="27">
        <f>BS!N38</f>
        <v>49565270.190500006</v>
      </c>
      <c r="O38" s="25">
        <f>BS!O38</f>
        <v>113444235.48999999</v>
      </c>
      <c r="P38" s="26">
        <f>BS!P38</f>
        <v>136800000</v>
      </c>
      <c r="Q38" s="27">
        <f>BS!Q38</f>
        <v>122920771.267</v>
      </c>
      <c r="R38" s="25">
        <f>BS!R38</f>
        <v>1131324.5530139999</v>
      </c>
      <c r="S38" s="78">
        <f>BS!S38</f>
        <v>1.2867638373265725E-2</v>
      </c>
      <c r="T38" s="79">
        <f>BS!T38</f>
        <v>6.0121749804238935E-2</v>
      </c>
    </row>
    <row r="39" spans="1:21" x14ac:dyDescent="0.2">
      <c r="A39" s="57">
        <v>11</v>
      </c>
      <c r="B39" s="16" t="s">
        <v>251</v>
      </c>
      <c r="C39" s="28">
        <f>BS!C39</f>
        <v>463767235.1609</v>
      </c>
      <c r="D39" s="29">
        <f>BS!D39</f>
        <v>90617838.809946999</v>
      </c>
      <c r="E39" s="29">
        <f>BS!E39</f>
        <v>280702250</v>
      </c>
      <c r="F39" s="30">
        <f>BS!F39</f>
        <v>-1976980.247062</v>
      </c>
      <c r="G39" s="28">
        <f>BS!G39</f>
        <v>326385606.06549102</v>
      </c>
      <c r="H39" s="29">
        <f>BS!H39</f>
        <v>252560812.19999999</v>
      </c>
      <c r="I39" s="29">
        <f>BS!I39</f>
        <v>41343874.549999997</v>
      </c>
      <c r="J39" s="29">
        <f>BS!J39</f>
        <v>117551028.18000001</v>
      </c>
      <c r="K39" s="29">
        <f>BS!K39</f>
        <v>90562857.640000001</v>
      </c>
      <c r="L39" s="29">
        <f>BS!L39</f>
        <v>26988170.539999999</v>
      </c>
      <c r="M39" s="94"/>
      <c r="N39" s="30">
        <f>BS!N39</f>
        <v>59005552.25</v>
      </c>
      <c r="O39" s="28">
        <f>BS!O39</f>
        <v>137381629.12540799</v>
      </c>
      <c r="P39" s="29">
        <f>BS!P39</f>
        <v>69161600</v>
      </c>
      <c r="Q39" s="30">
        <f>BS!Q39</f>
        <v>137222890.15103599</v>
      </c>
      <c r="R39" s="28">
        <f>BS!R39</f>
        <v>3334564.175907</v>
      </c>
      <c r="S39" s="76">
        <f>BS!S39</f>
        <v>4.3420556107690175E-2</v>
      </c>
      <c r="T39" s="77">
        <f>BS!T39</f>
        <v>0.14742437138389314</v>
      </c>
    </row>
    <row r="40" spans="1:21" x14ac:dyDescent="0.2">
      <c r="A40" s="56">
        <v>12</v>
      </c>
      <c r="B40" s="13" t="s">
        <v>161</v>
      </c>
      <c r="C40" s="25">
        <f>BS!C40</f>
        <v>452038679.73326099</v>
      </c>
      <c r="D40" s="26">
        <f>BS!D40</f>
        <v>154199206.42070001</v>
      </c>
      <c r="E40" s="26">
        <f>BS!E40</f>
        <v>207538939.98775199</v>
      </c>
      <c r="F40" s="27">
        <f>BS!F40</f>
        <v>-14448441.735191001</v>
      </c>
      <c r="G40" s="25">
        <f>BS!G40</f>
        <v>128225380.7843</v>
      </c>
      <c r="H40" s="26">
        <f>BS!H40</f>
        <v>17057574.798499998</v>
      </c>
      <c r="I40" s="26">
        <f>BS!I40</f>
        <v>0</v>
      </c>
      <c r="J40" s="26">
        <f>BS!J40</f>
        <v>16776531</v>
      </c>
      <c r="K40" s="26">
        <f>BS!K40</f>
        <v>12761926</v>
      </c>
      <c r="L40" s="26">
        <f>BS!L40</f>
        <v>4014605</v>
      </c>
      <c r="M40" s="94"/>
      <c r="N40" s="27">
        <f>BS!N40</f>
        <v>94316837.033600003</v>
      </c>
      <c r="O40" s="25">
        <f>BS!O40</f>
        <v>323813298.94896102</v>
      </c>
      <c r="P40" s="26">
        <f>BS!P40</f>
        <v>209008277</v>
      </c>
      <c r="Q40" s="27">
        <f>BS!Q40</f>
        <v>373871353.60566097</v>
      </c>
      <c r="R40" s="25">
        <f>BS!R40</f>
        <v>-1190032.569569</v>
      </c>
      <c r="S40" s="78">
        <f>BS!S40</f>
        <v>-1.5738854444184741E-2</v>
      </c>
      <c r="T40" s="79">
        <f>BS!T40</f>
        <v>-2.2054942557415941E-2</v>
      </c>
    </row>
    <row r="41" spans="1:21" x14ac:dyDescent="0.2">
      <c r="A41" s="57">
        <v>13</v>
      </c>
      <c r="B41" s="16" t="s">
        <v>169</v>
      </c>
      <c r="C41" s="28">
        <f>BS!C41</f>
        <v>204331392.37959999</v>
      </c>
      <c r="D41" s="29">
        <f>BS!D41</f>
        <v>55709022.035500005</v>
      </c>
      <c r="E41" s="29">
        <f>BS!E41</f>
        <v>136984575.98109999</v>
      </c>
      <c r="F41" s="30">
        <f>BS!F41</f>
        <v>-2390892.8212000001</v>
      </c>
      <c r="G41" s="28">
        <f>BS!G41</f>
        <v>126650688.83149999</v>
      </c>
      <c r="H41" s="29">
        <f>BS!H41</f>
        <v>115074428.33520001</v>
      </c>
      <c r="I41" s="29">
        <f>BS!I41</f>
        <v>6084095.4554000003</v>
      </c>
      <c r="J41" s="29">
        <f>BS!J41</f>
        <v>89650542.347000003</v>
      </c>
      <c r="K41" s="29">
        <f>BS!K41</f>
        <v>62010205.883199997</v>
      </c>
      <c r="L41" s="29">
        <f>BS!L41</f>
        <v>27640336.463799998</v>
      </c>
      <c r="M41" s="94"/>
      <c r="N41" s="30">
        <f>BS!N41</f>
        <v>7723192.8136999998</v>
      </c>
      <c r="O41" s="28">
        <f>BS!O41</f>
        <v>77680703.548099995</v>
      </c>
      <c r="P41" s="29">
        <f>BS!P41</f>
        <v>50000000</v>
      </c>
      <c r="Q41" s="30">
        <f>BS!Q41</f>
        <v>76827635.298099995</v>
      </c>
      <c r="R41" s="28">
        <f>BS!R41</f>
        <v>631935.99609999999</v>
      </c>
      <c r="S41" s="76">
        <f>BS!S41</f>
        <v>1.8284017065758561E-2</v>
      </c>
      <c r="T41" s="77">
        <f>BS!T41</f>
        <v>4.9041912674070799E-2</v>
      </c>
    </row>
    <row r="42" spans="1:21" x14ac:dyDescent="0.2">
      <c r="A42" s="56">
        <v>14</v>
      </c>
      <c r="B42" s="13" t="s">
        <v>171</v>
      </c>
      <c r="C42" s="25">
        <f>BS!C42</f>
        <v>170199454.59246001</v>
      </c>
      <c r="D42" s="26">
        <f>BS!D42</f>
        <v>49655148.223806001</v>
      </c>
      <c r="E42" s="26">
        <f>BS!E42</f>
        <v>65287843.095973</v>
      </c>
      <c r="F42" s="27">
        <f>BS!F42</f>
        <v>-1530895.3251509999</v>
      </c>
      <c r="G42" s="25">
        <f>BS!G42</f>
        <v>112460170.019308</v>
      </c>
      <c r="H42" s="26">
        <f>BS!H42</f>
        <v>105078850.95692101</v>
      </c>
      <c r="I42" s="26">
        <f>BS!I42</f>
        <v>3330523.146921</v>
      </c>
      <c r="J42" s="26">
        <f>BS!J42</f>
        <v>101748328.09</v>
      </c>
      <c r="K42" s="26">
        <f>BS!K42</f>
        <v>64898390.240000002</v>
      </c>
      <c r="L42" s="26">
        <f>BS!L42</f>
        <v>36849937.850000001</v>
      </c>
      <c r="M42" s="94"/>
      <c r="N42" s="27">
        <f>BS!N42</f>
        <v>3389901.09</v>
      </c>
      <c r="O42" s="25">
        <f>BS!O42</f>
        <v>57739284.329152003</v>
      </c>
      <c r="P42" s="26">
        <f>BS!P42</f>
        <v>72746400</v>
      </c>
      <c r="Q42" s="27">
        <f>BS!Q42</f>
        <v>55809191.039336003</v>
      </c>
      <c r="R42" s="25">
        <f>BS!R42</f>
        <v>-1297392.4497799999</v>
      </c>
      <c r="S42" s="78">
        <f>BS!S42</f>
        <v>-4.5692038201183789E-2</v>
      </c>
      <c r="T42" s="79">
        <f>BS!T42</f>
        <v>-0.13313827464930772</v>
      </c>
      <c r="U42" s="83"/>
    </row>
    <row r="43" spans="1:21" x14ac:dyDescent="0.2">
      <c r="A43" s="57">
        <v>15</v>
      </c>
      <c r="B43" s="16" t="s">
        <v>176</v>
      </c>
      <c r="C43" s="28">
        <f>BS!C43</f>
        <v>12668737.99</v>
      </c>
      <c r="D43" s="29">
        <f>BS!D43</f>
        <v>10582041.289999999</v>
      </c>
      <c r="E43" s="29">
        <f>BS!E43</f>
        <v>0</v>
      </c>
      <c r="F43" s="30">
        <f>BS!F43</f>
        <v>0</v>
      </c>
      <c r="G43" s="28">
        <f>BS!G43</f>
        <v>4997338.1399999997</v>
      </c>
      <c r="H43" s="29">
        <f>BS!H43</f>
        <v>3425597.28</v>
      </c>
      <c r="I43" s="29">
        <f>BS!I43</f>
        <v>0</v>
      </c>
      <c r="J43" s="29">
        <f>BS!J43</f>
        <v>3425597.28</v>
      </c>
      <c r="K43" s="29">
        <f>BS!K43</f>
        <v>2588512.4300000002</v>
      </c>
      <c r="L43" s="29">
        <f>BS!L43</f>
        <v>837084.85</v>
      </c>
      <c r="M43" s="94"/>
      <c r="N43" s="30">
        <f>BS!N43</f>
        <v>0</v>
      </c>
      <c r="O43" s="28">
        <f>BS!O43</f>
        <v>7671399.8300000001</v>
      </c>
      <c r="P43" s="29">
        <f>BS!P43</f>
        <v>3700005</v>
      </c>
      <c r="Q43" s="30">
        <f>BS!Q43</f>
        <v>7471399.8300000001</v>
      </c>
      <c r="R43" s="28">
        <f>BS!R43</f>
        <v>-298183.71999999997</v>
      </c>
      <c r="S43" s="76">
        <f>BS!S43</f>
        <v>-0.15340384925459841</v>
      </c>
      <c r="T43" s="77">
        <f>BS!T43</f>
        <v>-0.22867619838679384</v>
      </c>
      <c r="U43" s="84"/>
    </row>
    <row r="44" spans="1:21" ht="13.5" thickBot="1" x14ac:dyDescent="0.25">
      <c r="A44" s="57"/>
      <c r="B44" s="16"/>
      <c r="C44" s="28"/>
      <c r="D44" s="29"/>
      <c r="E44" s="29"/>
      <c r="F44" s="30"/>
      <c r="G44" s="28"/>
      <c r="H44" s="29"/>
      <c r="I44" s="29"/>
      <c r="J44" s="29"/>
      <c r="K44" s="29"/>
      <c r="L44" s="29"/>
      <c r="M44" s="29"/>
      <c r="N44" s="30"/>
      <c r="O44" s="28"/>
      <c r="P44" s="29"/>
      <c r="Q44" s="30"/>
      <c r="R44" s="80"/>
      <c r="S44" s="81"/>
      <c r="T44" s="82"/>
    </row>
    <row r="45" spans="1:21" x14ac:dyDescent="0.2"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</row>
    <row r="46" spans="1:21" x14ac:dyDescent="0.2">
      <c r="Q46" s="31"/>
      <c r="R46" s="31"/>
    </row>
  </sheetData>
  <mergeCells count="8">
    <mergeCell ref="O26:Q26"/>
    <mergeCell ref="R26:T26"/>
    <mergeCell ref="B26:B27"/>
    <mergeCell ref="A26:A27"/>
    <mergeCell ref="B5:B6"/>
    <mergeCell ref="A5:A6"/>
    <mergeCell ref="C5:J5"/>
    <mergeCell ref="C26:F26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4"/>
  <sheetViews>
    <sheetView view="pageBreakPreview" zoomScale="130" zoomScaleNormal="100" zoomScaleSheetLayoutView="13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42.28515625" style="7" bestFit="1" customWidth="1"/>
    <col min="3" max="6" width="10.85546875" style="7" bestFit="1" customWidth="1"/>
    <col min="7" max="7" width="11.85546875" style="7" customWidth="1"/>
    <col min="8" max="8" width="9.7109375" style="7" bestFit="1" customWidth="1"/>
    <col min="9" max="9" width="9.42578125" style="7" bestFit="1" customWidth="1"/>
    <col min="10" max="10" width="10.28515625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9.28515625" style="7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x14ac:dyDescent="0.2">
      <c r="C1" s="8"/>
    </row>
    <row r="2" spans="1:6" x14ac:dyDescent="0.2">
      <c r="A2" s="7" t="s">
        <v>83</v>
      </c>
      <c r="C2" s="8"/>
    </row>
    <row r="3" spans="1:6" x14ac:dyDescent="0.2">
      <c r="A3" s="51"/>
      <c r="B3" s="66">
        <f>BS!B3</f>
        <v>45351</v>
      </c>
    </row>
    <row r="4" spans="1:6" ht="13.5" thickBot="1" x14ac:dyDescent="0.25"/>
    <row r="5" spans="1:6" ht="15.75" customHeight="1" x14ac:dyDescent="0.2">
      <c r="A5" s="187" t="s">
        <v>0</v>
      </c>
      <c r="B5" s="189" t="s">
        <v>28</v>
      </c>
      <c r="C5" s="89" t="s">
        <v>27</v>
      </c>
      <c r="D5" s="89"/>
      <c r="E5" s="89"/>
      <c r="F5" s="90"/>
    </row>
    <row r="6" spans="1:6" s="12" customFormat="1" ht="111" customHeight="1" x14ac:dyDescent="0.2">
      <c r="A6" s="188"/>
      <c r="B6" s="190"/>
      <c r="C6" s="10" t="s">
        <v>41</v>
      </c>
      <c r="D6" s="38" t="s">
        <v>55</v>
      </c>
      <c r="E6" s="38" t="s">
        <v>56</v>
      </c>
      <c r="F6" s="39" t="s">
        <v>57</v>
      </c>
    </row>
    <row r="7" spans="1:6" x14ac:dyDescent="0.2">
      <c r="A7" s="56">
        <v>1</v>
      </c>
      <c r="B7" s="13" t="str">
        <f>BS!B7</f>
        <v>თი–ბი–სი ბანკი</v>
      </c>
      <c r="C7" s="14">
        <f>IFERROR(C29/C$28,0)</f>
        <v>0.38858003746729297</v>
      </c>
      <c r="D7" s="15">
        <f>IFERROR(H29/ABS(H$28),0)</f>
        <v>0.3355830771958328</v>
      </c>
      <c r="E7" s="15">
        <f>IFERROR(I29/ABS(I$28),0)</f>
        <v>0.35028078596842227</v>
      </c>
      <c r="F7" s="15">
        <f>IFERROR(N29/ABS(N$28),0)</f>
        <v>0.36868332708069462</v>
      </c>
    </row>
    <row r="8" spans="1:6" x14ac:dyDescent="0.2">
      <c r="A8" s="57">
        <v>2</v>
      </c>
      <c r="B8" s="16" t="str">
        <f>BS!B8</f>
        <v>საქართველოს ბანკი</v>
      </c>
      <c r="C8" s="17">
        <f t="shared" ref="C8:C21" si="0">IFERROR(C30/C$28,0)</f>
        <v>0.38068156896759808</v>
      </c>
      <c r="D8" s="18">
        <f t="shared" ref="D8:D21" si="1">IFERROR(H30/ABS(H$28),0)</f>
        <v>0.40054014255701142</v>
      </c>
      <c r="E8" s="18">
        <f t="shared" ref="E8:E21" si="2">IFERROR(I30/ABS(I$28),0)</f>
        <v>0.51107989547870225</v>
      </c>
      <c r="F8" s="18">
        <f t="shared" ref="F8:F21" si="3">IFERROR(N30/ABS(N$28),0)</f>
        <v>0.51566330453210374</v>
      </c>
    </row>
    <row r="9" spans="1:6" x14ac:dyDescent="0.2">
      <c r="A9" s="56">
        <v>3</v>
      </c>
      <c r="B9" s="13" t="str">
        <f>BS!B9</f>
        <v>ლიბერთი ბანკი</v>
      </c>
      <c r="C9" s="14">
        <f t="shared" si="0"/>
        <v>5.2483458107402028E-2</v>
      </c>
      <c r="D9" s="15">
        <f t="shared" si="1"/>
        <v>7.494813890634433E-2</v>
      </c>
      <c r="E9" s="15">
        <f t="shared" si="2"/>
        <v>3.9552037230671147E-2</v>
      </c>
      <c r="F9" s="15">
        <f t="shared" si="3"/>
        <v>3.5573836171982072E-2</v>
      </c>
    </row>
    <row r="10" spans="1:6" x14ac:dyDescent="0.2">
      <c r="A10" s="57">
        <v>4</v>
      </c>
      <c r="B10" s="16" t="str">
        <f>BS!B10</f>
        <v>ბაზის ბანკი</v>
      </c>
      <c r="C10" s="17">
        <f t="shared" si="0"/>
        <v>4.403150253643022E-2</v>
      </c>
      <c r="D10" s="18">
        <f t="shared" si="1"/>
        <v>3.6227231749995502E-2</v>
      </c>
      <c r="E10" s="18">
        <f t="shared" si="2"/>
        <v>1.1619087651322961E-2</v>
      </c>
      <c r="F10" s="18">
        <f t="shared" si="3"/>
        <v>2.4243990773706939E-2</v>
      </c>
    </row>
    <row r="11" spans="1:6" x14ac:dyDescent="0.2">
      <c r="A11" s="56">
        <v>5</v>
      </c>
      <c r="B11" s="13" t="str">
        <f>BS!B11</f>
        <v>კრედო ბანკი</v>
      </c>
      <c r="C11" s="14">
        <f t="shared" si="0"/>
        <v>3.1846609396028021E-2</v>
      </c>
      <c r="D11" s="15">
        <f t="shared" si="1"/>
        <v>6.6663973775111171E-2</v>
      </c>
      <c r="E11" s="15">
        <f t="shared" si="2"/>
        <v>5.5193079804638334E-2</v>
      </c>
      <c r="F11" s="15">
        <f t="shared" si="3"/>
        <v>1.0050661702796749E-2</v>
      </c>
    </row>
    <row r="12" spans="1:6" x14ac:dyDescent="0.2">
      <c r="A12" s="57">
        <v>6</v>
      </c>
      <c r="B12" s="16" t="str">
        <f>BS!B12</f>
        <v>ქართუ ბანკი</v>
      </c>
      <c r="C12" s="17">
        <f t="shared" si="0"/>
        <v>2.4181434321951564E-2</v>
      </c>
      <c r="D12" s="18">
        <f t="shared" si="1"/>
        <v>1.8789994537809537E-2</v>
      </c>
      <c r="E12" s="18">
        <f t="shared" si="2"/>
        <v>5.5438482458653156E-3</v>
      </c>
      <c r="F12" s="18">
        <f t="shared" si="3"/>
        <v>1.0677800904081146E-2</v>
      </c>
    </row>
    <row r="13" spans="1:6" x14ac:dyDescent="0.2">
      <c r="A13" s="56">
        <v>7</v>
      </c>
      <c r="B13" s="13" t="str">
        <f>BS!B13</f>
        <v>პროკრედიტ ბანკი</v>
      </c>
      <c r="C13" s="14">
        <f t="shared" si="0"/>
        <v>2.2782133124204122E-2</v>
      </c>
      <c r="D13" s="15">
        <f t="shared" si="1"/>
        <v>1.8600276811010983E-2</v>
      </c>
      <c r="E13" s="15">
        <f t="shared" si="2"/>
        <v>6.1876312947324215E-3</v>
      </c>
      <c r="F13" s="15">
        <f t="shared" si="3"/>
        <v>1.7131316972319215E-2</v>
      </c>
    </row>
    <row r="14" spans="1:6" x14ac:dyDescent="0.2">
      <c r="A14" s="57">
        <v>8</v>
      </c>
      <c r="B14" s="16" t="str">
        <f>BS!B14</f>
        <v>ტერა ბანკი</v>
      </c>
      <c r="C14" s="17">
        <f t="shared" si="0"/>
        <v>2.128146029457444E-2</v>
      </c>
      <c r="D14" s="18">
        <f t="shared" si="1"/>
        <v>1.7993668114664605E-2</v>
      </c>
      <c r="E14" s="18">
        <f t="shared" si="2"/>
        <v>7.6605295147859935E-3</v>
      </c>
      <c r="F14" s="18">
        <f t="shared" si="3"/>
        <v>7.3602554817030945E-3</v>
      </c>
    </row>
    <row r="15" spans="1:6" x14ac:dyDescent="0.2">
      <c r="A15" s="56">
        <v>9</v>
      </c>
      <c r="B15" s="13" t="str">
        <f>BS!B15</f>
        <v>ხალიკ ბანკი</v>
      </c>
      <c r="C15" s="14">
        <f t="shared" si="0"/>
        <v>1.1045990155048405E-2</v>
      </c>
      <c r="D15" s="15">
        <f t="shared" si="1"/>
        <v>9.5557081092860294E-3</v>
      </c>
      <c r="E15" s="15">
        <f t="shared" si="2"/>
        <v>1.9057945034985802E-3</v>
      </c>
      <c r="F15" s="15">
        <f t="shared" si="3"/>
        <v>5.5951919752603614E-3</v>
      </c>
    </row>
    <row r="16" spans="1:6" x14ac:dyDescent="0.2">
      <c r="A16" s="57">
        <v>10</v>
      </c>
      <c r="B16" s="16" t="str">
        <f>BS!B16</f>
        <v>პაშაბანკი</v>
      </c>
      <c r="C16" s="17">
        <f t="shared" si="0"/>
        <v>6.5621483026772559E-3</v>
      </c>
      <c r="D16" s="18">
        <f t="shared" si="1"/>
        <v>7.8863656804562827E-3</v>
      </c>
      <c r="E16" s="18">
        <f t="shared" si="2"/>
        <v>3.2323014934194545E-3</v>
      </c>
      <c r="F16" s="18">
        <f t="shared" si="3"/>
        <v>2.4563470652479006E-3</v>
      </c>
    </row>
    <row r="17" spans="1:22" x14ac:dyDescent="0.2">
      <c r="A17" s="56">
        <v>11</v>
      </c>
      <c r="B17" s="13" t="str">
        <f>BS!B17</f>
        <v>იშ ბანკ</v>
      </c>
      <c r="C17" s="14">
        <f t="shared" si="0"/>
        <v>5.8811193613827377E-3</v>
      </c>
      <c r="D17" s="15">
        <f t="shared" si="1"/>
        <v>6.3985601707098431E-3</v>
      </c>
      <c r="E17" s="15">
        <f t="shared" si="2"/>
        <v>5.6008935906088891E-3</v>
      </c>
      <c r="F17" s="15">
        <f t="shared" si="3"/>
        <v>7.2400505279837093E-3</v>
      </c>
    </row>
    <row r="18" spans="1:22" x14ac:dyDescent="0.2">
      <c r="A18" s="57">
        <v>12</v>
      </c>
      <c r="B18" s="16" t="str">
        <f>BS!B18</f>
        <v>ვი–თი–ბი ბანკი</v>
      </c>
      <c r="C18" s="17">
        <f t="shared" si="0"/>
        <v>5.7323873484741343E-3</v>
      </c>
      <c r="D18" s="18">
        <f t="shared" si="1"/>
        <v>2.0253321213452523E-3</v>
      </c>
      <c r="E18" s="18">
        <f t="shared" si="2"/>
        <v>6.5294262800656442E-5</v>
      </c>
      <c r="F18" s="18">
        <f t="shared" si="3"/>
        <v>-2.5838146993474279E-3</v>
      </c>
    </row>
    <row r="19" spans="1:22" x14ac:dyDescent="0.2">
      <c r="A19" s="56">
        <v>13</v>
      </c>
      <c r="B19" s="13" t="str">
        <f>BS!B19</f>
        <v>ზირაათ ბანკი</v>
      </c>
      <c r="C19" s="14">
        <f t="shared" si="0"/>
        <v>2.5911647411767679E-3</v>
      </c>
      <c r="D19" s="15">
        <f t="shared" si="1"/>
        <v>3.3210530704468185E-3</v>
      </c>
      <c r="E19" s="15">
        <f t="shared" si="2"/>
        <v>2.2084688994144512E-3</v>
      </c>
      <c r="F19" s="15">
        <f t="shared" si="3"/>
        <v>1.3720679227807186E-3</v>
      </c>
    </row>
    <row r="20" spans="1:22" x14ac:dyDescent="0.2">
      <c r="A20" s="57">
        <v>14</v>
      </c>
      <c r="B20" s="16" t="str">
        <f>BS!B20</f>
        <v>სილქ ბანკი</v>
      </c>
      <c r="C20" s="17">
        <f t="shared" si="0"/>
        <v>2.1583312312980093E-3</v>
      </c>
      <c r="D20" s="18">
        <f t="shared" si="1"/>
        <v>1.3776483862591388E-3</v>
      </c>
      <c r="E20" s="18">
        <f t="shared" si="2"/>
        <v>-1.6401223852180604E-4</v>
      </c>
      <c r="F20" s="18">
        <f t="shared" si="3"/>
        <v>-2.8169159132997714E-3</v>
      </c>
    </row>
    <row r="21" spans="1:22" x14ac:dyDescent="0.2">
      <c r="A21" s="56">
        <v>15</v>
      </c>
      <c r="B21" s="13" t="str">
        <f>BS!B21</f>
        <v>პეისერა</v>
      </c>
      <c r="C21" s="14">
        <f t="shared" si="0"/>
        <v>1.6065464446065212E-4</v>
      </c>
      <c r="D21" s="15">
        <f t="shared" si="1"/>
        <v>8.8828813723853379E-5</v>
      </c>
      <c r="E21" s="15">
        <f t="shared" si="2"/>
        <v>3.4364299639137502E-5</v>
      </c>
      <c r="F21" s="15">
        <f t="shared" si="3"/>
        <v>-6.4742049801303826E-4</v>
      </c>
    </row>
    <row r="22" spans="1:22" ht="13.5" thickBot="1" x14ac:dyDescent="0.25">
      <c r="A22" s="57"/>
      <c r="B22" s="16" t="str">
        <f>BS!B22</f>
        <v xml:space="preserve"> </v>
      </c>
      <c r="C22" s="17"/>
      <c r="D22" s="18"/>
      <c r="E22" s="18"/>
      <c r="F22" s="18"/>
    </row>
    <row r="23" spans="1:22" ht="13.5" thickBot="1" x14ac:dyDescent="0.25">
      <c r="A23" s="19"/>
      <c r="B23" s="20" t="str">
        <f>BS!B23</f>
        <v>კონსოლიდირებული</v>
      </c>
      <c r="C23" s="21">
        <f>SUM(C7:C22)</f>
        <v>0.99999999999999933</v>
      </c>
      <c r="D23" s="22">
        <f>SUM(D7:D22)</f>
        <v>1.0000000000000075</v>
      </c>
      <c r="E23" s="22">
        <f>SUM(E7:E22)</f>
        <v>0.99999999999999989</v>
      </c>
      <c r="F23" s="22">
        <f>SUM(F7:F22)</f>
        <v>0.99999999999999989</v>
      </c>
    </row>
    <row r="24" spans="1:22" x14ac:dyDescent="0.2">
      <c r="A24" s="139"/>
      <c r="B24" s="140"/>
      <c r="C24" s="141"/>
      <c r="D24" s="141"/>
      <c r="E24" s="141"/>
      <c r="F24" s="141"/>
    </row>
    <row r="25" spans="1:22" ht="13.5" thickBot="1" x14ac:dyDescent="0.25">
      <c r="M25" s="7" t="s">
        <v>37</v>
      </c>
      <c r="U25" s="24"/>
      <c r="V25" s="24"/>
    </row>
    <row r="26" spans="1:22" ht="15.75" customHeight="1" x14ac:dyDescent="0.2">
      <c r="A26" s="187" t="s">
        <v>0</v>
      </c>
      <c r="B26" s="189" t="s">
        <v>28</v>
      </c>
      <c r="C26" s="191" t="s">
        <v>58</v>
      </c>
      <c r="D26" s="193" t="s">
        <v>59</v>
      </c>
      <c r="E26" s="194"/>
      <c r="F26" s="194"/>
      <c r="G26" s="194"/>
      <c r="H26" s="195"/>
      <c r="I26" s="198" t="s">
        <v>60</v>
      </c>
      <c r="J26" s="199"/>
      <c r="K26" s="200"/>
      <c r="L26" s="196" t="s">
        <v>61</v>
      </c>
      <c r="M26" s="196" t="s">
        <v>246</v>
      </c>
      <c r="N26" s="185" t="str">
        <f>YEAR($B$3)&amp;" წლის "&amp;MONTH($B$3)&amp;" თვის წმინდა მოგება"</f>
        <v>2024 წლის 2 თვის წმინდა მოგება</v>
      </c>
      <c r="O26" s="40"/>
    </row>
    <row r="27" spans="1:22" ht="121.5" customHeight="1" x14ac:dyDescent="0.2">
      <c r="A27" s="188"/>
      <c r="B27" s="190"/>
      <c r="C27" s="192"/>
      <c r="D27" s="41" t="s">
        <v>62</v>
      </c>
      <c r="E27" s="38" t="s">
        <v>63</v>
      </c>
      <c r="F27" s="38" t="s">
        <v>64</v>
      </c>
      <c r="G27" s="38" t="s">
        <v>65</v>
      </c>
      <c r="H27" s="39" t="s">
        <v>55</v>
      </c>
      <c r="I27" s="38" t="s">
        <v>245</v>
      </c>
      <c r="J27" s="38" t="s">
        <v>191</v>
      </c>
      <c r="K27" s="42" t="s">
        <v>66</v>
      </c>
      <c r="L27" s="197"/>
      <c r="M27" s="197"/>
      <c r="N27" s="186"/>
      <c r="O27" s="40"/>
    </row>
    <row r="28" spans="1:22" x14ac:dyDescent="0.2">
      <c r="A28" s="142"/>
      <c r="B28" s="143" t="str">
        <f>BS!B28</f>
        <v>კონსოლიდირებული</v>
      </c>
      <c r="C28" s="144">
        <v>78856966958.729004</v>
      </c>
      <c r="D28" s="144">
        <v>1294171488.6287799</v>
      </c>
      <c r="E28" s="144">
        <v>1073313024.03938</v>
      </c>
      <c r="F28" s="144">
        <v>-618642035.01539302</v>
      </c>
      <c r="G28" s="144">
        <v>-409598903.16583902</v>
      </c>
      <c r="H28" s="144">
        <v>675529453.61338687</v>
      </c>
      <c r="I28" s="144">
        <v>107953895.145733</v>
      </c>
      <c r="J28" s="144">
        <v>100154623.3</v>
      </c>
      <c r="K28" s="144">
        <v>-84041048.881043002</v>
      </c>
      <c r="L28" s="144">
        <v>-51091767.000803001</v>
      </c>
      <c r="M28" s="144">
        <v>540396637.73154497</v>
      </c>
      <c r="N28" s="144">
        <v>460571948.08495998</v>
      </c>
    </row>
    <row r="29" spans="1:22" x14ac:dyDescent="0.2">
      <c r="A29" s="57">
        <v>1</v>
      </c>
      <c r="B29" s="16" t="str">
        <f>BS!B29</f>
        <v>თი–ბი–სი ბანკი</v>
      </c>
      <c r="C29" s="70">
        <v>30642243175.380001</v>
      </c>
      <c r="D29" s="28">
        <v>475203993.57999998</v>
      </c>
      <c r="E29" s="29">
        <v>388326489.42000002</v>
      </c>
      <c r="F29" s="29">
        <v>-248507740.80000001</v>
      </c>
      <c r="G29" s="29">
        <v>-162257898.68000001</v>
      </c>
      <c r="H29" s="30">
        <v>226696252.77999997</v>
      </c>
      <c r="I29" s="29">
        <v>37814175.240000002</v>
      </c>
      <c r="J29" s="29">
        <v>42061868.189999998</v>
      </c>
      <c r="K29" s="30">
        <v>-1446524.91</v>
      </c>
      <c r="L29" s="29">
        <v>-25276096.690000001</v>
      </c>
      <c r="M29" s="29">
        <v>199973631.17999998</v>
      </c>
      <c r="N29" s="30">
        <v>169805198.18000001</v>
      </c>
    </row>
    <row r="30" spans="1:22" x14ac:dyDescent="0.2">
      <c r="A30" s="56">
        <v>2</v>
      </c>
      <c r="B30" s="13" t="str">
        <f>BS!B30</f>
        <v>საქართველოს ბანკი</v>
      </c>
      <c r="C30" s="71">
        <v>30019393905.875</v>
      </c>
      <c r="D30" s="25">
        <v>482778132.64176601</v>
      </c>
      <c r="E30" s="26">
        <v>400485343.22570997</v>
      </c>
      <c r="F30" s="26">
        <v>-212201468.99000001</v>
      </c>
      <c r="G30" s="26">
        <v>-142811802.81</v>
      </c>
      <c r="H30" s="27">
        <v>270576663.651766</v>
      </c>
      <c r="I30" s="26">
        <v>55173065.4476</v>
      </c>
      <c r="J30" s="26">
        <v>47865854.969999999</v>
      </c>
      <c r="K30" s="27">
        <v>12613200.8945</v>
      </c>
      <c r="L30" s="26">
        <v>-5816822.6219870001</v>
      </c>
      <c r="M30" s="26">
        <v>277373041.92427903</v>
      </c>
      <c r="N30" s="27">
        <v>237500052.72427899</v>
      </c>
    </row>
    <row r="31" spans="1:22" x14ac:dyDescent="0.2">
      <c r="A31" s="57">
        <v>3</v>
      </c>
      <c r="B31" s="16" t="str">
        <f>BS!B31</f>
        <v>ლიბერთი ბანკი</v>
      </c>
      <c r="C31" s="70">
        <v>4138686321.8552399</v>
      </c>
      <c r="D31" s="28">
        <v>95270533.040000007</v>
      </c>
      <c r="E31" s="29">
        <v>81865610.780000001</v>
      </c>
      <c r="F31" s="29">
        <v>-44640857.715256996</v>
      </c>
      <c r="G31" s="29">
        <v>-38982745.201499</v>
      </c>
      <c r="H31" s="30">
        <v>50629675.32474301</v>
      </c>
      <c r="I31" s="29">
        <v>4269796.4800000004</v>
      </c>
      <c r="J31" s="29">
        <v>-4027167.71</v>
      </c>
      <c r="K31" s="30">
        <v>-27643907.989999998</v>
      </c>
      <c r="L31" s="29">
        <v>-4163915.5081580002</v>
      </c>
      <c r="M31" s="29">
        <v>18821851.82658501</v>
      </c>
      <c r="N31" s="30">
        <v>16384311.026585</v>
      </c>
    </row>
    <row r="32" spans="1:22" x14ac:dyDescent="0.2">
      <c r="A32" s="56">
        <v>4</v>
      </c>
      <c r="B32" s="13" t="str">
        <f>BS!B32</f>
        <v>ბაზის ბანკი</v>
      </c>
      <c r="C32" s="71">
        <v>3472190740.6584702</v>
      </c>
      <c r="D32" s="25">
        <v>57170837.450000003</v>
      </c>
      <c r="E32" s="26">
        <v>47594708.82</v>
      </c>
      <c r="F32" s="26">
        <v>-32698275.379999999</v>
      </c>
      <c r="G32" s="26">
        <v>-24354890.890000001</v>
      </c>
      <c r="H32" s="27">
        <v>24472562.070000004</v>
      </c>
      <c r="I32" s="26">
        <v>1254325.77</v>
      </c>
      <c r="J32" s="26">
        <v>1852598.61</v>
      </c>
      <c r="K32" s="27">
        <v>-11665244.539999999</v>
      </c>
      <c r="L32" s="26">
        <v>176757.46999999997</v>
      </c>
      <c r="M32" s="26">
        <v>12984075.000000006</v>
      </c>
      <c r="N32" s="27">
        <v>11166102.060000001</v>
      </c>
    </row>
    <row r="33" spans="1:15" x14ac:dyDescent="0.2">
      <c r="A33" s="57">
        <v>5</v>
      </c>
      <c r="B33" s="16" t="str">
        <f>BS!B33</f>
        <v>კრედო ბანკი</v>
      </c>
      <c r="C33" s="70">
        <v>2511327024.89013</v>
      </c>
      <c r="D33" s="28">
        <v>79427613.069997996</v>
      </c>
      <c r="E33" s="29">
        <v>71950725.799998</v>
      </c>
      <c r="F33" s="29">
        <v>-34394135.289999999</v>
      </c>
      <c r="G33" s="29">
        <v>-10436505.02</v>
      </c>
      <c r="H33" s="30">
        <v>45033477.779997997</v>
      </c>
      <c r="I33" s="29">
        <v>5958307.9500000002</v>
      </c>
      <c r="J33" s="29">
        <v>1008121.17</v>
      </c>
      <c r="K33" s="30">
        <v>-26465725.25</v>
      </c>
      <c r="L33" s="29">
        <v>-12781372.929997999</v>
      </c>
      <c r="M33" s="29">
        <v>5786379.5999999978</v>
      </c>
      <c r="N33" s="30">
        <v>4629052.84</v>
      </c>
    </row>
    <row r="34" spans="1:15" x14ac:dyDescent="0.2">
      <c r="A34" s="56">
        <v>6</v>
      </c>
      <c r="B34" s="13" t="str">
        <f>BS!B34</f>
        <v>ქართუ ბანკი</v>
      </c>
      <c r="C34" s="71">
        <v>1906874567.3408101</v>
      </c>
      <c r="D34" s="25">
        <v>18328591.329852</v>
      </c>
      <c r="E34" s="26">
        <v>12125346.229663</v>
      </c>
      <c r="F34" s="26">
        <v>-5635396.5863269996</v>
      </c>
      <c r="G34" s="26">
        <v>-4594958.8933999995</v>
      </c>
      <c r="H34" s="27">
        <v>12693194.743525</v>
      </c>
      <c r="I34" s="26">
        <v>598480.01223800005</v>
      </c>
      <c r="J34" s="26">
        <v>1165424.82</v>
      </c>
      <c r="K34" s="27">
        <v>-6084595.966124</v>
      </c>
      <c r="L34" s="26">
        <v>-416243.38643100002</v>
      </c>
      <c r="M34" s="26">
        <v>6192355.3909700001</v>
      </c>
      <c r="N34" s="27">
        <v>4917895.5636560004</v>
      </c>
    </row>
    <row r="35" spans="1:15" x14ac:dyDescent="0.2">
      <c r="A35" s="57">
        <v>7</v>
      </c>
      <c r="B35" s="16" t="str">
        <f>BS!B35</f>
        <v>პროკრედიტ ბანკი</v>
      </c>
      <c r="C35" s="70">
        <v>1796529919.02473</v>
      </c>
      <c r="D35" s="28">
        <v>20756177.771200001</v>
      </c>
      <c r="E35" s="29">
        <v>16430702.303479001</v>
      </c>
      <c r="F35" s="29">
        <v>-8191142.9400000004</v>
      </c>
      <c r="G35" s="29">
        <v>-5157209.66</v>
      </c>
      <c r="H35" s="30">
        <v>12565034.8312</v>
      </c>
      <c r="I35" s="29">
        <v>667978.89999199996</v>
      </c>
      <c r="J35" s="29">
        <v>2070348.6</v>
      </c>
      <c r="K35" s="30">
        <v>-5143965.5099980002</v>
      </c>
      <c r="L35" s="29">
        <v>1688557.59</v>
      </c>
      <c r="M35" s="29">
        <v>9109626.9112020005</v>
      </c>
      <c r="N35" s="30">
        <v>7890204.0312019996</v>
      </c>
    </row>
    <row r="36" spans="1:15" x14ac:dyDescent="0.2">
      <c r="A36" s="56">
        <v>8</v>
      </c>
      <c r="B36" s="13" t="str">
        <f>BS!B36</f>
        <v>ტერა ბანკი</v>
      </c>
      <c r="C36" s="71">
        <v>1678191411.2827599</v>
      </c>
      <c r="D36" s="25">
        <v>29765530.280000001</v>
      </c>
      <c r="E36" s="26">
        <v>25282204.397383001</v>
      </c>
      <c r="F36" s="26">
        <v>-17610277.489999998</v>
      </c>
      <c r="G36" s="26">
        <v>-12181642.620000001</v>
      </c>
      <c r="H36" s="27">
        <v>12155252.790000003</v>
      </c>
      <c r="I36" s="26">
        <v>826984</v>
      </c>
      <c r="J36" s="26">
        <v>3046420</v>
      </c>
      <c r="K36" s="27">
        <v>-5516476.5538400002</v>
      </c>
      <c r="L36" s="26">
        <v>-2611992.030549</v>
      </c>
      <c r="M36" s="26">
        <v>4026784.2056110026</v>
      </c>
      <c r="N36" s="27">
        <v>3389927.2056109998</v>
      </c>
    </row>
    <row r="37" spans="1:15" x14ac:dyDescent="0.2">
      <c r="A37" s="57">
        <v>9</v>
      </c>
      <c r="B37" s="16" t="str">
        <f>BS!B37</f>
        <v>ხალიკ ბანკი</v>
      </c>
      <c r="C37" s="70">
        <v>871053280.68309796</v>
      </c>
      <c r="D37" s="28">
        <v>11474102.457955001</v>
      </c>
      <c r="E37" s="29">
        <v>10683673.037954999</v>
      </c>
      <c r="F37" s="29">
        <v>-5018940.18</v>
      </c>
      <c r="G37" s="29">
        <v>-1497022.96</v>
      </c>
      <c r="H37" s="30">
        <v>6455162.2779550012</v>
      </c>
      <c r="I37" s="29">
        <v>205737.94</v>
      </c>
      <c r="J37" s="29">
        <v>780166.66</v>
      </c>
      <c r="K37" s="30">
        <v>-2683828.89</v>
      </c>
      <c r="L37" s="29">
        <v>-548725.63</v>
      </c>
      <c r="M37" s="29">
        <v>3222607.7579550012</v>
      </c>
      <c r="N37" s="30">
        <v>2576988.4679549998</v>
      </c>
    </row>
    <row r="38" spans="1:15" x14ac:dyDescent="0.2">
      <c r="A38" s="56">
        <v>10</v>
      </c>
      <c r="B38" s="13" t="str">
        <f>BS!B38</f>
        <v>პაშაბანკი</v>
      </c>
      <c r="C38" s="71">
        <v>517471111.88249999</v>
      </c>
      <c r="D38" s="25">
        <v>8810292.3632139992</v>
      </c>
      <c r="E38" s="26">
        <v>6800207.1669140002</v>
      </c>
      <c r="F38" s="26">
        <v>-3482820.0641000001</v>
      </c>
      <c r="G38" s="26">
        <v>-3124677.2734000003</v>
      </c>
      <c r="H38" s="27">
        <v>5327472.2991139991</v>
      </c>
      <c r="I38" s="26">
        <v>348939.53649999999</v>
      </c>
      <c r="J38" s="26">
        <v>2947402.55</v>
      </c>
      <c r="K38" s="27">
        <v>-3773559.0835000002</v>
      </c>
      <c r="L38" s="26">
        <v>-422588.66259999992</v>
      </c>
      <c r="M38" s="26">
        <v>1131324.553013999</v>
      </c>
      <c r="N38" s="27">
        <v>1131324.5530139999</v>
      </c>
    </row>
    <row r="39" spans="1:15" x14ac:dyDescent="0.2">
      <c r="A39" s="57">
        <v>11</v>
      </c>
      <c r="B39" s="16" t="str">
        <f>BS!B39</f>
        <v>იშ ბანკ</v>
      </c>
      <c r="C39" s="70">
        <v>463767235.1609</v>
      </c>
      <c r="D39" s="28">
        <v>6704513.5315049998</v>
      </c>
      <c r="E39" s="29">
        <v>4799885.958602</v>
      </c>
      <c r="F39" s="29">
        <v>-2382097.6754729999</v>
      </c>
      <c r="G39" s="29">
        <v>-1890391.4933039998</v>
      </c>
      <c r="H39" s="30">
        <v>4322415.8560319999</v>
      </c>
      <c r="I39" s="29">
        <v>604638.27940300002</v>
      </c>
      <c r="J39" s="29">
        <v>1060009.1499999999</v>
      </c>
      <c r="K39" s="30">
        <v>-361206.01145300001</v>
      </c>
      <c r="L39" s="29">
        <v>-3622.6686729999929</v>
      </c>
      <c r="M39" s="29">
        <v>3957587.1759060002</v>
      </c>
      <c r="N39" s="30">
        <v>3334564.175907</v>
      </c>
    </row>
    <row r="40" spans="1:15" x14ac:dyDescent="0.2">
      <c r="A40" s="56">
        <v>12</v>
      </c>
      <c r="B40" s="13" t="str">
        <f>BS!B40</f>
        <v>ვი–თი–ბი ბანკი</v>
      </c>
      <c r="C40" s="71">
        <v>452038679.73326099</v>
      </c>
      <c r="D40" s="25">
        <v>2923041.681318</v>
      </c>
      <c r="E40" s="26">
        <v>2932471.5377079998</v>
      </c>
      <c r="F40" s="26">
        <v>-1554870.18</v>
      </c>
      <c r="G40" s="26">
        <v>-200678.18</v>
      </c>
      <c r="H40" s="27">
        <v>1368171.501318</v>
      </c>
      <c r="I40" s="26">
        <v>7048.77</v>
      </c>
      <c r="J40" s="26">
        <v>0</v>
      </c>
      <c r="K40" s="27">
        <v>-2098598.5303170001</v>
      </c>
      <c r="L40" s="26">
        <v>-497115.54057000001</v>
      </c>
      <c r="M40" s="26">
        <v>-1227542.569569</v>
      </c>
      <c r="N40" s="27">
        <v>-1190032.569569</v>
      </c>
    </row>
    <row r="41" spans="1:15" x14ac:dyDescent="0.2">
      <c r="A41" s="57">
        <v>13</v>
      </c>
      <c r="B41" s="16" t="str">
        <f>BS!B41</f>
        <v>ზირაათ ბანკი</v>
      </c>
      <c r="C41" s="70">
        <v>204331392.37959999</v>
      </c>
      <c r="D41" s="28">
        <v>2909588.7461000001</v>
      </c>
      <c r="E41" s="29">
        <v>2573804.5660999999</v>
      </c>
      <c r="F41" s="29">
        <v>-666119.57999999996</v>
      </c>
      <c r="G41" s="29">
        <v>-563527.72</v>
      </c>
      <c r="H41" s="30">
        <v>2243469.1661</v>
      </c>
      <c r="I41" s="29">
        <v>238412.82</v>
      </c>
      <c r="J41" s="29">
        <v>199388.67</v>
      </c>
      <c r="K41" s="30">
        <v>-931386.12</v>
      </c>
      <c r="L41" s="29">
        <v>-680147.05</v>
      </c>
      <c r="M41" s="29">
        <v>631935.99609999987</v>
      </c>
      <c r="N41" s="30">
        <v>631935.99609999999</v>
      </c>
    </row>
    <row r="42" spans="1:15" x14ac:dyDescent="0.2">
      <c r="A42" s="56">
        <v>14</v>
      </c>
      <c r="B42" s="13" t="str">
        <f>BS!B42</f>
        <v>სილქ ბანკი</v>
      </c>
      <c r="C42" s="71">
        <v>170199454.59246001</v>
      </c>
      <c r="D42" s="25">
        <v>2584562.4458770002</v>
      </c>
      <c r="E42" s="26">
        <v>1461850.7958770001</v>
      </c>
      <c r="F42" s="26">
        <v>-1653920.384236</v>
      </c>
      <c r="G42" s="26">
        <v>-1542075.0342360002</v>
      </c>
      <c r="H42" s="27">
        <v>930642.06164100021</v>
      </c>
      <c r="I42" s="26">
        <v>-17705.759999999998</v>
      </c>
      <c r="J42" s="26">
        <v>88277.59</v>
      </c>
      <c r="K42" s="27">
        <v>-2487019.220311</v>
      </c>
      <c r="L42" s="26">
        <v>261560.65816199998</v>
      </c>
      <c r="M42" s="26">
        <v>-1294816.5005079999</v>
      </c>
      <c r="N42" s="27">
        <v>-1297392.4497799999</v>
      </c>
      <c r="O42" s="83"/>
    </row>
    <row r="43" spans="1:15" x14ac:dyDescent="0.2">
      <c r="A43" s="57">
        <v>15</v>
      </c>
      <c r="B43" s="16" t="str">
        <f>BS!B43</f>
        <v>პეისერა</v>
      </c>
      <c r="C43" s="70">
        <v>12668737.99</v>
      </c>
      <c r="D43" s="28">
        <v>63978.239999999998</v>
      </c>
      <c r="E43" s="29">
        <v>0</v>
      </c>
      <c r="F43" s="29">
        <v>-3971.76</v>
      </c>
      <c r="G43" s="29">
        <v>-2876.73</v>
      </c>
      <c r="H43" s="30">
        <v>60006.479999999996</v>
      </c>
      <c r="I43" s="29">
        <v>3709.76</v>
      </c>
      <c r="J43" s="29">
        <v>35910.03</v>
      </c>
      <c r="K43" s="30">
        <v>-352211.20000000001</v>
      </c>
      <c r="L43" s="29">
        <v>0</v>
      </c>
      <c r="M43" s="29">
        <v>-292204.72000000003</v>
      </c>
      <c r="N43" s="30">
        <v>-298183.71999999997</v>
      </c>
      <c r="O43" s="84"/>
    </row>
    <row r="44" spans="1:15" x14ac:dyDescent="0.2">
      <c r="A44" s="56"/>
      <c r="B44" s="13"/>
      <c r="C44" s="72"/>
      <c r="D44" s="73"/>
      <c r="E44" s="74"/>
      <c r="F44" s="74"/>
      <c r="G44" s="74"/>
      <c r="H44" s="75"/>
      <c r="I44" s="74"/>
      <c r="J44" s="74"/>
      <c r="K44" s="75"/>
      <c r="L44" s="74"/>
      <c r="M44" s="74"/>
      <c r="N44" s="75"/>
    </row>
  </sheetData>
  <mergeCells count="10">
    <mergeCell ref="N26:N27"/>
    <mergeCell ref="A5:A6"/>
    <mergeCell ref="B5:B6"/>
    <mergeCell ref="A26:A27"/>
    <mergeCell ref="B26:B27"/>
    <mergeCell ref="C26:C27"/>
    <mergeCell ref="D26:H26"/>
    <mergeCell ref="L26:L27"/>
    <mergeCell ref="M26:M27"/>
    <mergeCell ref="I26:K26"/>
  </mergeCells>
  <pageMargins left="0.7" right="0.2" top="0.25" bottom="0.25" header="0.3" footer="0.3"/>
  <pageSetup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6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7" customWidth="1"/>
    <col min="2" max="2" width="30.42578125" style="7" bestFit="1" customWidth="1"/>
    <col min="3" max="6" width="10.85546875" style="7" bestFit="1" customWidth="1"/>
    <col min="7" max="7" width="11.85546875" style="7" bestFit="1" customWidth="1"/>
    <col min="8" max="8" width="9.7109375" style="7" bestFit="1" customWidth="1"/>
    <col min="9" max="9" width="9.42578125" style="7" bestFit="1" customWidth="1"/>
    <col min="10" max="10" width="9" style="7" bestFit="1" customWidth="1"/>
    <col min="11" max="11" width="8.7109375" style="7" bestFit="1" customWidth="1"/>
    <col min="12" max="12" width="9.28515625" style="7" bestFit="1" customWidth="1"/>
    <col min="13" max="13" width="12.28515625" style="7" bestFit="1" customWidth="1"/>
    <col min="14" max="14" width="12.5703125" style="7" customWidth="1"/>
    <col min="15" max="15" width="8.85546875" style="7" bestFit="1" customWidth="1"/>
    <col min="16" max="16" width="8" style="7" bestFit="1" customWidth="1"/>
    <col min="17" max="17" width="9.28515625" style="7" bestFit="1" customWidth="1"/>
    <col min="18" max="18" width="12.28515625" style="7" bestFit="1" customWidth="1"/>
    <col min="19" max="19" width="6.7109375" style="7" bestFit="1" customWidth="1"/>
    <col min="20" max="20" width="7.28515625" style="7" bestFit="1" customWidth="1"/>
    <col min="21" max="22" width="12.140625" style="7" bestFit="1" customWidth="1"/>
    <col min="23" max="16384" width="9.140625" style="7"/>
  </cols>
  <sheetData>
    <row r="1" spans="1:6" ht="9" hidden="1" customHeight="1" x14ac:dyDescent="0.2"/>
    <row r="2" spans="1:6" x14ac:dyDescent="0.2">
      <c r="A2" s="7" t="s">
        <v>91</v>
      </c>
    </row>
    <row r="3" spans="1:6" x14ac:dyDescent="0.2">
      <c r="B3" s="67">
        <f>'BS-E'!B3</f>
        <v>45351</v>
      </c>
    </row>
    <row r="4" spans="1:6" ht="13.5" thickBot="1" x14ac:dyDescent="0.25"/>
    <row r="5" spans="1:6" ht="15.75" customHeight="1" x14ac:dyDescent="0.2">
      <c r="A5" s="180" t="s">
        <v>0</v>
      </c>
      <c r="B5" s="178" t="s">
        <v>49</v>
      </c>
      <c r="C5" s="201" t="s">
        <v>48</v>
      </c>
      <c r="D5" s="202"/>
      <c r="E5" s="202"/>
      <c r="F5" s="203"/>
    </row>
    <row r="6" spans="1:6" s="12" customFormat="1" ht="180.75" customHeight="1" x14ac:dyDescent="0.2">
      <c r="A6" s="181"/>
      <c r="B6" s="179"/>
      <c r="C6" s="10" t="s">
        <v>5</v>
      </c>
      <c r="D6" s="38" t="s">
        <v>67</v>
      </c>
      <c r="E6" s="38" t="s">
        <v>16</v>
      </c>
      <c r="F6" s="39" t="s">
        <v>70</v>
      </c>
    </row>
    <row r="7" spans="1:6" x14ac:dyDescent="0.2">
      <c r="A7" s="56">
        <v>1</v>
      </c>
      <c r="B7" s="13" t="str">
        <f>'BS-E'!B7</f>
        <v>TBC Bank</v>
      </c>
      <c r="C7" s="32">
        <f>IS!C7</f>
        <v>0.38858003746729297</v>
      </c>
      <c r="D7" s="33">
        <f>IS!D7</f>
        <v>0.3355830771958328</v>
      </c>
      <c r="E7" s="33">
        <f>IS!E7</f>
        <v>0.35028078596842227</v>
      </c>
      <c r="F7" s="34">
        <f>IS!F7</f>
        <v>0.36868332708069462</v>
      </c>
    </row>
    <row r="8" spans="1:6" x14ac:dyDescent="0.2">
      <c r="A8" s="57">
        <v>2</v>
      </c>
      <c r="B8" s="16" t="str">
        <f>'BS-E'!B8</f>
        <v>Bank of Georgia</v>
      </c>
      <c r="C8" s="35">
        <f>IS!C8</f>
        <v>0.38068156896759808</v>
      </c>
      <c r="D8" s="36">
        <f>IS!D8</f>
        <v>0.40054014255701142</v>
      </c>
      <c r="E8" s="36">
        <f>IS!E8</f>
        <v>0.51107989547870225</v>
      </c>
      <c r="F8" s="37">
        <f>IS!F8</f>
        <v>0.51566330453210374</v>
      </c>
    </row>
    <row r="9" spans="1:6" x14ac:dyDescent="0.2">
      <c r="A9" s="56">
        <v>3</v>
      </c>
      <c r="B9" s="13" t="str">
        <f>'BS-E'!B9</f>
        <v>Liberty Bank</v>
      </c>
      <c r="C9" s="32">
        <f>IS!C9</f>
        <v>5.2483458107402028E-2</v>
      </c>
      <c r="D9" s="33">
        <f>IS!D9</f>
        <v>7.494813890634433E-2</v>
      </c>
      <c r="E9" s="33">
        <f>IS!E9</f>
        <v>3.9552037230671147E-2</v>
      </c>
      <c r="F9" s="34">
        <f>IS!F9</f>
        <v>3.5573836171982072E-2</v>
      </c>
    </row>
    <row r="10" spans="1:6" x14ac:dyDescent="0.2">
      <c r="A10" s="57">
        <v>4</v>
      </c>
      <c r="B10" s="16" t="str">
        <f>'BS-E'!B10</f>
        <v>Basis Bank</v>
      </c>
      <c r="C10" s="35">
        <f>IS!C10</f>
        <v>4.403150253643022E-2</v>
      </c>
      <c r="D10" s="36">
        <f>IS!D10</f>
        <v>3.6227231749995502E-2</v>
      </c>
      <c r="E10" s="36">
        <f>IS!E10</f>
        <v>1.1619087651322961E-2</v>
      </c>
      <c r="F10" s="37">
        <f>IS!F10</f>
        <v>2.4243990773706939E-2</v>
      </c>
    </row>
    <row r="11" spans="1:6" x14ac:dyDescent="0.2">
      <c r="A11" s="56">
        <v>5</v>
      </c>
      <c r="B11" s="13" t="str">
        <f>'BS-E'!B11</f>
        <v>Credo Bank</v>
      </c>
      <c r="C11" s="32">
        <f>IS!C11</f>
        <v>3.1846609396028021E-2</v>
      </c>
      <c r="D11" s="33">
        <f>IS!D11</f>
        <v>6.6663973775111171E-2</v>
      </c>
      <c r="E11" s="33">
        <f>IS!E11</f>
        <v>5.5193079804638334E-2</v>
      </c>
      <c r="F11" s="34">
        <f>IS!F11</f>
        <v>1.0050661702796749E-2</v>
      </c>
    </row>
    <row r="12" spans="1:6" x14ac:dyDescent="0.2">
      <c r="A12" s="57">
        <v>6</v>
      </c>
      <c r="B12" s="16" t="str">
        <f>'BS-E'!B12</f>
        <v>Cartu Bank</v>
      </c>
      <c r="C12" s="35">
        <f>IS!C12</f>
        <v>2.4181434321951564E-2</v>
      </c>
      <c r="D12" s="36">
        <f>IS!D12</f>
        <v>1.8789994537809537E-2</v>
      </c>
      <c r="E12" s="36">
        <f>IS!E12</f>
        <v>5.5438482458653156E-3</v>
      </c>
      <c r="F12" s="37">
        <f>IS!F12</f>
        <v>1.0677800904081146E-2</v>
      </c>
    </row>
    <row r="13" spans="1:6" x14ac:dyDescent="0.2">
      <c r="A13" s="56">
        <v>7</v>
      </c>
      <c r="B13" s="13" t="str">
        <f>'BS-E'!B13</f>
        <v>ProCredit Bank</v>
      </c>
      <c r="C13" s="32">
        <f>IS!C13</f>
        <v>2.2782133124204122E-2</v>
      </c>
      <c r="D13" s="33">
        <f>IS!D13</f>
        <v>1.8600276811010983E-2</v>
      </c>
      <c r="E13" s="33">
        <f>IS!E13</f>
        <v>6.1876312947324215E-3</v>
      </c>
      <c r="F13" s="34">
        <f>IS!F13</f>
        <v>1.7131316972319215E-2</v>
      </c>
    </row>
    <row r="14" spans="1:6" x14ac:dyDescent="0.2">
      <c r="A14" s="57">
        <v>8</v>
      </c>
      <c r="B14" s="16" t="str">
        <f>'BS-E'!B14</f>
        <v>Tera bank</v>
      </c>
      <c r="C14" s="35">
        <f>IS!C14</f>
        <v>2.128146029457444E-2</v>
      </c>
      <c r="D14" s="36">
        <f>IS!D14</f>
        <v>1.7993668114664605E-2</v>
      </c>
      <c r="E14" s="36">
        <f>IS!E14</f>
        <v>7.6605295147859935E-3</v>
      </c>
      <c r="F14" s="37">
        <f>IS!F14</f>
        <v>7.3602554817030945E-3</v>
      </c>
    </row>
    <row r="15" spans="1:6" x14ac:dyDescent="0.2">
      <c r="A15" s="56">
        <v>9</v>
      </c>
      <c r="B15" s="13" t="str">
        <f>'BS-E'!B15</f>
        <v>HALYK Bank</v>
      </c>
      <c r="C15" s="32">
        <f>IS!C15</f>
        <v>1.1045990155048405E-2</v>
      </c>
      <c r="D15" s="33">
        <f>IS!D15</f>
        <v>9.5557081092860294E-3</v>
      </c>
      <c r="E15" s="33">
        <f>IS!E15</f>
        <v>1.9057945034985802E-3</v>
      </c>
      <c r="F15" s="34">
        <f>IS!F15</f>
        <v>5.5951919752603614E-3</v>
      </c>
    </row>
    <row r="16" spans="1:6" x14ac:dyDescent="0.2">
      <c r="A16" s="57">
        <v>10</v>
      </c>
      <c r="B16" s="16" t="str">
        <f>'BS-E'!B16</f>
        <v>Pasha Bank</v>
      </c>
      <c r="C16" s="35">
        <f>IS!C16</f>
        <v>6.5621483026772559E-3</v>
      </c>
      <c r="D16" s="36">
        <f>IS!D16</f>
        <v>7.8863656804562827E-3</v>
      </c>
      <c r="E16" s="36">
        <f>IS!E16</f>
        <v>3.2323014934194545E-3</v>
      </c>
      <c r="F16" s="37">
        <f>IS!F16</f>
        <v>2.4563470652479006E-3</v>
      </c>
    </row>
    <row r="17" spans="1:22" x14ac:dyDescent="0.2">
      <c r="A17" s="56">
        <v>11</v>
      </c>
      <c r="B17" s="13" t="str">
        <f>'BS-E'!B17</f>
        <v>IS Bank</v>
      </c>
      <c r="C17" s="32">
        <f>IS!C17</f>
        <v>5.8811193613827377E-3</v>
      </c>
      <c r="D17" s="33">
        <f>IS!D17</f>
        <v>6.3985601707098431E-3</v>
      </c>
      <c r="E17" s="33">
        <f>IS!E17</f>
        <v>5.6008935906088891E-3</v>
      </c>
      <c r="F17" s="34">
        <f>IS!F17</f>
        <v>7.2400505279837093E-3</v>
      </c>
    </row>
    <row r="18" spans="1:22" x14ac:dyDescent="0.2">
      <c r="A18" s="57">
        <v>12</v>
      </c>
      <c r="B18" s="16" t="str">
        <f>'BS-E'!B18</f>
        <v>VTB Bank Georgia</v>
      </c>
      <c r="C18" s="35">
        <f>IS!C18</f>
        <v>5.7323873484741343E-3</v>
      </c>
      <c r="D18" s="36">
        <f>IS!D18</f>
        <v>2.0253321213452523E-3</v>
      </c>
      <c r="E18" s="36">
        <f>IS!E18</f>
        <v>6.5294262800656442E-5</v>
      </c>
      <c r="F18" s="37">
        <f>IS!F18</f>
        <v>-2.5838146993474279E-3</v>
      </c>
    </row>
    <row r="19" spans="1:22" x14ac:dyDescent="0.2">
      <c r="A19" s="56">
        <v>13</v>
      </c>
      <c r="B19" s="13" t="str">
        <f>'BS-E'!B19</f>
        <v>Ziraat Bank</v>
      </c>
      <c r="C19" s="32">
        <f>IS!C19</f>
        <v>2.5911647411767679E-3</v>
      </c>
      <c r="D19" s="33">
        <f>IS!D19</f>
        <v>3.3210530704468185E-3</v>
      </c>
      <c r="E19" s="33">
        <f>IS!E19</f>
        <v>2.2084688994144512E-3</v>
      </c>
      <c r="F19" s="34">
        <f>IS!F19</f>
        <v>1.3720679227807186E-3</v>
      </c>
    </row>
    <row r="20" spans="1:22" x14ac:dyDescent="0.2">
      <c r="A20" s="57">
        <v>14</v>
      </c>
      <c r="B20" s="16" t="str">
        <f>'BS-E'!B20</f>
        <v>Silk Bank</v>
      </c>
      <c r="C20" s="35">
        <f>IS!C20</f>
        <v>2.1583312312980093E-3</v>
      </c>
      <c r="D20" s="36">
        <f>IS!D20</f>
        <v>1.3776483862591388E-3</v>
      </c>
      <c r="E20" s="36">
        <f>IS!E20</f>
        <v>-1.6401223852180604E-4</v>
      </c>
      <c r="F20" s="37">
        <f>IS!F20</f>
        <v>-2.8169159132997714E-3</v>
      </c>
    </row>
    <row r="21" spans="1:22" x14ac:dyDescent="0.2">
      <c r="A21" s="56">
        <v>15</v>
      </c>
      <c r="B21" s="13" t="str">
        <f>'BS-E'!B21</f>
        <v>Paysera</v>
      </c>
      <c r="C21" s="32">
        <f>IS!C21</f>
        <v>1.6065464446065212E-4</v>
      </c>
      <c r="D21" s="33">
        <f>IS!D21</f>
        <v>8.8828813723853379E-5</v>
      </c>
      <c r="E21" s="33">
        <f>IS!E21</f>
        <v>3.4364299639137502E-5</v>
      </c>
      <c r="F21" s="34">
        <f>IS!F21</f>
        <v>-6.4742049801303826E-4</v>
      </c>
    </row>
    <row r="22" spans="1:22" ht="13.5" thickBot="1" x14ac:dyDescent="0.25">
      <c r="A22" s="57"/>
      <c r="B22" s="16"/>
      <c r="C22" s="35"/>
      <c r="D22" s="36"/>
      <c r="E22" s="36"/>
      <c r="F22" s="37"/>
    </row>
    <row r="23" spans="1:22" ht="13.5" thickBot="1" x14ac:dyDescent="0.25">
      <c r="A23" s="19"/>
      <c r="B23" s="20" t="s">
        <v>51</v>
      </c>
      <c r="C23" s="21">
        <f>SUM(C7:C22)</f>
        <v>0.99999999999999933</v>
      </c>
      <c r="D23" s="22">
        <f>SUM(D7:D22)</f>
        <v>1.0000000000000075</v>
      </c>
      <c r="E23" s="22">
        <f>SUM(E7:E22)</f>
        <v>0.99999999999999989</v>
      </c>
      <c r="F23" s="22">
        <f>SUM(F7:F22)</f>
        <v>0.99999999999999989</v>
      </c>
    </row>
    <row r="24" spans="1:22" x14ac:dyDescent="0.2">
      <c r="A24" s="139"/>
      <c r="B24" s="140"/>
      <c r="C24" s="141"/>
      <c r="D24" s="141"/>
      <c r="E24" s="141"/>
      <c r="F24" s="141"/>
    </row>
    <row r="25" spans="1:22" ht="13.5" thickBot="1" x14ac:dyDescent="0.25">
      <c r="M25" s="7" t="s">
        <v>54</v>
      </c>
      <c r="U25" s="24"/>
      <c r="V25" s="24"/>
    </row>
    <row r="26" spans="1:22" ht="15.75" customHeight="1" x14ac:dyDescent="0.2">
      <c r="A26" s="180" t="s">
        <v>0</v>
      </c>
      <c r="B26" s="178" t="s">
        <v>49</v>
      </c>
      <c r="C26" s="191" t="s">
        <v>5</v>
      </c>
      <c r="D26" s="193" t="s">
        <v>68</v>
      </c>
      <c r="E26" s="194"/>
      <c r="F26" s="194"/>
      <c r="G26" s="194"/>
      <c r="H26" s="195"/>
      <c r="I26" s="97" t="s">
        <v>69</v>
      </c>
      <c r="J26" s="97"/>
      <c r="K26" s="97"/>
      <c r="L26" s="196" t="s">
        <v>14</v>
      </c>
      <c r="M26" s="196" t="s">
        <v>248</v>
      </c>
      <c r="N26" s="185" t="str">
        <f>'BS-E'!$R$27</f>
        <v>NET Income of 2 months 2024</v>
      </c>
      <c r="O26" s="40"/>
    </row>
    <row r="27" spans="1:22" ht="131.25" customHeight="1" x14ac:dyDescent="0.2">
      <c r="A27" s="181"/>
      <c r="B27" s="179"/>
      <c r="C27" s="192"/>
      <c r="D27" s="41" t="s">
        <v>17</v>
      </c>
      <c r="E27" s="38" t="s">
        <v>18</v>
      </c>
      <c r="F27" s="38" t="s">
        <v>19</v>
      </c>
      <c r="G27" s="38" t="s">
        <v>20</v>
      </c>
      <c r="H27" s="39" t="s">
        <v>15</v>
      </c>
      <c r="I27" s="38" t="s">
        <v>247</v>
      </c>
      <c r="J27" s="38" t="s">
        <v>21</v>
      </c>
      <c r="K27" s="42" t="s">
        <v>71</v>
      </c>
      <c r="L27" s="197"/>
      <c r="M27" s="197"/>
      <c r="N27" s="186"/>
      <c r="O27" s="40"/>
    </row>
    <row r="28" spans="1:22" x14ac:dyDescent="0.2">
      <c r="A28" s="145"/>
      <c r="B28" s="132" t="str">
        <f>'BS-E'!B28</f>
        <v>Consolidated</v>
      </c>
      <c r="C28" s="146">
        <f>IS!C28</f>
        <v>78856966958.729004</v>
      </c>
      <c r="D28" s="147">
        <f>IS!D28</f>
        <v>1294171488.6287799</v>
      </c>
      <c r="E28" s="147">
        <f>IS!E28</f>
        <v>1073313024.03938</v>
      </c>
      <c r="F28" s="147">
        <f>IS!F28</f>
        <v>-618642035.01539302</v>
      </c>
      <c r="G28" s="147">
        <f>IS!G28</f>
        <v>-409598903.16583902</v>
      </c>
      <c r="H28" s="147">
        <f>IS!H28</f>
        <v>675529453.61338687</v>
      </c>
      <c r="I28" s="148">
        <f>IS!I28</f>
        <v>107953895.145733</v>
      </c>
      <c r="J28" s="148">
        <f>IS!J28</f>
        <v>100154623.3</v>
      </c>
      <c r="K28" s="146">
        <f>IS!K28</f>
        <v>-84041048.881043002</v>
      </c>
      <c r="L28" s="148">
        <f>IS!L28</f>
        <v>-51091767.000803001</v>
      </c>
      <c r="M28" s="148">
        <f>IS!M28</f>
        <v>540396637.73154497</v>
      </c>
      <c r="N28" s="149">
        <f>IS!N28</f>
        <v>460571948.08495998</v>
      </c>
    </row>
    <row r="29" spans="1:22" x14ac:dyDescent="0.2">
      <c r="A29" s="57">
        <v>1</v>
      </c>
      <c r="B29" s="16" t="str">
        <f>'BS-E'!B29</f>
        <v>TBC Bank</v>
      </c>
      <c r="C29" s="47">
        <f>IS!C29</f>
        <v>30642243175.380001</v>
      </c>
      <c r="D29" s="48">
        <f>IS!D29</f>
        <v>475203993.57999998</v>
      </c>
      <c r="E29" s="49">
        <f>IS!E29</f>
        <v>388326489.42000002</v>
      </c>
      <c r="F29" s="49">
        <f>IS!F29</f>
        <v>-248507740.80000001</v>
      </c>
      <c r="G29" s="49">
        <f>IS!G29</f>
        <v>-162257898.68000001</v>
      </c>
      <c r="H29" s="50">
        <f>IS!H29</f>
        <v>226696252.77999997</v>
      </c>
      <c r="I29" s="49">
        <f>IS!I29</f>
        <v>37814175.240000002</v>
      </c>
      <c r="J29" s="49">
        <f>IS!J29</f>
        <v>42061868.189999998</v>
      </c>
      <c r="K29" s="47">
        <f>IS!K29</f>
        <v>-1446524.91</v>
      </c>
      <c r="L29" s="49">
        <f>IS!L29</f>
        <v>-25276096.690000001</v>
      </c>
      <c r="M29" s="49">
        <f>IS!M29</f>
        <v>199973631.17999998</v>
      </c>
      <c r="N29" s="50">
        <f>IS!N29</f>
        <v>169805198.18000001</v>
      </c>
    </row>
    <row r="30" spans="1:22" x14ac:dyDescent="0.2">
      <c r="A30" s="56">
        <v>2</v>
      </c>
      <c r="B30" s="13" t="str">
        <f>'BS-E'!B30</f>
        <v>Bank of Georgia</v>
      </c>
      <c r="C30" s="43">
        <f>IS!C30</f>
        <v>30019393905.875</v>
      </c>
      <c r="D30" s="44">
        <f>IS!D30</f>
        <v>482778132.64176601</v>
      </c>
      <c r="E30" s="45">
        <f>IS!E30</f>
        <v>400485343.22570997</v>
      </c>
      <c r="F30" s="45">
        <f>IS!F30</f>
        <v>-212201468.99000001</v>
      </c>
      <c r="G30" s="45">
        <f>IS!G30</f>
        <v>-142811802.81</v>
      </c>
      <c r="H30" s="46">
        <f>IS!H30</f>
        <v>270576663.651766</v>
      </c>
      <c r="I30" s="45">
        <f>IS!I30</f>
        <v>55173065.4476</v>
      </c>
      <c r="J30" s="45">
        <f>IS!J30</f>
        <v>47865854.969999999</v>
      </c>
      <c r="K30" s="43">
        <f>IS!K30</f>
        <v>12613200.8945</v>
      </c>
      <c r="L30" s="45">
        <f>IS!L30</f>
        <v>-5816822.6219870001</v>
      </c>
      <c r="M30" s="45">
        <f>IS!M30</f>
        <v>277373041.92427903</v>
      </c>
      <c r="N30" s="46">
        <f>IS!N30</f>
        <v>237500052.72427899</v>
      </c>
    </row>
    <row r="31" spans="1:22" x14ac:dyDescent="0.2">
      <c r="A31" s="57">
        <v>3</v>
      </c>
      <c r="B31" s="16" t="str">
        <f>'BS-E'!B31</f>
        <v>Liberty Bank</v>
      </c>
      <c r="C31" s="47">
        <f>IS!C31</f>
        <v>4138686321.8552399</v>
      </c>
      <c r="D31" s="48">
        <f>IS!D31</f>
        <v>95270533.040000007</v>
      </c>
      <c r="E31" s="49">
        <f>IS!E31</f>
        <v>81865610.780000001</v>
      </c>
      <c r="F31" s="49">
        <f>IS!F31</f>
        <v>-44640857.715256996</v>
      </c>
      <c r="G31" s="49">
        <f>IS!G31</f>
        <v>-38982745.201499</v>
      </c>
      <c r="H31" s="50">
        <f>IS!H31</f>
        <v>50629675.32474301</v>
      </c>
      <c r="I31" s="49">
        <f>IS!I31</f>
        <v>4269796.4800000004</v>
      </c>
      <c r="J31" s="49">
        <f>IS!J31</f>
        <v>-4027167.71</v>
      </c>
      <c r="K31" s="47">
        <f>IS!K31</f>
        <v>-27643907.989999998</v>
      </c>
      <c r="L31" s="49">
        <f>IS!L31</f>
        <v>-4163915.5081580002</v>
      </c>
      <c r="M31" s="49">
        <f>IS!M31</f>
        <v>18821851.82658501</v>
      </c>
      <c r="N31" s="50">
        <f>IS!N31</f>
        <v>16384311.026585</v>
      </c>
    </row>
    <row r="32" spans="1:22" x14ac:dyDescent="0.2">
      <c r="A32" s="56">
        <v>4</v>
      </c>
      <c r="B32" s="13" t="str">
        <f>'BS-E'!B32</f>
        <v>Basis Bank</v>
      </c>
      <c r="C32" s="43">
        <f>IS!C32</f>
        <v>3472190740.6584702</v>
      </c>
      <c r="D32" s="44">
        <f>IS!D32</f>
        <v>57170837.450000003</v>
      </c>
      <c r="E32" s="45">
        <f>IS!E32</f>
        <v>47594708.82</v>
      </c>
      <c r="F32" s="45">
        <f>IS!F32</f>
        <v>-32698275.379999999</v>
      </c>
      <c r="G32" s="45">
        <f>IS!G32</f>
        <v>-24354890.890000001</v>
      </c>
      <c r="H32" s="46">
        <f>IS!H32</f>
        <v>24472562.070000004</v>
      </c>
      <c r="I32" s="45">
        <f>IS!I32</f>
        <v>1254325.77</v>
      </c>
      <c r="J32" s="45">
        <f>IS!J32</f>
        <v>1852598.61</v>
      </c>
      <c r="K32" s="43">
        <f>IS!K32</f>
        <v>-11665244.539999999</v>
      </c>
      <c r="L32" s="45">
        <f>IS!L32</f>
        <v>176757.46999999997</v>
      </c>
      <c r="M32" s="45">
        <f>IS!M32</f>
        <v>12984075.000000006</v>
      </c>
      <c r="N32" s="46">
        <f>IS!N32</f>
        <v>11166102.060000001</v>
      </c>
    </row>
    <row r="33" spans="1:15" x14ac:dyDescent="0.2">
      <c r="A33" s="57">
        <v>5</v>
      </c>
      <c r="B33" s="16" t="str">
        <f>'BS-E'!B33</f>
        <v>Credo Bank</v>
      </c>
      <c r="C33" s="47">
        <f>IS!C33</f>
        <v>2511327024.89013</v>
      </c>
      <c r="D33" s="48">
        <f>IS!D33</f>
        <v>79427613.069997996</v>
      </c>
      <c r="E33" s="49">
        <f>IS!E33</f>
        <v>71950725.799998</v>
      </c>
      <c r="F33" s="49">
        <f>IS!F33</f>
        <v>-34394135.289999999</v>
      </c>
      <c r="G33" s="49">
        <f>IS!G33</f>
        <v>-10436505.02</v>
      </c>
      <c r="H33" s="50">
        <f>IS!H33</f>
        <v>45033477.779997997</v>
      </c>
      <c r="I33" s="49">
        <f>IS!I33</f>
        <v>5958307.9500000002</v>
      </c>
      <c r="J33" s="49">
        <f>IS!J33</f>
        <v>1008121.17</v>
      </c>
      <c r="K33" s="47">
        <f>IS!K33</f>
        <v>-26465725.25</v>
      </c>
      <c r="L33" s="49">
        <f>IS!L33</f>
        <v>-12781372.929997999</v>
      </c>
      <c r="M33" s="49">
        <f>IS!M33</f>
        <v>5786379.5999999978</v>
      </c>
      <c r="N33" s="50">
        <f>IS!N33</f>
        <v>4629052.84</v>
      </c>
    </row>
    <row r="34" spans="1:15" x14ac:dyDescent="0.2">
      <c r="A34" s="56">
        <v>6</v>
      </c>
      <c r="B34" s="13" t="str">
        <f>'BS-E'!B34</f>
        <v>Cartu Bank</v>
      </c>
      <c r="C34" s="43">
        <f>IS!C34</f>
        <v>1906874567.3408101</v>
      </c>
      <c r="D34" s="44">
        <f>IS!D34</f>
        <v>18328591.329852</v>
      </c>
      <c r="E34" s="45">
        <f>IS!E34</f>
        <v>12125346.229663</v>
      </c>
      <c r="F34" s="45">
        <f>IS!F34</f>
        <v>-5635396.5863269996</v>
      </c>
      <c r="G34" s="45">
        <f>IS!G34</f>
        <v>-4594958.8933999995</v>
      </c>
      <c r="H34" s="46">
        <f>IS!H34</f>
        <v>12693194.743525</v>
      </c>
      <c r="I34" s="45">
        <f>IS!I34</f>
        <v>598480.01223800005</v>
      </c>
      <c r="J34" s="45">
        <f>IS!J34</f>
        <v>1165424.82</v>
      </c>
      <c r="K34" s="43">
        <f>IS!K34</f>
        <v>-6084595.966124</v>
      </c>
      <c r="L34" s="45">
        <f>IS!L34</f>
        <v>-416243.38643100002</v>
      </c>
      <c r="M34" s="45">
        <f>IS!M34</f>
        <v>6192355.3909700001</v>
      </c>
      <c r="N34" s="46">
        <f>IS!N34</f>
        <v>4917895.5636560004</v>
      </c>
    </row>
    <row r="35" spans="1:15" x14ac:dyDescent="0.2">
      <c r="A35" s="57">
        <v>7</v>
      </c>
      <c r="B35" s="16" t="str">
        <f>'BS-E'!B35</f>
        <v>ProCredit Bank</v>
      </c>
      <c r="C35" s="47">
        <f>IS!C35</f>
        <v>1796529919.02473</v>
      </c>
      <c r="D35" s="48">
        <f>IS!D35</f>
        <v>20756177.771200001</v>
      </c>
      <c r="E35" s="49">
        <f>IS!E35</f>
        <v>16430702.303479001</v>
      </c>
      <c r="F35" s="49">
        <f>IS!F35</f>
        <v>-8191142.9400000004</v>
      </c>
      <c r="G35" s="49">
        <f>IS!G35</f>
        <v>-5157209.66</v>
      </c>
      <c r="H35" s="50">
        <f>IS!H35</f>
        <v>12565034.8312</v>
      </c>
      <c r="I35" s="49">
        <f>IS!I35</f>
        <v>667978.89999199996</v>
      </c>
      <c r="J35" s="49">
        <f>IS!J35</f>
        <v>2070348.6</v>
      </c>
      <c r="K35" s="47">
        <f>IS!K35</f>
        <v>-5143965.5099980002</v>
      </c>
      <c r="L35" s="49">
        <f>IS!L35</f>
        <v>1688557.59</v>
      </c>
      <c r="M35" s="49">
        <f>IS!M35</f>
        <v>9109626.9112020005</v>
      </c>
      <c r="N35" s="50">
        <f>IS!N35</f>
        <v>7890204.0312019996</v>
      </c>
    </row>
    <row r="36" spans="1:15" x14ac:dyDescent="0.2">
      <c r="A36" s="56">
        <v>8</v>
      </c>
      <c r="B36" s="13" t="str">
        <f>'BS-E'!B36</f>
        <v>Tera bank</v>
      </c>
      <c r="C36" s="43">
        <f>IS!C36</f>
        <v>1678191411.2827599</v>
      </c>
      <c r="D36" s="44">
        <f>IS!D36</f>
        <v>29765530.280000001</v>
      </c>
      <c r="E36" s="45">
        <f>IS!E36</f>
        <v>25282204.397383001</v>
      </c>
      <c r="F36" s="45">
        <f>IS!F36</f>
        <v>-17610277.489999998</v>
      </c>
      <c r="G36" s="45">
        <f>IS!G36</f>
        <v>-12181642.620000001</v>
      </c>
      <c r="H36" s="46">
        <f>IS!H36</f>
        <v>12155252.790000003</v>
      </c>
      <c r="I36" s="45">
        <f>IS!I36</f>
        <v>826984</v>
      </c>
      <c r="J36" s="45">
        <f>IS!J36</f>
        <v>3046420</v>
      </c>
      <c r="K36" s="43">
        <f>IS!K36</f>
        <v>-5516476.5538400002</v>
      </c>
      <c r="L36" s="45">
        <f>IS!L36</f>
        <v>-2611992.030549</v>
      </c>
      <c r="M36" s="45">
        <f>IS!M36</f>
        <v>4026784.2056110026</v>
      </c>
      <c r="N36" s="46">
        <f>IS!N36</f>
        <v>3389927.2056109998</v>
      </c>
    </row>
    <row r="37" spans="1:15" x14ac:dyDescent="0.2">
      <c r="A37" s="57">
        <v>9</v>
      </c>
      <c r="B37" s="16" t="str">
        <f>'BS-E'!B37</f>
        <v>HALYK Bank</v>
      </c>
      <c r="C37" s="47">
        <f>IS!C37</f>
        <v>871053280.68309796</v>
      </c>
      <c r="D37" s="48">
        <f>IS!D37</f>
        <v>11474102.457955001</v>
      </c>
      <c r="E37" s="49">
        <f>IS!E37</f>
        <v>10683673.037954999</v>
      </c>
      <c r="F37" s="49">
        <f>IS!F37</f>
        <v>-5018940.18</v>
      </c>
      <c r="G37" s="49">
        <f>IS!G37</f>
        <v>-1497022.96</v>
      </c>
      <c r="H37" s="50">
        <f>IS!H37</f>
        <v>6455162.2779550012</v>
      </c>
      <c r="I37" s="49">
        <f>IS!I37</f>
        <v>205737.94</v>
      </c>
      <c r="J37" s="49">
        <f>IS!J37</f>
        <v>780166.66</v>
      </c>
      <c r="K37" s="47">
        <f>IS!K37</f>
        <v>-2683828.89</v>
      </c>
      <c r="L37" s="49">
        <f>IS!L37</f>
        <v>-548725.63</v>
      </c>
      <c r="M37" s="49">
        <f>IS!M37</f>
        <v>3222607.7579550012</v>
      </c>
      <c r="N37" s="50">
        <f>IS!N37</f>
        <v>2576988.4679549998</v>
      </c>
    </row>
    <row r="38" spans="1:15" x14ac:dyDescent="0.2">
      <c r="A38" s="56">
        <v>10</v>
      </c>
      <c r="B38" s="13" t="str">
        <f>'BS-E'!B38</f>
        <v>Pasha Bank</v>
      </c>
      <c r="C38" s="43">
        <f>IS!C38</f>
        <v>517471111.88249999</v>
      </c>
      <c r="D38" s="44">
        <f>IS!D38</f>
        <v>8810292.3632139992</v>
      </c>
      <c r="E38" s="45">
        <f>IS!E38</f>
        <v>6800207.1669140002</v>
      </c>
      <c r="F38" s="45">
        <f>IS!F38</f>
        <v>-3482820.0641000001</v>
      </c>
      <c r="G38" s="45">
        <f>IS!G38</f>
        <v>-3124677.2734000003</v>
      </c>
      <c r="H38" s="46">
        <f>IS!H38</f>
        <v>5327472.2991139991</v>
      </c>
      <c r="I38" s="45">
        <f>IS!I38</f>
        <v>348939.53649999999</v>
      </c>
      <c r="J38" s="45">
        <f>IS!J38</f>
        <v>2947402.55</v>
      </c>
      <c r="K38" s="43">
        <f>IS!K38</f>
        <v>-3773559.0835000002</v>
      </c>
      <c r="L38" s="45">
        <f>IS!L38</f>
        <v>-422588.66259999992</v>
      </c>
      <c r="M38" s="45">
        <f>IS!M38</f>
        <v>1131324.553013999</v>
      </c>
      <c r="N38" s="46">
        <f>IS!N38</f>
        <v>1131324.5530139999</v>
      </c>
    </row>
    <row r="39" spans="1:15" x14ac:dyDescent="0.2">
      <c r="A39" s="57">
        <v>11</v>
      </c>
      <c r="B39" s="16" t="str">
        <f>'BS-E'!B39</f>
        <v>IS Bank</v>
      </c>
      <c r="C39" s="47">
        <f>IS!C39</f>
        <v>463767235.1609</v>
      </c>
      <c r="D39" s="48">
        <f>IS!D39</f>
        <v>6704513.5315049998</v>
      </c>
      <c r="E39" s="49">
        <f>IS!E39</f>
        <v>4799885.958602</v>
      </c>
      <c r="F39" s="49">
        <f>IS!F39</f>
        <v>-2382097.6754729999</v>
      </c>
      <c r="G39" s="49">
        <f>IS!G39</f>
        <v>-1890391.4933039998</v>
      </c>
      <c r="H39" s="50">
        <f>IS!H39</f>
        <v>4322415.8560319999</v>
      </c>
      <c r="I39" s="49">
        <f>IS!I39</f>
        <v>604638.27940300002</v>
      </c>
      <c r="J39" s="49">
        <f>IS!J39</f>
        <v>1060009.1499999999</v>
      </c>
      <c r="K39" s="47">
        <f>IS!K39</f>
        <v>-361206.01145300001</v>
      </c>
      <c r="L39" s="49">
        <f>IS!L39</f>
        <v>-3622.6686729999929</v>
      </c>
      <c r="M39" s="49">
        <f>IS!M39</f>
        <v>3957587.1759060002</v>
      </c>
      <c r="N39" s="50">
        <f>IS!N39</f>
        <v>3334564.175907</v>
      </c>
    </row>
    <row r="40" spans="1:15" x14ac:dyDescent="0.2">
      <c r="A40" s="56">
        <v>12</v>
      </c>
      <c r="B40" s="13" t="str">
        <f>'BS-E'!B40</f>
        <v>VTB Bank Georgia</v>
      </c>
      <c r="C40" s="43">
        <f>IS!C40</f>
        <v>452038679.73326099</v>
      </c>
      <c r="D40" s="44">
        <f>IS!D40</f>
        <v>2923041.681318</v>
      </c>
      <c r="E40" s="45">
        <f>IS!E40</f>
        <v>2932471.5377079998</v>
      </c>
      <c r="F40" s="45">
        <f>IS!F40</f>
        <v>-1554870.18</v>
      </c>
      <c r="G40" s="45">
        <f>IS!G40</f>
        <v>-200678.18</v>
      </c>
      <c r="H40" s="46">
        <f>IS!H40</f>
        <v>1368171.501318</v>
      </c>
      <c r="I40" s="45">
        <f>IS!I40</f>
        <v>7048.77</v>
      </c>
      <c r="J40" s="45">
        <f>IS!J40</f>
        <v>0</v>
      </c>
      <c r="K40" s="43">
        <f>IS!K40</f>
        <v>-2098598.5303170001</v>
      </c>
      <c r="L40" s="45">
        <f>IS!L40</f>
        <v>-497115.54057000001</v>
      </c>
      <c r="M40" s="45">
        <f>IS!M40</f>
        <v>-1227542.569569</v>
      </c>
      <c r="N40" s="46">
        <f>IS!N40</f>
        <v>-1190032.569569</v>
      </c>
    </row>
    <row r="41" spans="1:15" x14ac:dyDescent="0.2">
      <c r="A41" s="57">
        <v>13</v>
      </c>
      <c r="B41" s="16" t="str">
        <f>'BS-E'!B41</f>
        <v>Ziraat Bank</v>
      </c>
      <c r="C41" s="47">
        <f>IS!C41</f>
        <v>204331392.37959999</v>
      </c>
      <c r="D41" s="48">
        <f>IS!D41</f>
        <v>2909588.7461000001</v>
      </c>
      <c r="E41" s="49">
        <f>IS!E41</f>
        <v>2573804.5660999999</v>
      </c>
      <c r="F41" s="49">
        <f>IS!F41</f>
        <v>-666119.57999999996</v>
      </c>
      <c r="G41" s="49">
        <f>IS!G41</f>
        <v>-563527.72</v>
      </c>
      <c r="H41" s="50">
        <f>IS!H41</f>
        <v>2243469.1661</v>
      </c>
      <c r="I41" s="49">
        <f>IS!I41</f>
        <v>238412.82</v>
      </c>
      <c r="J41" s="49">
        <f>IS!J41</f>
        <v>199388.67</v>
      </c>
      <c r="K41" s="47">
        <f>IS!K41</f>
        <v>-931386.12</v>
      </c>
      <c r="L41" s="49">
        <f>IS!L41</f>
        <v>-680147.05</v>
      </c>
      <c r="M41" s="49">
        <f>IS!M41</f>
        <v>631935.99609999987</v>
      </c>
      <c r="N41" s="50">
        <f>IS!N41</f>
        <v>631935.99609999999</v>
      </c>
    </row>
    <row r="42" spans="1:15" x14ac:dyDescent="0.2">
      <c r="A42" s="56">
        <v>14</v>
      </c>
      <c r="B42" s="13" t="str">
        <f>'BS-E'!B42</f>
        <v>Silk Bank</v>
      </c>
      <c r="C42" s="43">
        <f>IS!C42</f>
        <v>170199454.59246001</v>
      </c>
      <c r="D42" s="44">
        <f>IS!D42</f>
        <v>2584562.4458770002</v>
      </c>
      <c r="E42" s="45">
        <f>IS!E42</f>
        <v>1461850.7958770001</v>
      </c>
      <c r="F42" s="45">
        <f>IS!F42</f>
        <v>-1653920.384236</v>
      </c>
      <c r="G42" s="45">
        <f>IS!G42</f>
        <v>-1542075.0342360002</v>
      </c>
      <c r="H42" s="46">
        <f>IS!H42</f>
        <v>930642.06164100021</v>
      </c>
      <c r="I42" s="45">
        <f>IS!I42</f>
        <v>-17705.759999999998</v>
      </c>
      <c r="J42" s="45">
        <f>IS!J42</f>
        <v>88277.59</v>
      </c>
      <c r="K42" s="43">
        <f>IS!K42</f>
        <v>-2487019.220311</v>
      </c>
      <c r="L42" s="45">
        <f>IS!L42</f>
        <v>261560.65816199998</v>
      </c>
      <c r="M42" s="45">
        <f>IS!M42</f>
        <v>-1294816.5005079999</v>
      </c>
      <c r="N42" s="46">
        <f>IS!N42</f>
        <v>-1297392.4497799999</v>
      </c>
      <c r="O42" s="83"/>
    </row>
    <row r="43" spans="1:15" x14ac:dyDescent="0.2">
      <c r="A43" s="57">
        <v>15</v>
      </c>
      <c r="B43" s="16" t="str">
        <f>'BS-E'!B43</f>
        <v>Paysera</v>
      </c>
      <c r="C43" s="47">
        <f>IS!C43</f>
        <v>12668737.99</v>
      </c>
      <c r="D43" s="48">
        <f>IS!D43</f>
        <v>63978.239999999998</v>
      </c>
      <c r="E43" s="49">
        <f>IS!E43</f>
        <v>0</v>
      </c>
      <c r="F43" s="49">
        <f>IS!F43</f>
        <v>-3971.76</v>
      </c>
      <c r="G43" s="49">
        <f>IS!G43</f>
        <v>-2876.73</v>
      </c>
      <c r="H43" s="50">
        <f>IS!H43</f>
        <v>60006.479999999996</v>
      </c>
      <c r="I43" s="49">
        <f>IS!I43</f>
        <v>3709.76</v>
      </c>
      <c r="J43" s="49">
        <f>IS!J43</f>
        <v>35910.03</v>
      </c>
      <c r="K43" s="47">
        <f>IS!K43</f>
        <v>-352211.20000000001</v>
      </c>
      <c r="L43" s="49">
        <f>IS!L43</f>
        <v>0</v>
      </c>
      <c r="M43" s="49">
        <f>IS!M43</f>
        <v>-292204.72000000003</v>
      </c>
      <c r="N43" s="50">
        <f>IS!N43</f>
        <v>-298183.71999999997</v>
      </c>
      <c r="O43" s="84"/>
    </row>
    <row r="44" spans="1:15" x14ac:dyDescent="0.2">
      <c r="A44" s="56"/>
      <c r="B44" s="13"/>
      <c r="C44" s="43"/>
      <c r="D44" s="44"/>
      <c r="E44" s="45"/>
      <c r="F44" s="45"/>
      <c r="G44" s="45"/>
      <c r="H44" s="46"/>
      <c r="I44" s="45"/>
      <c r="J44" s="45"/>
      <c r="K44" s="43"/>
      <c r="L44" s="45"/>
      <c r="M44" s="45"/>
      <c r="N44" s="46"/>
    </row>
    <row r="46" spans="1:15" x14ac:dyDescent="0.2">
      <c r="N46" s="31"/>
    </row>
  </sheetData>
  <mergeCells count="10">
    <mergeCell ref="N26:N27"/>
    <mergeCell ref="A5:A6"/>
    <mergeCell ref="B5:B6"/>
    <mergeCell ref="A26:A27"/>
    <mergeCell ref="B26:B27"/>
    <mergeCell ref="C26:C27"/>
    <mergeCell ref="D26:H26"/>
    <mergeCell ref="L26:L27"/>
    <mergeCell ref="M26:M27"/>
    <mergeCell ref="C5:F5"/>
  </mergeCells>
  <pageMargins left="0.7" right="0.7" top="0.25" bottom="0.25" header="0.3" footer="0.3"/>
  <pageSetup scale="7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="115" zoomScaleNormal="76" zoomScaleSheetLayoutView="115" workbookViewId="0">
      <selection activeCell="B3" sqref="B3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9.28515625" style="2" bestFit="1" customWidth="1"/>
    <col min="15" max="15" width="9.85546875" style="2" bestFit="1" customWidth="1"/>
    <col min="16" max="16" width="14.28515625" style="2" customWidth="1"/>
    <col min="17" max="17" width="10.28515625" style="2" bestFit="1" customWidth="1"/>
    <col min="18" max="16384" width="9.140625" style="2"/>
  </cols>
  <sheetData>
    <row r="1" spans="1:17" x14ac:dyDescent="0.2">
      <c r="B1" s="99" t="s">
        <v>192</v>
      </c>
    </row>
    <row r="2" spans="1:17" x14ac:dyDescent="0.2">
      <c r="A2" s="6"/>
      <c r="B2" s="3"/>
      <c r="C2" s="5"/>
      <c r="D2" s="5"/>
      <c r="E2" s="5"/>
      <c r="F2" s="5"/>
      <c r="G2" s="1"/>
      <c r="H2" s="1"/>
      <c r="I2" s="1"/>
      <c r="J2" s="1"/>
      <c r="K2" s="4" t="s">
        <v>37</v>
      </c>
    </row>
    <row r="3" spans="1:17" x14ac:dyDescent="0.2">
      <c r="A3" s="1"/>
      <c r="B3" s="66">
        <f>BS!B3</f>
        <v>45351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98"/>
      <c r="B4" s="205"/>
      <c r="C4" s="204" t="s">
        <v>179</v>
      </c>
      <c r="D4" s="204"/>
      <c r="E4" s="204"/>
      <c r="F4" s="204" t="s">
        <v>178</v>
      </c>
      <c r="G4" s="204"/>
      <c r="H4" s="204"/>
      <c r="I4" s="204" t="s">
        <v>85</v>
      </c>
      <c r="J4" s="204"/>
      <c r="K4" s="204"/>
      <c r="L4" s="207" t="s">
        <v>180</v>
      </c>
      <c r="M4" s="207"/>
      <c r="N4" s="207"/>
      <c r="O4" s="204" t="s">
        <v>181</v>
      </c>
      <c r="P4" s="204"/>
      <c r="Q4" s="204"/>
    </row>
    <row r="5" spans="1:17" x14ac:dyDescent="0.2">
      <c r="A5" s="98"/>
      <c r="B5" s="206"/>
      <c r="C5" s="150" t="s">
        <v>73</v>
      </c>
      <c r="D5" s="151" t="s">
        <v>252</v>
      </c>
      <c r="E5" s="150" t="s">
        <v>72</v>
      </c>
      <c r="F5" s="150" t="s">
        <v>73</v>
      </c>
      <c r="G5" s="151" t="s">
        <v>252</v>
      </c>
      <c r="H5" s="150" t="s">
        <v>72</v>
      </c>
      <c r="I5" s="150" t="s">
        <v>73</v>
      </c>
      <c r="J5" s="151" t="s">
        <v>252</v>
      </c>
      <c r="K5" s="150" t="s">
        <v>72</v>
      </c>
      <c r="L5" s="152" t="s">
        <v>73</v>
      </c>
      <c r="M5" s="151" t="s">
        <v>252</v>
      </c>
      <c r="N5" s="152" t="s">
        <v>72</v>
      </c>
      <c r="O5" s="150" t="s">
        <v>73</v>
      </c>
      <c r="P5" s="151" t="s">
        <v>252</v>
      </c>
      <c r="Q5" s="150" t="s">
        <v>72</v>
      </c>
    </row>
    <row r="6" spans="1:17" x14ac:dyDescent="0.2">
      <c r="A6" s="98"/>
      <c r="B6" s="153" t="s">
        <v>182</v>
      </c>
      <c r="C6" s="154"/>
      <c r="D6" s="154"/>
      <c r="E6" s="153"/>
      <c r="F6" s="154"/>
      <c r="G6" s="154"/>
      <c r="H6" s="154"/>
      <c r="I6" s="154"/>
      <c r="J6" s="154"/>
      <c r="K6" s="154"/>
      <c r="L6" s="153"/>
      <c r="M6" s="154"/>
      <c r="N6" s="154"/>
      <c r="O6" s="154"/>
      <c r="P6" s="154"/>
      <c r="Q6" s="154"/>
    </row>
    <row r="7" spans="1:17" x14ac:dyDescent="0.2">
      <c r="A7" s="98"/>
      <c r="B7" s="100" t="s">
        <v>74</v>
      </c>
      <c r="C7" s="155">
        <v>0</v>
      </c>
      <c r="D7" s="155">
        <v>0</v>
      </c>
      <c r="E7" s="156">
        <v>0</v>
      </c>
      <c r="F7" s="155">
        <v>0</v>
      </c>
      <c r="G7" s="155">
        <v>0</v>
      </c>
      <c r="H7" s="156">
        <v>0</v>
      </c>
      <c r="I7" s="155">
        <v>0</v>
      </c>
      <c r="J7" s="155">
        <v>0</v>
      </c>
      <c r="K7" s="156">
        <v>0</v>
      </c>
      <c r="L7" s="155">
        <v>0</v>
      </c>
      <c r="M7" s="155">
        <v>0</v>
      </c>
      <c r="N7" s="156">
        <v>0</v>
      </c>
      <c r="O7" s="156">
        <v>0</v>
      </c>
      <c r="P7" s="156">
        <v>0</v>
      </c>
      <c r="Q7" s="156">
        <v>0</v>
      </c>
    </row>
    <row r="8" spans="1:17" x14ac:dyDescent="0.2">
      <c r="A8" s="98"/>
      <c r="B8" s="101" t="s">
        <v>75</v>
      </c>
      <c r="C8" s="157">
        <v>26537954.089999981</v>
      </c>
      <c r="D8" s="157">
        <v>616210921.1221391</v>
      </c>
      <c r="E8" s="156">
        <v>642748875.21213913</v>
      </c>
      <c r="F8" s="157">
        <v>20400.060000000001</v>
      </c>
      <c r="G8" s="157">
        <v>44410979.270000003</v>
      </c>
      <c r="H8" s="156">
        <v>44431379.330000006</v>
      </c>
      <c r="I8" s="157">
        <v>169486914.99821198</v>
      </c>
      <c r="J8" s="157">
        <v>599263269.55542552</v>
      </c>
      <c r="K8" s="156">
        <v>768750184.5536375</v>
      </c>
      <c r="L8" s="157">
        <v>1001884.38</v>
      </c>
      <c r="M8" s="157">
        <v>0</v>
      </c>
      <c r="N8" s="156">
        <v>1001884.38</v>
      </c>
      <c r="O8" s="156">
        <v>197047153.52821201</v>
      </c>
      <c r="P8" s="156">
        <v>1259970580.127564</v>
      </c>
      <c r="Q8" s="156">
        <v>1457017733.655776</v>
      </c>
    </row>
    <row r="9" spans="1:17" x14ac:dyDescent="0.2">
      <c r="A9" s="98"/>
      <c r="B9" s="102" t="s">
        <v>183</v>
      </c>
      <c r="C9" s="155">
        <v>7063820.7499999804</v>
      </c>
      <c r="D9" s="155">
        <v>384462207.84937507</v>
      </c>
      <c r="E9" s="156">
        <v>391526028.59937507</v>
      </c>
      <c r="F9" s="155">
        <v>20400.060000000001</v>
      </c>
      <c r="G9" s="155">
        <v>0</v>
      </c>
      <c r="H9" s="156">
        <v>20400.060000000001</v>
      </c>
      <c r="I9" s="155">
        <v>97702075.280000001</v>
      </c>
      <c r="J9" s="155">
        <v>51321133.439368486</v>
      </c>
      <c r="K9" s="156">
        <v>149023208.71936849</v>
      </c>
      <c r="L9" s="155">
        <v>1001884.38</v>
      </c>
      <c r="M9" s="155">
        <v>0</v>
      </c>
      <c r="N9" s="156">
        <v>1001884.38</v>
      </c>
      <c r="O9" s="156">
        <v>105788180.47</v>
      </c>
      <c r="P9" s="156">
        <v>435783341.2887429</v>
      </c>
      <c r="Q9" s="156">
        <v>541571521.75874293</v>
      </c>
    </row>
    <row r="10" spans="1:17" x14ac:dyDescent="0.2">
      <c r="A10" s="98"/>
      <c r="B10" s="103" t="s">
        <v>184</v>
      </c>
      <c r="C10" s="155">
        <v>19474133.34</v>
      </c>
      <c r="D10" s="155">
        <v>231748713.272764</v>
      </c>
      <c r="E10" s="156">
        <v>251222846.612764</v>
      </c>
      <c r="F10" s="155">
        <v>0</v>
      </c>
      <c r="G10" s="155">
        <v>44410979.270000003</v>
      </c>
      <c r="H10" s="156">
        <v>44410979.270000003</v>
      </c>
      <c r="I10" s="155">
        <v>71784839.718211994</v>
      </c>
      <c r="J10" s="155">
        <v>547942136.11605704</v>
      </c>
      <c r="K10" s="156">
        <v>619726975.83426905</v>
      </c>
      <c r="L10" s="155">
        <v>0</v>
      </c>
      <c r="M10" s="155">
        <v>0</v>
      </c>
      <c r="N10" s="156">
        <v>0</v>
      </c>
      <c r="O10" s="156">
        <v>91258973.058211997</v>
      </c>
      <c r="P10" s="156">
        <v>824187238.83882093</v>
      </c>
      <c r="Q10" s="156">
        <v>915446211.89703298</v>
      </c>
    </row>
    <row r="11" spans="1:17" x14ac:dyDescent="0.2">
      <c r="A11" s="98"/>
      <c r="B11" s="101" t="s">
        <v>185</v>
      </c>
      <c r="C11" s="157">
        <v>516233143.97000003</v>
      </c>
      <c r="D11" s="157">
        <v>491745192.43334347</v>
      </c>
      <c r="E11" s="156">
        <v>1007978336.4033434</v>
      </c>
      <c r="F11" s="157">
        <v>131039834.16</v>
      </c>
      <c r="G11" s="157">
        <v>70461668.754946038</v>
      </c>
      <c r="H11" s="156">
        <v>201501502.91494602</v>
      </c>
      <c r="I11" s="157">
        <v>86821091.670000002</v>
      </c>
      <c r="J11" s="157">
        <v>36245491.171398014</v>
      </c>
      <c r="K11" s="156">
        <v>123066582.84139802</v>
      </c>
      <c r="L11" s="157">
        <v>2635314557.8148212</v>
      </c>
      <c r="M11" s="157">
        <v>158179126.21031377</v>
      </c>
      <c r="N11" s="156">
        <v>2793493684.025135</v>
      </c>
      <c r="O11" s="156">
        <v>3369408627.6148214</v>
      </c>
      <c r="P11" s="156">
        <v>756631478.57000136</v>
      </c>
      <c r="Q11" s="156">
        <v>4126040106.1848226</v>
      </c>
    </row>
    <row r="12" spans="1:17" ht="25.5" x14ac:dyDescent="0.2">
      <c r="A12" s="98"/>
      <c r="B12" s="104" t="s">
        <v>186</v>
      </c>
      <c r="C12" s="155">
        <v>507982772.31</v>
      </c>
      <c r="D12" s="155">
        <v>404305619.32389814</v>
      </c>
      <c r="E12" s="156">
        <v>912288391.63389814</v>
      </c>
      <c r="F12" s="155">
        <v>79799985.279999986</v>
      </c>
      <c r="G12" s="155">
        <v>70346566.37318404</v>
      </c>
      <c r="H12" s="156">
        <v>150146551.65318403</v>
      </c>
      <c r="I12" s="155">
        <v>86821091.670000002</v>
      </c>
      <c r="J12" s="155">
        <v>36245491.171398014</v>
      </c>
      <c r="K12" s="156">
        <v>123066582.84139802</v>
      </c>
      <c r="L12" s="155">
        <v>2618188567.2048211</v>
      </c>
      <c r="M12" s="155">
        <v>88417805.65621376</v>
      </c>
      <c r="N12" s="156">
        <v>2706606372.8610349</v>
      </c>
      <c r="O12" s="156">
        <v>3292792416.4648213</v>
      </c>
      <c r="P12" s="156">
        <v>599315482.52469444</v>
      </c>
      <c r="Q12" s="156">
        <v>3892107898.9895158</v>
      </c>
    </row>
    <row r="13" spans="1:17" ht="25.5" x14ac:dyDescent="0.2">
      <c r="A13" s="98"/>
      <c r="B13" s="104" t="s">
        <v>187</v>
      </c>
      <c r="C13" s="155">
        <v>8250371.6600000011</v>
      </c>
      <c r="D13" s="155">
        <v>87439573.109445319</v>
      </c>
      <c r="E13" s="156">
        <v>95689944.769445315</v>
      </c>
      <c r="F13" s="155">
        <v>51239848.880000003</v>
      </c>
      <c r="G13" s="155">
        <v>115102.38176199794</v>
      </c>
      <c r="H13" s="156">
        <v>51354951.261762001</v>
      </c>
      <c r="I13" s="155">
        <v>0</v>
      </c>
      <c r="J13" s="155">
        <v>0</v>
      </c>
      <c r="K13" s="156">
        <v>0</v>
      </c>
      <c r="L13" s="155">
        <v>17125990.609999999</v>
      </c>
      <c r="M13" s="155">
        <v>69761320.554100007</v>
      </c>
      <c r="N13" s="156">
        <v>86887311.164100006</v>
      </c>
      <c r="O13" s="156">
        <v>76616211.150000006</v>
      </c>
      <c r="P13" s="156">
        <v>157315996.04530698</v>
      </c>
      <c r="Q13" s="156">
        <v>233932207.19530699</v>
      </c>
    </row>
    <row r="14" spans="1:17" x14ac:dyDescent="0.2">
      <c r="A14" s="98"/>
      <c r="B14" s="105" t="s">
        <v>188</v>
      </c>
      <c r="C14" s="157">
        <v>542771098.06000006</v>
      </c>
      <c r="D14" s="157">
        <v>1107956113.5554826</v>
      </c>
      <c r="E14" s="156">
        <v>1650727211.6154826</v>
      </c>
      <c r="F14" s="157">
        <v>131060234.22</v>
      </c>
      <c r="G14" s="157">
        <v>114872648.02494603</v>
      </c>
      <c r="H14" s="156">
        <v>245932882.24494603</v>
      </c>
      <c r="I14" s="157">
        <v>256308006.668212</v>
      </c>
      <c r="J14" s="157">
        <v>635508760.72682357</v>
      </c>
      <c r="K14" s="156">
        <v>891816767.39503551</v>
      </c>
      <c r="L14" s="157">
        <v>2636316442.1948214</v>
      </c>
      <c r="M14" s="157">
        <v>158179126.21031377</v>
      </c>
      <c r="N14" s="156">
        <v>2794495568.4051352</v>
      </c>
      <c r="O14" s="156">
        <v>3566455781.1430335</v>
      </c>
      <c r="P14" s="156">
        <v>2016602058.6975653</v>
      </c>
      <c r="Q14" s="156">
        <v>5583057839.8405991</v>
      </c>
    </row>
    <row r="15" spans="1:17" x14ac:dyDescent="0.2">
      <c r="A15" s="98"/>
      <c r="B15" s="153" t="s">
        <v>189</v>
      </c>
      <c r="C15" s="158"/>
      <c r="D15" s="158"/>
      <c r="E15" s="159"/>
      <c r="F15" s="158"/>
      <c r="G15" s="158"/>
      <c r="H15" s="158"/>
      <c r="I15" s="158"/>
      <c r="J15" s="158"/>
      <c r="K15" s="158"/>
      <c r="L15" s="159"/>
      <c r="M15" s="158"/>
      <c r="N15" s="158"/>
      <c r="O15" s="158"/>
      <c r="P15" s="158"/>
      <c r="Q15" s="158"/>
    </row>
    <row r="16" spans="1:17" x14ac:dyDescent="0.2">
      <c r="A16" s="98"/>
      <c r="B16" s="100" t="s">
        <v>76</v>
      </c>
      <c r="C16" s="157">
        <v>6176496689.9391003</v>
      </c>
      <c r="D16" s="157">
        <v>4758990446.4739494</v>
      </c>
      <c r="E16" s="156">
        <v>10935487136.41305</v>
      </c>
      <c r="F16" s="157">
        <v>2467492158.3700004</v>
      </c>
      <c r="G16" s="157">
        <v>1318005952.6394522</v>
      </c>
      <c r="H16" s="156">
        <v>3785498111.0094523</v>
      </c>
      <c r="I16" s="157">
        <v>2090271918.21</v>
      </c>
      <c r="J16" s="157">
        <v>741012749.66900992</v>
      </c>
      <c r="K16" s="156">
        <v>2831284667.8790097</v>
      </c>
      <c r="L16" s="157">
        <v>1543468808.2047</v>
      </c>
      <c r="M16" s="157">
        <v>148065796.80828917</v>
      </c>
      <c r="N16" s="156">
        <v>1691534605.0129893</v>
      </c>
      <c r="O16" s="156">
        <v>12277729574.723801</v>
      </c>
      <c r="P16" s="156">
        <v>6966074945.5907021</v>
      </c>
      <c r="Q16" s="156">
        <v>19243804520.314503</v>
      </c>
    </row>
    <row r="17" spans="1:17" x14ac:dyDescent="0.2">
      <c r="A17" s="98"/>
      <c r="B17" s="106" t="s">
        <v>77</v>
      </c>
      <c r="C17" s="160">
        <v>6080046855.1926003</v>
      </c>
      <c r="D17" s="160">
        <v>4070124352.0727501</v>
      </c>
      <c r="E17" s="156">
        <v>10150171207.26535</v>
      </c>
      <c r="F17" s="160">
        <v>2466007712.7800002</v>
      </c>
      <c r="G17" s="160">
        <v>1267448708.1463122</v>
      </c>
      <c r="H17" s="156">
        <v>3733456420.9263124</v>
      </c>
      <c r="I17" s="160">
        <v>2088120344.01</v>
      </c>
      <c r="J17" s="160">
        <v>602362788.75396991</v>
      </c>
      <c r="K17" s="156">
        <v>2690483132.7639699</v>
      </c>
      <c r="L17" s="160">
        <v>1540175654.4347</v>
      </c>
      <c r="M17" s="160">
        <v>105941444.28501916</v>
      </c>
      <c r="N17" s="156">
        <v>1646117098.7197192</v>
      </c>
      <c r="O17" s="156">
        <v>12174350566.417301</v>
      </c>
      <c r="P17" s="156">
        <v>6045877293.2580528</v>
      </c>
      <c r="Q17" s="156">
        <v>18220227859.675354</v>
      </c>
    </row>
    <row r="18" spans="1:17" x14ac:dyDescent="0.2">
      <c r="A18" s="98"/>
      <c r="B18" s="106" t="s">
        <v>78</v>
      </c>
      <c r="C18" s="160">
        <v>96449834.746499985</v>
      </c>
      <c r="D18" s="160">
        <v>688866094.40119946</v>
      </c>
      <c r="E18" s="156">
        <v>785315929.14769948</v>
      </c>
      <c r="F18" s="160">
        <v>1484445.59</v>
      </c>
      <c r="G18" s="160">
        <v>50557244.493139997</v>
      </c>
      <c r="H18" s="156">
        <v>52041690.083140001</v>
      </c>
      <c r="I18" s="160">
        <v>2151574.2000000002</v>
      </c>
      <c r="J18" s="160">
        <v>138649960.91503999</v>
      </c>
      <c r="K18" s="156">
        <v>140801535.11503997</v>
      </c>
      <c r="L18" s="160">
        <v>3293153.77</v>
      </c>
      <c r="M18" s="160">
        <v>42124352.523270003</v>
      </c>
      <c r="N18" s="156">
        <v>45417506.293270007</v>
      </c>
      <c r="O18" s="156">
        <v>103379008.3065</v>
      </c>
      <c r="P18" s="156">
        <v>920197652.33264959</v>
      </c>
      <c r="Q18" s="156">
        <v>1023576660.6391495</v>
      </c>
    </row>
    <row r="19" spans="1:17" x14ac:dyDescent="0.2">
      <c r="A19" s="98"/>
      <c r="B19" s="100" t="s">
        <v>79</v>
      </c>
      <c r="C19" s="157">
        <v>2762180556.8057089</v>
      </c>
      <c r="D19" s="157">
        <v>5831144792.8761406</v>
      </c>
      <c r="E19" s="156">
        <v>8593325349.6818504</v>
      </c>
      <c r="F19" s="157">
        <v>848563329.48999977</v>
      </c>
      <c r="G19" s="157">
        <v>3150787136.2750516</v>
      </c>
      <c r="H19" s="156">
        <v>3999350465.7650509</v>
      </c>
      <c r="I19" s="157">
        <v>4401107111.6293964</v>
      </c>
      <c r="J19" s="157">
        <v>6943516937.6006546</v>
      </c>
      <c r="K19" s="156">
        <v>11344624049.230053</v>
      </c>
      <c r="L19" s="157">
        <v>1765432192.7344003</v>
      </c>
      <c r="M19" s="157">
        <v>1637714555.6001301</v>
      </c>
      <c r="N19" s="156">
        <v>3403146748.3345304</v>
      </c>
      <c r="O19" s="156">
        <v>9777283190.6595058</v>
      </c>
      <c r="P19" s="156">
        <v>17563181455.451378</v>
      </c>
      <c r="Q19" s="156">
        <v>27340464646.110882</v>
      </c>
    </row>
    <row r="20" spans="1:17" x14ac:dyDescent="0.2">
      <c r="A20" s="98"/>
      <c r="B20" s="106" t="s">
        <v>80</v>
      </c>
      <c r="C20" s="160">
        <v>2426547358.9574089</v>
      </c>
      <c r="D20" s="160">
        <v>2577343596.8398094</v>
      </c>
      <c r="E20" s="156">
        <v>5003890955.7972183</v>
      </c>
      <c r="F20" s="160">
        <v>754762909.53999972</v>
      </c>
      <c r="G20" s="160">
        <v>2232337258.7216635</v>
      </c>
      <c r="H20" s="156">
        <v>2987100168.261663</v>
      </c>
      <c r="I20" s="160">
        <v>3790107073.3493958</v>
      </c>
      <c r="J20" s="160">
        <v>5244634432.2284222</v>
      </c>
      <c r="K20" s="156">
        <v>9034741505.5778179</v>
      </c>
      <c r="L20" s="160">
        <v>1484747671.2631001</v>
      </c>
      <c r="M20" s="160">
        <v>1192533378.8138852</v>
      </c>
      <c r="N20" s="156">
        <v>2677281050.0769854</v>
      </c>
      <c r="O20" s="156">
        <v>8456165013.1099043</v>
      </c>
      <c r="P20" s="156">
        <v>11246854157.02618</v>
      </c>
      <c r="Q20" s="156">
        <v>19703019170.136086</v>
      </c>
    </row>
    <row r="21" spans="1:17" x14ac:dyDescent="0.2">
      <c r="A21" s="98"/>
      <c r="B21" s="106" t="s">
        <v>81</v>
      </c>
      <c r="C21" s="160">
        <v>335633197.8482998</v>
      </c>
      <c r="D21" s="160">
        <v>3253801196.0363317</v>
      </c>
      <c r="E21" s="156">
        <v>3589434393.8846316</v>
      </c>
      <c r="F21" s="160">
        <v>93800419.949999988</v>
      </c>
      <c r="G21" s="160">
        <v>918449877.55338812</v>
      </c>
      <c r="H21" s="156">
        <v>1012250297.503388</v>
      </c>
      <c r="I21" s="160">
        <v>611000038.28000104</v>
      </c>
      <c r="J21" s="160">
        <v>1698882505.3722329</v>
      </c>
      <c r="K21" s="156">
        <v>2309882543.6522341</v>
      </c>
      <c r="L21" s="160">
        <v>280684521.47130001</v>
      </c>
      <c r="M21" s="160">
        <v>445181176.78624499</v>
      </c>
      <c r="N21" s="156">
        <v>725865698.25754499</v>
      </c>
      <c r="O21" s="156">
        <v>1321118177.5496011</v>
      </c>
      <c r="P21" s="156">
        <v>6316327298.4251957</v>
      </c>
      <c r="Q21" s="156">
        <v>7637445475.9747963</v>
      </c>
    </row>
    <row r="22" spans="1:17" ht="25.5" x14ac:dyDescent="0.2">
      <c r="A22" s="98"/>
      <c r="B22" s="107" t="s">
        <v>190</v>
      </c>
      <c r="C22" s="161">
        <v>8938677246.7448082</v>
      </c>
      <c r="D22" s="161">
        <v>10590135239.35009</v>
      </c>
      <c r="E22" s="156">
        <v>19528812486.094902</v>
      </c>
      <c r="F22" s="161">
        <v>3316055487.8600001</v>
      </c>
      <c r="G22" s="161">
        <v>4468793088.9145041</v>
      </c>
      <c r="H22" s="156">
        <v>7784848576.7745037</v>
      </c>
      <c r="I22" s="161">
        <v>6491379029.8393965</v>
      </c>
      <c r="J22" s="161">
        <v>7684529687.2696648</v>
      </c>
      <c r="K22" s="156">
        <v>14175908717.109062</v>
      </c>
      <c r="L22" s="161">
        <v>3308901000.9391003</v>
      </c>
      <c r="M22" s="161">
        <v>1785780352.4084191</v>
      </c>
      <c r="N22" s="156">
        <v>5094681353.3475199</v>
      </c>
      <c r="O22" s="156">
        <v>22055012765.383308</v>
      </c>
      <c r="P22" s="156">
        <v>24529256401.04208</v>
      </c>
      <c r="Q22" s="156">
        <v>46584269166.425385</v>
      </c>
    </row>
    <row r="23" spans="1:17" x14ac:dyDescent="0.2">
      <c r="A23" s="98"/>
      <c r="B23" s="108" t="s">
        <v>44</v>
      </c>
      <c r="C23" s="157">
        <v>9481448344.8048077</v>
      </c>
      <c r="D23" s="157">
        <v>11698091352.905573</v>
      </c>
      <c r="E23" s="156">
        <v>21179539697.710384</v>
      </c>
      <c r="F23" s="157">
        <v>3447115722.0799999</v>
      </c>
      <c r="G23" s="157">
        <v>4583665736.9394503</v>
      </c>
      <c r="H23" s="156">
        <v>8030781459.0194502</v>
      </c>
      <c r="I23" s="157">
        <v>6747687036.5076084</v>
      </c>
      <c r="J23" s="157">
        <v>8320038447.9964886</v>
      </c>
      <c r="K23" s="156">
        <v>15067725484.504097</v>
      </c>
      <c r="L23" s="157">
        <v>5945217443.1339216</v>
      </c>
      <c r="M23" s="157">
        <v>1943959478.6187329</v>
      </c>
      <c r="N23" s="156">
        <v>7889176921.752655</v>
      </c>
      <c r="O23" s="156">
        <v>25621468546.52634</v>
      </c>
      <c r="P23" s="156">
        <v>26545858459.739647</v>
      </c>
      <c r="Q23" s="156">
        <v>52167327006.265984</v>
      </c>
    </row>
    <row r="24" spans="1:17" x14ac:dyDescent="0.2">
      <c r="Q24" s="174">
        <f>Q23-BS!H28</f>
        <v>-53.914405822753906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Normal="100" zoomScaleSheetLayoutView="100" workbookViewId="0">
      <selection activeCell="B2" sqref="B2"/>
    </sheetView>
  </sheetViews>
  <sheetFormatPr defaultColWidth="9.140625" defaultRowHeight="12.75" x14ac:dyDescent="0.2"/>
  <cols>
    <col min="1" max="1" width="6.140625" style="52" bestFit="1" customWidth="1"/>
    <col min="2" max="2" width="47.85546875" style="52" bestFit="1" customWidth="1"/>
    <col min="3" max="7" width="10.140625" style="52" bestFit="1" customWidth="1"/>
    <col min="8" max="11" width="11.42578125" style="52" customWidth="1"/>
    <col min="12" max="14" width="9.140625" style="52"/>
    <col min="15" max="17" width="9.85546875" style="52" bestFit="1" customWidth="1"/>
    <col min="18" max="16384" width="9.140625" style="52"/>
  </cols>
  <sheetData>
    <row r="1" spans="1:17" x14ac:dyDescent="0.2">
      <c r="B1" s="109" t="s">
        <v>24</v>
      </c>
    </row>
    <row r="2" spans="1:17" x14ac:dyDescent="0.2">
      <c r="A2" s="55"/>
      <c r="B2" s="67">
        <f>BS!B3</f>
        <v>45351</v>
      </c>
      <c r="C2" s="54"/>
      <c r="D2" s="54"/>
      <c r="E2" s="54"/>
      <c r="F2" s="54"/>
      <c r="G2" s="53"/>
      <c r="H2" s="53"/>
      <c r="I2" s="53"/>
      <c r="J2" s="53"/>
      <c r="K2" s="4" t="s">
        <v>54</v>
      </c>
    </row>
    <row r="3" spans="1:17" x14ac:dyDescent="0.2">
      <c r="A3" s="53"/>
      <c r="B3" s="53"/>
      <c r="C3" s="53"/>
      <c r="D3" s="53"/>
      <c r="E3" s="53"/>
      <c r="F3" s="53"/>
      <c r="G3" s="53"/>
      <c r="H3" s="53"/>
      <c r="I3" s="53"/>
      <c r="J3" s="53"/>
      <c r="K3" s="53"/>
    </row>
    <row r="4" spans="1:17" ht="12.75" customHeight="1" x14ac:dyDescent="0.2">
      <c r="A4" s="208"/>
      <c r="B4" s="205"/>
      <c r="C4" s="204" t="s">
        <v>253</v>
      </c>
      <c r="D4" s="204"/>
      <c r="E4" s="204"/>
      <c r="F4" s="204" t="s">
        <v>254</v>
      </c>
      <c r="G4" s="204"/>
      <c r="H4" s="204"/>
      <c r="I4" s="204" t="s">
        <v>255</v>
      </c>
      <c r="J4" s="204"/>
      <c r="K4" s="204"/>
      <c r="L4" s="207" t="s">
        <v>256</v>
      </c>
      <c r="M4" s="207"/>
      <c r="N4" s="207"/>
      <c r="O4" s="204" t="s">
        <v>257</v>
      </c>
      <c r="P4" s="204"/>
      <c r="Q4" s="204"/>
    </row>
    <row r="5" spans="1:17" x14ac:dyDescent="0.2">
      <c r="A5" s="209"/>
      <c r="B5" s="206"/>
      <c r="C5" s="150" t="s">
        <v>22</v>
      </c>
      <c r="D5" s="151" t="s">
        <v>23</v>
      </c>
      <c r="E5" s="150" t="s">
        <v>13</v>
      </c>
      <c r="F5" s="150" t="s">
        <v>22</v>
      </c>
      <c r="G5" s="151" t="s">
        <v>23</v>
      </c>
      <c r="H5" s="150" t="s">
        <v>13</v>
      </c>
      <c r="I5" s="150" t="s">
        <v>22</v>
      </c>
      <c r="J5" s="151" t="s">
        <v>23</v>
      </c>
      <c r="K5" s="150" t="s">
        <v>13</v>
      </c>
      <c r="L5" s="150" t="s">
        <v>22</v>
      </c>
      <c r="M5" s="151" t="s">
        <v>23</v>
      </c>
      <c r="N5" s="150" t="s">
        <v>13</v>
      </c>
      <c r="O5" s="150" t="s">
        <v>22</v>
      </c>
      <c r="P5" s="151" t="s">
        <v>23</v>
      </c>
      <c r="Q5" s="150" t="s">
        <v>13</v>
      </c>
    </row>
    <row r="6" spans="1:17" x14ac:dyDescent="0.2">
      <c r="A6" s="162"/>
      <c r="B6" s="153" t="s">
        <v>258</v>
      </c>
      <c r="C6" s="154"/>
      <c r="D6" s="154"/>
      <c r="E6" s="153"/>
      <c r="F6" s="154"/>
      <c r="G6" s="154"/>
      <c r="H6" s="154"/>
      <c r="I6" s="154"/>
      <c r="J6" s="154"/>
      <c r="K6" s="154"/>
      <c r="L6" s="153"/>
      <c r="M6" s="154"/>
      <c r="N6" s="154"/>
      <c r="O6" s="154"/>
      <c r="P6" s="154"/>
      <c r="Q6" s="154"/>
    </row>
    <row r="7" spans="1:17" x14ac:dyDescent="0.2">
      <c r="A7" s="162"/>
      <c r="B7" s="100" t="s">
        <v>259</v>
      </c>
      <c r="C7" s="155">
        <f>'RC-D'!C7</f>
        <v>0</v>
      </c>
      <c r="D7" s="155">
        <f>'RC-D'!D7</f>
        <v>0</v>
      </c>
      <c r="E7" s="156">
        <f>'RC-D'!E7</f>
        <v>0</v>
      </c>
      <c r="F7" s="155">
        <f>'RC-D'!F7</f>
        <v>0</v>
      </c>
      <c r="G7" s="155">
        <f>'RC-D'!G7</f>
        <v>0</v>
      </c>
      <c r="H7" s="156">
        <f>'RC-D'!H7</f>
        <v>0</v>
      </c>
      <c r="I7" s="155">
        <f>'RC-D'!I7</f>
        <v>0</v>
      </c>
      <c r="J7" s="155">
        <f>'RC-D'!J7</f>
        <v>0</v>
      </c>
      <c r="K7" s="156">
        <f>'RC-D'!K7</f>
        <v>0</v>
      </c>
      <c r="L7" s="155">
        <f>'RC-D'!L7</f>
        <v>0</v>
      </c>
      <c r="M7" s="155">
        <f>'RC-D'!M7</f>
        <v>0</v>
      </c>
      <c r="N7" s="156">
        <f>'RC-D'!N7</f>
        <v>0</v>
      </c>
      <c r="O7" s="156">
        <f>'RC-D'!O7</f>
        <v>0</v>
      </c>
      <c r="P7" s="156">
        <f>'RC-D'!P7</f>
        <v>0</v>
      </c>
      <c r="Q7" s="156">
        <f>'RC-D'!Q7</f>
        <v>0</v>
      </c>
    </row>
    <row r="8" spans="1:17" x14ac:dyDescent="0.2">
      <c r="A8" s="162"/>
      <c r="B8" s="101" t="s">
        <v>260</v>
      </c>
      <c r="C8" s="157">
        <f>'RC-D'!C8</f>
        <v>26537954.089999981</v>
      </c>
      <c r="D8" s="157">
        <f>'RC-D'!D8</f>
        <v>616210921.1221391</v>
      </c>
      <c r="E8" s="156">
        <f>'RC-D'!E8</f>
        <v>642748875.21213913</v>
      </c>
      <c r="F8" s="157">
        <f>'RC-D'!F8</f>
        <v>20400.060000000001</v>
      </c>
      <c r="G8" s="157">
        <f>'RC-D'!G8</f>
        <v>44410979.270000003</v>
      </c>
      <c r="H8" s="156">
        <f>'RC-D'!H8</f>
        <v>44431379.330000006</v>
      </c>
      <c r="I8" s="157">
        <f>'RC-D'!I8</f>
        <v>169486914.99821198</v>
      </c>
      <c r="J8" s="157">
        <f>'RC-D'!J8</f>
        <v>599263269.55542552</v>
      </c>
      <c r="K8" s="156">
        <f>'RC-D'!K8</f>
        <v>768750184.5536375</v>
      </c>
      <c r="L8" s="157">
        <f>'RC-D'!L8</f>
        <v>1001884.38</v>
      </c>
      <c r="M8" s="157">
        <f>'RC-D'!M8</f>
        <v>0</v>
      </c>
      <c r="N8" s="156">
        <f>'RC-D'!N8</f>
        <v>1001884.38</v>
      </c>
      <c r="O8" s="156">
        <f>'RC-D'!O8</f>
        <v>197047153.52821201</v>
      </c>
      <c r="P8" s="156">
        <f>'RC-D'!P8</f>
        <v>1259970580.127564</v>
      </c>
      <c r="Q8" s="156">
        <f>'RC-D'!Q8</f>
        <v>1457017733.655776</v>
      </c>
    </row>
    <row r="9" spans="1:17" x14ac:dyDescent="0.2">
      <c r="A9" s="162"/>
      <c r="B9" s="102" t="s">
        <v>261</v>
      </c>
      <c r="C9" s="155">
        <f>'RC-D'!C9</f>
        <v>7063820.7499999804</v>
      </c>
      <c r="D9" s="155">
        <f>'RC-D'!D9</f>
        <v>384462207.84937507</v>
      </c>
      <c r="E9" s="156">
        <f>'RC-D'!E9</f>
        <v>391526028.59937507</v>
      </c>
      <c r="F9" s="155">
        <f>'RC-D'!F9</f>
        <v>20400.060000000001</v>
      </c>
      <c r="G9" s="155">
        <f>'RC-D'!G9</f>
        <v>0</v>
      </c>
      <c r="H9" s="156">
        <f>'RC-D'!H9</f>
        <v>20400.060000000001</v>
      </c>
      <c r="I9" s="155">
        <f>'RC-D'!I9</f>
        <v>97702075.280000001</v>
      </c>
      <c r="J9" s="155">
        <f>'RC-D'!J9</f>
        <v>51321133.439368486</v>
      </c>
      <c r="K9" s="156">
        <f>'RC-D'!K9</f>
        <v>149023208.71936849</v>
      </c>
      <c r="L9" s="155">
        <f>'RC-D'!L9</f>
        <v>1001884.38</v>
      </c>
      <c r="M9" s="155">
        <f>'RC-D'!M9</f>
        <v>0</v>
      </c>
      <c r="N9" s="156">
        <f>'RC-D'!N9</f>
        <v>1001884.38</v>
      </c>
      <c r="O9" s="156">
        <f>'RC-D'!O9</f>
        <v>105788180.47</v>
      </c>
      <c r="P9" s="156">
        <f>'RC-D'!P9</f>
        <v>435783341.2887429</v>
      </c>
      <c r="Q9" s="156">
        <f>'RC-D'!Q9</f>
        <v>541571521.75874293</v>
      </c>
    </row>
    <row r="10" spans="1:17" x14ac:dyDescent="0.2">
      <c r="A10" s="162"/>
      <c r="B10" s="103" t="s">
        <v>262</v>
      </c>
      <c r="C10" s="155">
        <f>'RC-D'!C10</f>
        <v>19474133.34</v>
      </c>
      <c r="D10" s="155">
        <f>'RC-D'!D10</f>
        <v>231748713.272764</v>
      </c>
      <c r="E10" s="156">
        <f>'RC-D'!E10</f>
        <v>251222846.612764</v>
      </c>
      <c r="F10" s="155">
        <f>'RC-D'!F10</f>
        <v>0</v>
      </c>
      <c r="G10" s="155">
        <f>'RC-D'!G10</f>
        <v>44410979.270000003</v>
      </c>
      <c r="H10" s="156">
        <f>'RC-D'!H10</f>
        <v>44410979.270000003</v>
      </c>
      <c r="I10" s="155">
        <f>'RC-D'!I10</f>
        <v>71784839.718211994</v>
      </c>
      <c r="J10" s="155">
        <f>'RC-D'!J10</f>
        <v>547942136.11605704</v>
      </c>
      <c r="K10" s="156">
        <f>'RC-D'!K10</f>
        <v>619726975.83426905</v>
      </c>
      <c r="L10" s="155">
        <f>'RC-D'!L10</f>
        <v>0</v>
      </c>
      <c r="M10" s="155">
        <f>'RC-D'!M10</f>
        <v>0</v>
      </c>
      <c r="N10" s="156">
        <f>'RC-D'!N10</f>
        <v>0</v>
      </c>
      <c r="O10" s="156">
        <f>'RC-D'!O10</f>
        <v>91258973.058211997</v>
      </c>
      <c r="P10" s="156">
        <f>'RC-D'!P10</f>
        <v>824187238.83882093</v>
      </c>
      <c r="Q10" s="156">
        <f>'RC-D'!Q10</f>
        <v>915446211.89703298</v>
      </c>
    </row>
    <row r="11" spans="1:17" x14ac:dyDescent="0.2">
      <c r="A11" s="162"/>
      <c r="B11" s="101" t="s">
        <v>263</v>
      </c>
      <c r="C11" s="157">
        <f>'RC-D'!C11</f>
        <v>516233143.97000003</v>
      </c>
      <c r="D11" s="157">
        <f>'RC-D'!D11</f>
        <v>491745192.43334347</v>
      </c>
      <c r="E11" s="156">
        <f>'RC-D'!E11</f>
        <v>1007978336.4033434</v>
      </c>
      <c r="F11" s="157">
        <f>'RC-D'!F11</f>
        <v>131039834.16</v>
      </c>
      <c r="G11" s="157">
        <f>'RC-D'!G11</f>
        <v>70461668.754946038</v>
      </c>
      <c r="H11" s="156">
        <f>'RC-D'!H11</f>
        <v>201501502.91494602</v>
      </c>
      <c r="I11" s="157">
        <f>'RC-D'!I11</f>
        <v>86821091.670000002</v>
      </c>
      <c r="J11" s="157">
        <f>'RC-D'!J11</f>
        <v>36245491.171398014</v>
      </c>
      <c r="K11" s="156">
        <f>'RC-D'!K11</f>
        <v>123066582.84139802</v>
      </c>
      <c r="L11" s="157">
        <f>'RC-D'!L11</f>
        <v>2635314557.8148212</v>
      </c>
      <c r="M11" s="157">
        <f>'RC-D'!M11</f>
        <v>158179126.21031377</v>
      </c>
      <c r="N11" s="156">
        <f>'RC-D'!N11</f>
        <v>2793493684.025135</v>
      </c>
      <c r="O11" s="156">
        <f>'RC-D'!O11</f>
        <v>3369408627.6148214</v>
      </c>
      <c r="P11" s="156">
        <f>'RC-D'!P11</f>
        <v>756631478.57000136</v>
      </c>
      <c r="Q11" s="156">
        <f>'RC-D'!Q11</f>
        <v>4126040106.1848226</v>
      </c>
    </row>
    <row r="12" spans="1:17" x14ac:dyDescent="0.2">
      <c r="A12" s="162"/>
      <c r="B12" s="104" t="s">
        <v>264</v>
      </c>
      <c r="C12" s="155">
        <f>'RC-D'!C12</f>
        <v>507982772.31</v>
      </c>
      <c r="D12" s="155">
        <f>'RC-D'!D12</f>
        <v>404305619.32389814</v>
      </c>
      <c r="E12" s="156">
        <f>'RC-D'!E12</f>
        <v>912288391.63389814</v>
      </c>
      <c r="F12" s="155">
        <f>'RC-D'!F12</f>
        <v>79799985.279999986</v>
      </c>
      <c r="G12" s="155">
        <f>'RC-D'!G12</f>
        <v>70346566.37318404</v>
      </c>
      <c r="H12" s="156">
        <f>'RC-D'!H12</f>
        <v>150146551.65318403</v>
      </c>
      <c r="I12" s="155">
        <f>'RC-D'!I12</f>
        <v>86821091.670000002</v>
      </c>
      <c r="J12" s="155">
        <f>'RC-D'!J12</f>
        <v>36245491.171398014</v>
      </c>
      <c r="K12" s="156">
        <f>'RC-D'!K12</f>
        <v>123066582.84139802</v>
      </c>
      <c r="L12" s="155">
        <f>'RC-D'!L12</f>
        <v>2618188567.2048211</v>
      </c>
      <c r="M12" s="155">
        <f>'RC-D'!M12</f>
        <v>88417805.65621376</v>
      </c>
      <c r="N12" s="156">
        <f>'RC-D'!N12</f>
        <v>2706606372.8610349</v>
      </c>
      <c r="O12" s="156">
        <f>'RC-D'!O12</f>
        <v>3292792416.4648213</v>
      </c>
      <c r="P12" s="156">
        <f>'RC-D'!P12</f>
        <v>599315482.52469444</v>
      </c>
      <c r="Q12" s="156">
        <f>'RC-D'!Q12</f>
        <v>3892107898.9895158</v>
      </c>
    </row>
    <row r="13" spans="1:17" x14ac:dyDescent="0.2">
      <c r="A13" s="162"/>
      <c r="B13" s="104" t="s">
        <v>265</v>
      </c>
      <c r="C13" s="155">
        <f>'RC-D'!C13</f>
        <v>8250371.6600000011</v>
      </c>
      <c r="D13" s="155">
        <f>'RC-D'!D13</f>
        <v>87439573.109445319</v>
      </c>
      <c r="E13" s="156">
        <f>'RC-D'!E13</f>
        <v>95689944.769445315</v>
      </c>
      <c r="F13" s="155">
        <f>'RC-D'!F13</f>
        <v>51239848.880000003</v>
      </c>
      <c r="G13" s="155">
        <f>'RC-D'!G13</f>
        <v>115102.38176199794</v>
      </c>
      <c r="H13" s="156">
        <f>'RC-D'!H13</f>
        <v>51354951.261762001</v>
      </c>
      <c r="I13" s="155">
        <f>'RC-D'!I13</f>
        <v>0</v>
      </c>
      <c r="J13" s="155">
        <f>'RC-D'!J13</f>
        <v>0</v>
      </c>
      <c r="K13" s="156">
        <f>'RC-D'!K13</f>
        <v>0</v>
      </c>
      <c r="L13" s="155">
        <f>'RC-D'!L13</f>
        <v>17125990.609999999</v>
      </c>
      <c r="M13" s="155">
        <f>'RC-D'!M13</f>
        <v>69761320.554100007</v>
      </c>
      <c r="N13" s="156">
        <f>'RC-D'!N13</f>
        <v>86887311.164100006</v>
      </c>
      <c r="O13" s="156">
        <f>'RC-D'!O13</f>
        <v>76616211.150000006</v>
      </c>
      <c r="P13" s="156">
        <f>'RC-D'!P13</f>
        <v>157315996.04530698</v>
      </c>
      <c r="Q13" s="156">
        <f>'RC-D'!Q13</f>
        <v>233932207.19530699</v>
      </c>
    </row>
    <row r="14" spans="1:17" x14ac:dyDescent="0.2">
      <c r="A14" s="162"/>
      <c r="B14" s="105" t="s">
        <v>266</v>
      </c>
      <c r="C14" s="157">
        <f>'RC-D'!C14</f>
        <v>542771098.06000006</v>
      </c>
      <c r="D14" s="157">
        <f>'RC-D'!D14</f>
        <v>1107956113.5554826</v>
      </c>
      <c r="E14" s="156">
        <f>'RC-D'!E14</f>
        <v>1650727211.6154826</v>
      </c>
      <c r="F14" s="157">
        <f>'RC-D'!F14</f>
        <v>131060234.22</v>
      </c>
      <c r="G14" s="157">
        <f>'RC-D'!G14</f>
        <v>114872648.02494603</v>
      </c>
      <c r="H14" s="156">
        <f>'RC-D'!H14</f>
        <v>245932882.24494603</v>
      </c>
      <c r="I14" s="157">
        <f>'RC-D'!I14</f>
        <v>256308006.668212</v>
      </c>
      <c r="J14" s="157">
        <f>'RC-D'!J14</f>
        <v>635508760.72682357</v>
      </c>
      <c r="K14" s="156">
        <f>'RC-D'!K14</f>
        <v>891816767.39503551</v>
      </c>
      <c r="L14" s="157">
        <f>'RC-D'!L14</f>
        <v>2636316442.1948214</v>
      </c>
      <c r="M14" s="157">
        <f>'RC-D'!M14</f>
        <v>158179126.21031377</v>
      </c>
      <c r="N14" s="156">
        <f>'RC-D'!N14</f>
        <v>2794495568.4051352</v>
      </c>
      <c r="O14" s="156">
        <f>'RC-D'!O14</f>
        <v>3566455781.1430335</v>
      </c>
      <c r="P14" s="156">
        <f>'RC-D'!P14</f>
        <v>2016602058.6975653</v>
      </c>
      <c r="Q14" s="156">
        <f>'RC-D'!Q14</f>
        <v>5583057839.8405991</v>
      </c>
    </row>
    <row r="15" spans="1:17" x14ac:dyDescent="0.2">
      <c r="A15" s="162"/>
      <c r="B15" s="153" t="s">
        <v>267</v>
      </c>
      <c r="C15" s="158"/>
      <c r="D15" s="158"/>
      <c r="E15" s="159"/>
      <c r="F15" s="158"/>
      <c r="G15" s="158"/>
      <c r="H15" s="158"/>
      <c r="I15" s="158"/>
      <c r="J15" s="158"/>
      <c r="K15" s="158"/>
      <c r="L15" s="159"/>
      <c r="M15" s="158"/>
      <c r="N15" s="158"/>
      <c r="O15" s="158"/>
      <c r="P15" s="158"/>
      <c r="Q15" s="158"/>
    </row>
    <row r="16" spans="1:17" x14ac:dyDescent="0.2">
      <c r="A16" s="162"/>
      <c r="B16" s="100" t="s">
        <v>25</v>
      </c>
      <c r="C16" s="157">
        <f>'RC-D'!C16</f>
        <v>6176496689.9391003</v>
      </c>
      <c r="D16" s="157">
        <f>'RC-D'!D16</f>
        <v>4758990446.4739494</v>
      </c>
      <c r="E16" s="156">
        <f>'RC-D'!E16</f>
        <v>10935487136.41305</v>
      </c>
      <c r="F16" s="157">
        <f>'RC-D'!F16</f>
        <v>2467492158.3700004</v>
      </c>
      <c r="G16" s="157">
        <f>'RC-D'!G16</f>
        <v>1318005952.6394522</v>
      </c>
      <c r="H16" s="156">
        <f>'RC-D'!H16</f>
        <v>3785498111.0094523</v>
      </c>
      <c r="I16" s="157">
        <f>'RC-D'!I16</f>
        <v>2090271918.21</v>
      </c>
      <c r="J16" s="157">
        <f>'RC-D'!J16</f>
        <v>741012749.66900992</v>
      </c>
      <c r="K16" s="156">
        <f>'RC-D'!K16</f>
        <v>2831284667.8790097</v>
      </c>
      <c r="L16" s="157">
        <f>'RC-D'!L16</f>
        <v>1543468808.2047</v>
      </c>
      <c r="M16" s="157">
        <f>'RC-D'!M16</f>
        <v>148065796.80828917</v>
      </c>
      <c r="N16" s="156">
        <f>'RC-D'!N16</f>
        <v>1691534605.0129893</v>
      </c>
      <c r="O16" s="156">
        <f>'RC-D'!O16</f>
        <v>12277729574.723801</v>
      </c>
      <c r="P16" s="156">
        <f>'RC-D'!P16</f>
        <v>6966074945.5907021</v>
      </c>
      <c r="Q16" s="156">
        <f>'RC-D'!Q16</f>
        <v>19243804520.314503</v>
      </c>
    </row>
    <row r="17" spans="1:17" x14ac:dyDescent="0.2">
      <c r="A17" s="162"/>
      <c r="B17" s="106" t="s">
        <v>268</v>
      </c>
      <c r="C17" s="160">
        <f>'RC-D'!C17</f>
        <v>6080046855.1926003</v>
      </c>
      <c r="D17" s="160">
        <f>'RC-D'!D17</f>
        <v>4070124352.0727501</v>
      </c>
      <c r="E17" s="156">
        <f>'RC-D'!E17</f>
        <v>10150171207.26535</v>
      </c>
      <c r="F17" s="160">
        <f>'RC-D'!F17</f>
        <v>2466007712.7800002</v>
      </c>
      <c r="G17" s="160">
        <f>'RC-D'!G17</f>
        <v>1267448708.1463122</v>
      </c>
      <c r="H17" s="156">
        <f>'RC-D'!H17</f>
        <v>3733456420.9263124</v>
      </c>
      <c r="I17" s="160">
        <f>'RC-D'!I17</f>
        <v>2088120344.01</v>
      </c>
      <c r="J17" s="160">
        <f>'RC-D'!J17</f>
        <v>602362788.75396991</v>
      </c>
      <c r="K17" s="156">
        <f>'RC-D'!K17</f>
        <v>2690483132.7639699</v>
      </c>
      <c r="L17" s="160">
        <f>'RC-D'!L17</f>
        <v>1540175654.4347</v>
      </c>
      <c r="M17" s="160">
        <f>'RC-D'!M17</f>
        <v>105941444.28501916</v>
      </c>
      <c r="N17" s="156">
        <f>'RC-D'!N17</f>
        <v>1646117098.7197192</v>
      </c>
      <c r="O17" s="156">
        <f>'RC-D'!O17</f>
        <v>12174350566.417301</v>
      </c>
      <c r="P17" s="156">
        <f>'RC-D'!P17</f>
        <v>6045877293.2580528</v>
      </c>
      <c r="Q17" s="156">
        <f>'RC-D'!Q17</f>
        <v>18220227859.675354</v>
      </c>
    </row>
    <row r="18" spans="1:17" x14ac:dyDescent="0.2">
      <c r="A18" s="162"/>
      <c r="B18" s="106" t="s">
        <v>269</v>
      </c>
      <c r="C18" s="160">
        <f>'RC-D'!C18</f>
        <v>96449834.746499985</v>
      </c>
      <c r="D18" s="160">
        <f>'RC-D'!D18</f>
        <v>688866094.40119946</v>
      </c>
      <c r="E18" s="156">
        <f>'RC-D'!E18</f>
        <v>785315929.14769948</v>
      </c>
      <c r="F18" s="160">
        <f>'RC-D'!F18</f>
        <v>1484445.59</v>
      </c>
      <c r="G18" s="160">
        <f>'RC-D'!G18</f>
        <v>50557244.493139997</v>
      </c>
      <c r="H18" s="156">
        <f>'RC-D'!H18</f>
        <v>52041690.083140001</v>
      </c>
      <c r="I18" s="160">
        <f>'RC-D'!I18</f>
        <v>2151574.2000000002</v>
      </c>
      <c r="J18" s="160">
        <f>'RC-D'!J18</f>
        <v>138649960.91503999</v>
      </c>
      <c r="K18" s="156">
        <f>'RC-D'!K18</f>
        <v>140801535.11503997</v>
      </c>
      <c r="L18" s="160">
        <f>'RC-D'!L18</f>
        <v>3293153.77</v>
      </c>
      <c r="M18" s="160">
        <f>'RC-D'!M18</f>
        <v>42124352.523270003</v>
      </c>
      <c r="N18" s="156">
        <f>'RC-D'!N18</f>
        <v>45417506.293270007</v>
      </c>
      <c r="O18" s="156">
        <f>'RC-D'!O18</f>
        <v>103379008.3065</v>
      </c>
      <c r="P18" s="156">
        <f>'RC-D'!P18</f>
        <v>920197652.33264959</v>
      </c>
      <c r="Q18" s="156">
        <f>'RC-D'!Q18</f>
        <v>1023576660.6391495</v>
      </c>
    </row>
    <row r="19" spans="1:17" x14ac:dyDescent="0.2">
      <c r="A19" s="163"/>
      <c r="B19" s="100" t="s">
        <v>8</v>
      </c>
      <c r="C19" s="157">
        <f>'RC-D'!C19</f>
        <v>2762180556.8057089</v>
      </c>
      <c r="D19" s="157">
        <f>'RC-D'!D19</f>
        <v>5831144792.8761406</v>
      </c>
      <c r="E19" s="156">
        <f>'RC-D'!E19</f>
        <v>8593325349.6818504</v>
      </c>
      <c r="F19" s="157">
        <f>'RC-D'!F19</f>
        <v>848563329.48999977</v>
      </c>
      <c r="G19" s="157">
        <f>'RC-D'!G19</f>
        <v>3150787136.2750516</v>
      </c>
      <c r="H19" s="156">
        <f>'RC-D'!H19</f>
        <v>3999350465.7650509</v>
      </c>
      <c r="I19" s="157">
        <f>'RC-D'!I19</f>
        <v>4401107111.6293964</v>
      </c>
      <c r="J19" s="157">
        <f>'RC-D'!J19</f>
        <v>6943516937.6006546</v>
      </c>
      <c r="K19" s="156">
        <f>'RC-D'!K19</f>
        <v>11344624049.230053</v>
      </c>
      <c r="L19" s="157">
        <f>'RC-D'!L19</f>
        <v>1765432192.7344003</v>
      </c>
      <c r="M19" s="157">
        <f>'RC-D'!M19</f>
        <v>1637714555.6001301</v>
      </c>
      <c r="N19" s="156">
        <f>'RC-D'!N19</f>
        <v>3403146748.3345304</v>
      </c>
      <c r="O19" s="156">
        <f>'RC-D'!O19</f>
        <v>9777283190.6595058</v>
      </c>
      <c r="P19" s="156">
        <f>'RC-D'!P19</f>
        <v>17563181455.451378</v>
      </c>
      <c r="Q19" s="156">
        <f>'RC-D'!Q19</f>
        <v>27340464646.110882</v>
      </c>
    </row>
    <row r="20" spans="1:17" x14ac:dyDescent="0.2">
      <c r="B20" s="106" t="s">
        <v>270</v>
      </c>
      <c r="C20" s="160">
        <f>'RC-D'!C20</f>
        <v>2426547358.9574089</v>
      </c>
      <c r="D20" s="160">
        <f>'RC-D'!D20</f>
        <v>2577343596.8398094</v>
      </c>
      <c r="E20" s="156">
        <f>'RC-D'!E20</f>
        <v>5003890955.7972183</v>
      </c>
      <c r="F20" s="160">
        <f>'RC-D'!F20</f>
        <v>754762909.53999972</v>
      </c>
      <c r="G20" s="160">
        <f>'RC-D'!G20</f>
        <v>2232337258.7216635</v>
      </c>
      <c r="H20" s="156">
        <f>'RC-D'!H20</f>
        <v>2987100168.261663</v>
      </c>
      <c r="I20" s="160">
        <f>'RC-D'!I20</f>
        <v>3790107073.3493958</v>
      </c>
      <c r="J20" s="160">
        <f>'RC-D'!J20</f>
        <v>5244634432.2284222</v>
      </c>
      <c r="K20" s="156">
        <f>'RC-D'!K20</f>
        <v>9034741505.5778179</v>
      </c>
      <c r="L20" s="160">
        <f>'RC-D'!L20</f>
        <v>1484747671.2631001</v>
      </c>
      <c r="M20" s="160">
        <f>'RC-D'!M20</f>
        <v>1192533378.8138852</v>
      </c>
      <c r="N20" s="156">
        <f>'RC-D'!N20</f>
        <v>2677281050.0769854</v>
      </c>
      <c r="O20" s="156">
        <f>'RC-D'!O20</f>
        <v>8456165013.1099043</v>
      </c>
      <c r="P20" s="156">
        <f>'RC-D'!P20</f>
        <v>11246854157.02618</v>
      </c>
      <c r="Q20" s="156">
        <f>'RC-D'!Q20</f>
        <v>19703019170.136086</v>
      </c>
    </row>
    <row r="21" spans="1:17" x14ac:dyDescent="0.2">
      <c r="B21" s="106" t="s">
        <v>271</v>
      </c>
      <c r="C21" s="160">
        <f>'RC-D'!C21</f>
        <v>335633197.8482998</v>
      </c>
      <c r="D21" s="160">
        <f>'RC-D'!D21</f>
        <v>3253801196.0363317</v>
      </c>
      <c r="E21" s="156">
        <f>'RC-D'!E21</f>
        <v>3589434393.8846316</v>
      </c>
      <c r="F21" s="160">
        <f>'RC-D'!F21</f>
        <v>93800419.949999988</v>
      </c>
      <c r="G21" s="160">
        <f>'RC-D'!G21</f>
        <v>918449877.55338812</v>
      </c>
      <c r="H21" s="156">
        <f>'RC-D'!H21</f>
        <v>1012250297.503388</v>
      </c>
      <c r="I21" s="160">
        <f>'RC-D'!I21</f>
        <v>611000038.28000104</v>
      </c>
      <c r="J21" s="160">
        <f>'RC-D'!J21</f>
        <v>1698882505.3722329</v>
      </c>
      <c r="K21" s="156">
        <f>'RC-D'!K21</f>
        <v>2309882543.6522341</v>
      </c>
      <c r="L21" s="160">
        <f>'RC-D'!L21</f>
        <v>280684521.47130001</v>
      </c>
      <c r="M21" s="160">
        <f>'RC-D'!M21</f>
        <v>445181176.78624499</v>
      </c>
      <c r="N21" s="156">
        <f>'RC-D'!N21</f>
        <v>725865698.25754499</v>
      </c>
      <c r="O21" s="156">
        <f>'RC-D'!O21</f>
        <v>1321118177.5496011</v>
      </c>
      <c r="P21" s="156">
        <f>'RC-D'!P21</f>
        <v>6316327298.4251957</v>
      </c>
      <c r="Q21" s="156">
        <f>'RC-D'!Q21</f>
        <v>7637445475.9747963</v>
      </c>
    </row>
    <row r="22" spans="1:17" x14ac:dyDescent="0.2">
      <c r="B22" s="107" t="s">
        <v>272</v>
      </c>
      <c r="C22" s="161">
        <f>'RC-D'!C22</f>
        <v>8938677246.7448082</v>
      </c>
      <c r="D22" s="161">
        <f>'RC-D'!D22</f>
        <v>10590135239.35009</v>
      </c>
      <c r="E22" s="156">
        <f>'RC-D'!E22</f>
        <v>19528812486.094902</v>
      </c>
      <c r="F22" s="161">
        <f>'RC-D'!F22</f>
        <v>3316055487.8600001</v>
      </c>
      <c r="G22" s="161">
        <f>'RC-D'!G22</f>
        <v>4468793088.9145041</v>
      </c>
      <c r="H22" s="156">
        <f>'RC-D'!H22</f>
        <v>7784848576.7745037</v>
      </c>
      <c r="I22" s="161">
        <f>'RC-D'!I22</f>
        <v>6491379029.8393965</v>
      </c>
      <c r="J22" s="161">
        <f>'RC-D'!J22</f>
        <v>7684529687.2696648</v>
      </c>
      <c r="K22" s="156">
        <f>'RC-D'!K22</f>
        <v>14175908717.109062</v>
      </c>
      <c r="L22" s="161">
        <f>'RC-D'!L22</f>
        <v>3308901000.9391003</v>
      </c>
      <c r="M22" s="161">
        <f>'RC-D'!M22</f>
        <v>1785780352.4084191</v>
      </c>
      <c r="N22" s="156">
        <f>'RC-D'!N22</f>
        <v>5094681353.3475199</v>
      </c>
      <c r="O22" s="156">
        <f>'RC-D'!O22</f>
        <v>22055012765.383308</v>
      </c>
      <c r="P22" s="156">
        <f>'RC-D'!P22</f>
        <v>24529256401.04208</v>
      </c>
      <c r="Q22" s="156">
        <f>'RC-D'!Q22</f>
        <v>46584269166.425385</v>
      </c>
    </row>
    <row r="23" spans="1:17" x14ac:dyDescent="0.2">
      <c r="B23" s="164" t="s">
        <v>26</v>
      </c>
      <c r="C23" s="165">
        <f>'RC-D'!C23</f>
        <v>9481448344.8048077</v>
      </c>
      <c r="D23" s="165">
        <f>'RC-D'!D23</f>
        <v>11698091352.905573</v>
      </c>
      <c r="E23" s="165">
        <f>'RC-D'!E23</f>
        <v>21179539697.710384</v>
      </c>
      <c r="F23" s="165">
        <f>'RC-D'!F23</f>
        <v>3447115722.0799999</v>
      </c>
      <c r="G23" s="165">
        <f>'RC-D'!G23</f>
        <v>4583665736.9394503</v>
      </c>
      <c r="H23" s="165">
        <f>'RC-D'!H23</f>
        <v>8030781459.0194502</v>
      </c>
      <c r="I23" s="165">
        <f>'RC-D'!I23</f>
        <v>6747687036.5076084</v>
      </c>
      <c r="J23" s="165">
        <f>'RC-D'!J23</f>
        <v>8320038447.9964886</v>
      </c>
      <c r="K23" s="165">
        <f>'RC-D'!K23</f>
        <v>15067725484.504097</v>
      </c>
      <c r="L23" s="165">
        <f>'RC-D'!L23</f>
        <v>5945217443.1339216</v>
      </c>
      <c r="M23" s="165">
        <f>'RC-D'!M23</f>
        <v>1943959478.6187329</v>
      </c>
      <c r="N23" s="165">
        <f>'RC-D'!N23</f>
        <v>7889176921.752655</v>
      </c>
      <c r="O23" s="165">
        <f>'RC-D'!O23</f>
        <v>25621468546.52634</v>
      </c>
      <c r="P23" s="165">
        <f>'RC-D'!P23</f>
        <v>26545858459.739647</v>
      </c>
      <c r="Q23" s="165">
        <f>'RC-D'!Q23</f>
        <v>52167327006.265984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130" zoomScaleNormal="115" zoomScaleSheetLayoutView="130" workbookViewId="0">
      <selection activeCell="B7" sqref="B7"/>
    </sheetView>
  </sheetViews>
  <sheetFormatPr defaultColWidth="8.7109375" defaultRowHeight="12.75" x14ac:dyDescent="0.2"/>
  <cols>
    <col min="1" max="1" width="59.7109375" style="115" customWidth="1"/>
    <col min="2" max="2" width="14.42578125" style="115" customWidth="1"/>
    <col min="3" max="4" width="9.85546875" style="115" bestFit="1" customWidth="1"/>
    <col min="5" max="7" width="8.85546875" style="115" bestFit="1" customWidth="1"/>
    <col min="8" max="13" width="8.7109375" style="115"/>
    <col min="14" max="16" width="8.85546875" style="115" bestFit="1" customWidth="1"/>
    <col min="17" max="19" width="9.85546875" style="115" bestFit="1" customWidth="1"/>
    <col min="20" max="28" width="8.85546875" style="115" bestFit="1" customWidth="1"/>
    <col min="29" max="16384" width="8.7109375" style="115"/>
  </cols>
  <sheetData>
    <row r="1" spans="1:28" x14ac:dyDescent="0.2">
      <c r="A1" s="118" t="s">
        <v>222</v>
      </c>
    </row>
    <row r="2" spans="1:28" x14ac:dyDescent="0.2">
      <c r="A2" s="69"/>
    </row>
    <row r="3" spans="1:28" x14ac:dyDescent="0.2">
      <c r="A3" s="69">
        <f>BS!B3</f>
        <v>45351</v>
      </c>
    </row>
    <row r="4" spans="1:28" x14ac:dyDescent="0.2">
      <c r="A4" s="115" t="s">
        <v>273</v>
      </c>
    </row>
    <row r="5" spans="1:28" ht="87" customHeight="1" x14ac:dyDescent="0.2">
      <c r="A5" s="211" t="s">
        <v>221</v>
      </c>
      <c r="B5" s="212" t="s">
        <v>194</v>
      </c>
      <c r="C5" s="212"/>
      <c r="D5" s="212"/>
      <c r="E5" s="212" t="s">
        <v>195</v>
      </c>
      <c r="F5" s="212"/>
      <c r="G5" s="212"/>
      <c r="H5" s="212" t="s">
        <v>196</v>
      </c>
      <c r="I5" s="212"/>
      <c r="J5" s="212"/>
      <c r="K5" s="212" t="s">
        <v>197</v>
      </c>
      <c r="L5" s="212"/>
      <c r="M5" s="212"/>
      <c r="N5" s="212" t="s">
        <v>198</v>
      </c>
      <c r="O5" s="212"/>
      <c r="P5" s="212"/>
      <c r="Q5" s="210" t="s">
        <v>199</v>
      </c>
      <c r="R5" s="210"/>
      <c r="S5" s="210"/>
      <c r="T5" s="210" t="s">
        <v>200</v>
      </c>
      <c r="U5" s="210"/>
      <c r="V5" s="210"/>
      <c r="W5" s="210" t="s">
        <v>201</v>
      </c>
      <c r="X5" s="210"/>
      <c r="Y5" s="210"/>
      <c r="Z5" s="210" t="s">
        <v>202</v>
      </c>
      <c r="AA5" s="210"/>
      <c r="AB5" s="210"/>
    </row>
    <row r="6" spans="1:28" x14ac:dyDescent="0.2">
      <c r="A6" s="211"/>
      <c r="B6" s="116" t="s">
        <v>22</v>
      </c>
      <c r="C6" s="116" t="s">
        <v>23</v>
      </c>
      <c r="D6" s="116" t="s">
        <v>72</v>
      </c>
      <c r="E6" s="116" t="s">
        <v>22</v>
      </c>
      <c r="F6" s="116" t="s">
        <v>23</v>
      </c>
      <c r="G6" s="116" t="s">
        <v>72</v>
      </c>
      <c r="H6" s="116" t="s">
        <v>22</v>
      </c>
      <c r="I6" s="116" t="s">
        <v>23</v>
      </c>
      <c r="J6" s="116" t="s">
        <v>72</v>
      </c>
      <c r="K6" s="116" t="s">
        <v>22</v>
      </c>
      <c r="L6" s="116" t="s">
        <v>23</v>
      </c>
      <c r="M6" s="116" t="s">
        <v>72</v>
      </c>
      <c r="N6" s="116" t="s">
        <v>22</v>
      </c>
      <c r="O6" s="116" t="s">
        <v>23</v>
      </c>
      <c r="P6" s="116" t="s">
        <v>72</v>
      </c>
      <c r="Q6" s="116" t="s">
        <v>22</v>
      </c>
      <c r="R6" s="116" t="s">
        <v>23</v>
      </c>
      <c r="S6" s="116" t="s">
        <v>72</v>
      </c>
      <c r="T6" s="116" t="s">
        <v>22</v>
      </c>
      <c r="U6" s="116" t="s">
        <v>23</v>
      </c>
      <c r="V6" s="116" t="s">
        <v>72</v>
      </c>
      <c r="W6" s="116" t="s">
        <v>22</v>
      </c>
      <c r="X6" s="116" t="s">
        <v>23</v>
      </c>
      <c r="Y6" s="116" t="s">
        <v>72</v>
      </c>
      <c r="Z6" s="116" t="s">
        <v>22</v>
      </c>
      <c r="AA6" s="116" t="s">
        <v>23</v>
      </c>
      <c r="AB6" s="116" t="s">
        <v>72</v>
      </c>
    </row>
    <row r="7" spans="1:28" x14ac:dyDescent="0.2">
      <c r="A7" s="111" t="s">
        <v>276</v>
      </c>
      <c r="B7" s="166">
        <v>0</v>
      </c>
      <c r="C7" s="166">
        <v>44315271.049999997</v>
      </c>
      <c r="D7" s="166">
        <v>44315271.049999997</v>
      </c>
      <c r="E7" s="167">
        <v>0</v>
      </c>
      <c r="F7" s="167">
        <v>215513.54177312</v>
      </c>
      <c r="G7" s="167">
        <v>215513.54177312</v>
      </c>
      <c r="H7" s="117">
        <v>0</v>
      </c>
      <c r="I7" s="113">
        <v>7.6554901720060256E-2</v>
      </c>
      <c r="J7" s="117">
        <v>7.6554899999999995E-2</v>
      </c>
      <c r="K7" s="114">
        <v>0</v>
      </c>
      <c r="L7" s="114">
        <v>10.474121455102722</v>
      </c>
      <c r="M7" s="114">
        <v>10.4741</v>
      </c>
      <c r="N7" s="170">
        <v>0</v>
      </c>
      <c r="O7" s="170">
        <v>0</v>
      </c>
      <c r="P7" s="170">
        <v>0</v>
      </c>
      <c r="Q7" s="170">
        <v>0</v>
      </c>
      <c r="R7" s="170">
        <v>44315271.049999997</v>
      </c>
      <c r="S7" s="170">
        <v>44315271.049999997</v>
      </c>
      <c r="T7" s="170">
        <v>0</v>
      </c>
      <c r="U7" s="170">
        <v>0</v>
      </c>
      <c r="V7" s="170">
        <v>0</v>
      </c>
      <c r="W7" s="170">
        <v>0</v>
      </c>
      <c r="X7" s="170">
        <v>0</v>
      </c>
      <c r="Y7" s="170">
        <v>0</v>
      </c>
      <c r="Z7" s="170">
        <v>0</v>
      </c>
      <c r="AA7" s="170">
        <v>0</v>
      </c>
      <c r="AB7" s="170">
        <v>0</v>
      </c>
    </row>
    <row r="8" spans="1:28" x14ac:dyDescent="0.2">
      <c r="A8" s="110" t="s">
        <v>92</v>
      </c>
      <c r="B8" s="166">
        <v>37351965.871483691</v>
      </c>
      <c r="C8" s="166">
        <v>28578409.716397371</v>
      </c>
      <c r="D8" s="166">
        <v>65930375.587881103</v>
      </c>
      <c r="E8" s="167">
        <v>207880.73066060001</v>
      </c>
      <c r="F8" s="167">
        <v>310786.87595000002</v>
      </c>
      <c r="G8" s="167">
        <v>518667.60661060002</v>
      </c>
      <c r="H8" s="117">
        <v>0.12534400000000001</v>
      </c>
      <c r="I8" s="113">
        <v>8.8423721093923144E-2</v>
      </c>
      <c r="J8" s="117">
        <v>0.109149</v>
      </c>
      <c r="K8" s="114">
        <v>57.752200000000002</v>
      </c>
      <c r="L8" s="114">
        <v>57.557107123954275</v>
      </c>
      <c r="M8" s="114">
        <v>57.666699999999999</v>
      </c>
      <c r="N8" s="170">
        <v>191998.69999999998</v>
      </c>
      <c r="O8" s="170">
        <v>0</v>
      </c>
      <c r="P8" s="170">
        <v>191998.69999999998</v>
      </c>
      <c r="Q8" s="170">
        <v>36847562.183283687</v>
      </c>
      <c r="R8" s="170">
        <v>28578363.294297371</v>
      </c>
      <c r="S8" s="170">
        <v>65425925.477581099</v>
      </c>
      <c r="T8" s="170">
        <v>312289.0882</v>
      </c>
      <c r="U8" s="170">
        <v>0</v>
      </c>
      <c r="V8" s="170">
        <v>312289.0882</v>
      </c>
      <c r="W8" s="170">
        <v>192114.6</v>
      </c>
      <c r="X8" s="170">
        <v>46.4221</v>
      </c>
      <c r="Y8" s="170">
        <v>192161.02209999997</v>
      </c>
      <c r="Z8" s="170">
        <v>0</v>
      </c>
      <c r="AA8" s="170">
        <v>0</v>
      </c>
      <c r="AB8" s="170">
        <v>0</v>
      </c>
    </row>
    <row r="9" spans="1:28" x14ac:dyDescent="0.2">
      <c r="A9" s="110" t="s">
        <v>93</v>
      </c>
      <c r="B9" s="166">
        <v>544933040.41921401</v>
      </c>
      <c r="C9" s="166">
        <v>57069826.90976274</v>
      </c>
      <c r="D9" s="166">
        <v>602002867.32897687</v>
      </c>
      <c r="E9" s="167">
        <v>3490629.5786356297</v>
      </c>
      <c r="F9" s="167">
        <v>524258.67551953997</v>
      </c>
      <c r="G9" s="167">
        <v>4014888.2541551702</v>
      </c>
      <c r="H9" s="117">
        <v>0.13583200000000001</v>
      </c>
      <c r="I9" s="113">
        <v>7.910329532475617E-2</v>
      </c>
      <c r="J9" s="117">
        <v>0.130437</v>
      </c>
      <c r="K9" s="114">
        <v>24.4054</v>
      </c>
      <c r="L9" s="114">
        <v>26.473406147360667</v>
      </c>
      <c r="M9" s="114">
        <v>24.602499999999999</v>
      </c>
      <c r="N9" s="170">
        <v>1194866.6072</v>
      </c>
      <c r="O9" s="170">
        <v>570321.78619999997</v>
      </c>
      <c r="P9" s="170">
        <v>1765188.3933999999</v>
      </c>
      <c r="Q9" s="170">
        <v>542862194.63241398</v>
      </c>
      <c r="R9" s="170">
        <v>56165729.504062742</v>
      </c>
      <c r="S9" s="170">
        <v>599027924.13657689</v>
      </c>
      <c r="T9" s="170">
        <v>71363.999599999996</v>
      </c>
      <c r="U9" s="170">
        <v>0</v>
      </c>
      <c r="V9" s="170">
        <v>71363.999599999996</v>
      </c>
      <c r="W9" s="170">
        <v>1999481.7871999999</v>
      </c>
      <c r="X9" s="170">
        <v>845479.36569999997</v>
      </c>
      <c r="Y9" s="170">
        <v>2844961.1527999998</v>
      </c>
      <c r="Z9" s="170">
        <v>0</v>
      </c>
      <c r="AA9" s="170">
        <v>58618.04</v>
      </c>
      <c r="AB9" s="170">
        <v>58618.04</v>
      </c>
    </row>
    <row r="10" spans="1:28" x14ac:dyDescent="0.2">
      <c r="A10" s="110" t="s">
        <v>203</v>
      </c>
      <c r="B10" s="166">
        <v>224196332.85105002</v>
      </c>
      <c r="C10" s="166">
        <v>3053674.73010218</v>
      </c>
      <c r="D10" s="166">
        <v>227250007.58115202</v>
      </c>
      <c r="E10" s="167">
        <v>1022065.6854367401</v>
      </c>
      <c r="F10" s="167">
        <v>59060.761999999995</v>
      </c>
      <c r="G10" s="167">
        <v>1081126.4474367399</v>
      </c>
      <c r="H10" s="117">
        <v>0.14646799999999999</v>
      </c>
      <c r="I10" s="113">
        <v>0.107238</v>
      </c>
      <c r="J10" s="117">
        <v>0.14593200000000001</v>
      </c>
      <c r="K10" s="114">
        <v>25.412800000000001</v>
      </c>
      <c r="L10" s="114">
        <v>49.46370000000001</v>
      </c>
      <c r="M10" s="114">
        <v>25.732299999999999</v>
      </c>
      <c r="N10" s="170">
        <v>185.36</v>
      </c>
      <c r="O10" s="170">
        <v>46296.782099999997</v>
      </c>
      <c r="P10" s="170">
        <v>46482.142099999997</v>
      </c>
      <c r="Q10" s="170">
        <v>223638202.97105002</v>
      </c>
      <c r="R10" s="170">
        <v>3007377.9480021801</v>
      </c>
      <c r="S10" s="170">
        <v>226645580.91905203</v>
      </c>
      <c r="T10" s="170">
        <v>10657.07</v>
      </c>
      <c r="U10" s="170">
        <v>0</v>
      </c>
      <c r="V10" s="170">
        <v>10657.07</v>
      </c>
      <c r="W10" s="170">
        <v>547472.80999999994</v>
      </c>
      <c r="X10" s="170">
        <v>46296.782099999997</v>
      </c>
      <c r="Y10" s="170">
        <v>593769.59209999989</v>
      </c>
      <c r="Z10" s="170">
        <v>0</v>
      </c>
      <c r="AA10" s="170">
        <v>0</v>
      </c>
      <c r="AB10" s="170">
        <v>0</v>
      </c>
    </row>
    <row r="11" spans="1:28" x14ac:dyDescent="0.2">
      <c r="A11" s="110" t="s">
        <v>94</v>
      </c>
      <c r="B11" s="166">
        <v>226854953.60489318</v>
      </c>
      <c r="C11" s="166">
        <v>2466894115.0268779</v>
      </c>
      <c r="D11" s="166">
        <v>2693749068.6317673</v>
      </c>
      <c r="E11" s="167">
        <v>16761197.83970537</v>
      </c>
      <c r="F11" s="167">
        <v>22982460.360362761</v>
      </c>
      <c r="G11" s="167">
        <v>39743658.200068124</v>
      </c>
      <c r="H11" s="117">
        <v>0.12012399999999999</v>
      </c>
      <c r="I11" s="113">
        <v>0.10277910219656684</v>
      </c>
      <c r="J11" s="117">
        <v>0.104201</v>
      </c>
      <c r="K11" s="114">
        <v>48.2729</v>
      </c>
      <c r="L11" s="114">
        <v>40.20649489726393</v>
      </c>
      <c r="M11" s="114">
        <v>40.871499999999997</v>
      </c>
      <c r="N11" s="170">
        <v>3010823.0719000003</v>
      </c>
      <c r="O11" s="170">
        <v>42345268.114007995</v>
      </c>
      <c r="P11" s="170">
        <v>45356091.185908005</v>
      </c>
      <c r="Q11" s="170">
        <v>178309339.06600979</v>
      </c>
      <c r="R11" s="170">
        <v>2256658511.4589787</v>
      </c>
      <c r="S11" s="170">
        <v>2434967850.5250845</v>
      </c>
      <c r="T11" s="170">
        <v>10316321.2141</v>
      </c>
      <c r="U11" s="170">
        <v>140375004.89579597</v>
      </c>
      <c r="V11" s="170">
        <v>150691326.10979599</v>
      </c>
      <c r="W11" s="170">
        <v>38229293.324783392</v>
      </c>
      <c r="X11" s="170">
        <v>52865179.200603336</v>
      </c>
      <c r="Y11" s="170">
        <v>91094472.525386706</v>
      </c>
      <c r="Z11" s="170">
        <v>0</v>
      </c>
      <c r="AA11" s="170">
        <v>16995419.471500002</v>
      </c>
      <c r="AB11" s="170">
        <v>16995419.471500002</v>
      </c>
    </row>
    <row r="12" spans="1:28" x14ac:dyDescent="0.2">
      <c r="A12" s="110" t="s">
        <v>95</v>
      </c>
      <c r="B12" s="166">
        <v>516146137.27172017</v>
      </c>
      <c r="C12" s="166">
        <v>2167136492.9358854</v>
      </c>
      <c r="D12" s="166">
        <v>2683282630.2076073</v>
      </c>
      <c r="E12" s="167">
        <v>8288398.691239791</v>
      </c>
      <c r="F12" s="167">
        <v>15684708.241624299</v>
      </c>
      <c r="G12" s="167">
        <v>23973106.932864103</v>
      </c>
      <c r="H12" s="117">
        <v>0.130603</v>
      </c>
      <c r="I12" s="113">
        <v>8.5668108955821234E-2</v>
      </c>
      <c r="J12" s="117">
        <v>9.4184500000000004E-2</v>
      </c>
      <c r="K12" s="114">
        <v>94.380600000000001</v>
      </c>
      <c r="L12" s="114">
        <v>120.028657794818</v>
      </c>
      <c r="M12" s="114">
        <v>115.134</v>
      </c>
      <c r="N12" s="170">
        <v>19126308.806599997</v>
      </c>
      <c r="O12" s="170">
        <v>38231062.342181996</v>
      </c>
      <c r="P12" s="170">
        <v>57357371.148782</v>
      </c>
      <c r="Q12" s="170">
        <v>466627660.9073202</v>
      </c>
      <c r="R12" s="170">
        <v>1965964823.0709794</v>
      </c>
      <c r="S12" s="170">
        <v>2432592483.978301</v>
      </c>
      <c r="T12" s="170">
        <v>28686810.357999992</v>
      </c>
      <c r="U12" s="170">
        <v>143574812.21258605</v>
      </c>
      <c r="V12" s="170">
        <v>172261622.57058603</v>
      </c>
      <c r="W12" s="170">
        <v>20831666.0064</v>
      </c>
      <c r="X12" s="170">
        <v>55824698.64542</v>
      </c>
      <c r="Y12" s="170">
        <v>76656364.651819989</v>
      </c>
      <c r="Z12" s="170">
        <v>0</v>
      </c>
      <c r="AA12" s="170">
        <v>1772159.0069000002</v>
      </c>
      <c r="AB12" s="170">
        <v>1772159.0069000002</v>
      </c>
    </row>
    <row r="13" spans="1:28" x14ac:dyDescent="0.2">
      <c r="A13" s="110" t="s">
        <v>96</v>
      </c>
      <c r="B13" s="166">
        <v>393405838.32750863</v>
      </c>
      <c r="C13" s="166">
        <v>476308684.75766253</v>
      </c>
      <c r="D13" s="166">
        <v>869714523.0851711</v>
      </c>
      <c r="E13" s="167">
        <v>20682012.140595898</v>
      </c>
      <c r="F13" s="167">
        <v>8323628.1629804494</v>
      </c>
      <c r="G13" s="167">
        <v>29005640.303576339</v>
      </c>
      <c r="H13" s="117">
        <v>0.14433299999999999</v>
      </c>
      <c r="I13" s="113">
        <v>9.5084584035775035E-2</v>
      </c>
      <c r="J13" s="117">
        <v>0.117074</v>
      </c>
      <c r="K13" s="114">
        <v>39.100499999999997</v>
      </c>
      <c r="L13" s="114">
        <v>50.190025704456424</v>
      </c>
      <c r="M13" s="114">
        <v>45.242199999999997</v>
      </c>
      <c r="N13" s="170">
        <v>22303231.4538</v>
      </c>
      <c r="O13" s="170">
        <v>13295379.015000001</v>
      </c>
      <c r="P13" s="170">
        <v>35598610.468799993</v>
      </c>
      <c r="Q13" s="170">
        <v>340615884.08030862</v>
      </c>
      <c r="R13" s="170">
        <v>410066906.56435049</v>
      </c>
      <c r="S13" s="170">
        <v>750682790.64455914</v>
      </c>
      <c r="T13" s="170">
        <v>19079676.7403</v>
      </c>
      <c r="U13" s="170">
        <v>48550051.401699997</v>
      </c>
      <c r="V13" s="170">
        <v>67629728.142099991</v>
      </c>
      <c r="W13" s="170">
        <v>33676244.346299991</v>
      </c>
      <c r="X13" s="170">
        <v>17691726.791611999</v>
      </c>
      <c r="Y13" s="170">
        <v>51367971.13791199</v>
      </c>
      <c r="Z13" s="170">
        <v>34033.160600000003</v>
      </c>
      <c r="AA13" s="170">
        <v>0</v>
      </c>
      <c r="AB13" s="170">
        <v>34033.160600000003</v>
      </c>
    </row>
    <row r="14" spans="1:28" x14ac:dyDescent="0.2">
      <c r="A14" s="110" t="s">
        <v>97</v>
      </c>
      <c r="B14" s="166">
        <v>533972728.00454867</v>
      </c>
      <c r="C14" s="166">
        <v>1384381068.9542704</v>
      </c>
      <c r="D14" s="166">
        <v>1918353796.9588201</v>
      </c>
      <c r="E14" s="167">
        <v>10901093.003789201</v>
      </c>
      <c r="F14" s="167">
        <v>12536597.647356499</v>
      </c>
      <c r="G14" s="167">
        <v>23437690.651145723</v>
      </c>
      <c r="H14" s="117">
        <v>0.132324</v>
      </c>
      <c r="I14" s="113">
        <v>0.10917972401184291</v>
      </c>
      <c r="J14" s="117">
        <v>0.11561200000000001</v>
      </c>
      <c r="K14" s="114">
        <v>65.808800000000005</v>
      </c>
      <c r="L14" s="114">
        <v>74.640867895748059</v>
      </c>
      <c r="M14" s="114">
        <v>72.182699999999997</v>
      </c>
      <c r="N14" s="170">
        <v>4526116.4546086313</v>
      </c>
      <c r="O14" s="170">
        <v>26033232.080734003</v>
      </c>
      <c r="P14" s="170">
        <v>30559348.53534263</v>
      </c>
      <c r="Q14" s="170">
        <v>439883378.76054001</v>
      </c>
      <c r="R14" s="170">
        <v>1325865309.0915625</v>
      </c>
      <c r="S14" s="170">
        <v>1765748687.8520036</v>
      </c>
      <c r="T14" s="170">
        <v>79222232.743300006</v>
      </c>
      <c r="U14" s="170">
        <v>21363266.040053941</v>
      </c>
      <c r="V14" s="170">
        <v>100585498.78345396</v>
      </c>
      <c r="W14" s="170">
        <v>14867116.50070863</v>
      </c>
      <c r="X14" s="170">
        <v>37152493.822653994</v>
      </c>
      <c r="Y14" s="170">
        <v>52019610.323362641</v>
      </c>
      <c r="Z14" s="170">
        <v>0</v>
      </c>
      <c r="AA14" s="170">
        <v>0</v>
      </c>
      <c r="AB14" s="170">
        <v>0</v>
      </c>
    </row>
    <row r="15" spans="1:28" x14ac:dyDescent="0.2">
      <c r="A15" s="110" t="s">
        <v>204</v>
      </c>
      <c r="B15" s="166">
        <v>1089816538.4214618</v>
      </c>
      <c r="C15" s="166">
        <v>640043969.4842484</v>
      </c>
      <c r="D15" s="166">
        <v>1729860507.9057102</v>
      </c>
      <c r="E15" s="167">
        <v>12200071.320861652</v>
      </c>
      <c r="F15" s="167">
        <v>6074636.5395325199</v>
      </c>
      <c r="G15" s="167">
        <v>18274707.86039418</v>
      </c>
      <c r="H15" s="117">
        <v>0.13148099999999999</v>
      </c>
      <c r="I15" s="113">
        <v>8.1897433134172776E-2</v>
      </c>
      <c r="J15" s="117">
        <v>0.113651</v>
      </c>
      <c r="K15" s="114">
        <v>53.716099999999997</v>
      </c>
      <c r="L15" s="114">
        <v>68.618889610909704</v>
      </c>
      <c r="M15" s="114">
        <v>59.0946</v>
      </c>
      <c r="N15" s="170">
        <v>14982310.084399996</v>
      </c>
      <c r="O15" s="170">
        <v>32494276.359637849</v>
      </c>
      <c r="P15" s="170">
        <v>47476586.444037847</v>
      </c>
      <c r="Q15" s="170">
        <v>1057384632.1627618</v>
      </c>
      <c r="R15" s="170">
        <v>612087381.07247055</v>
      </c>
      <c r="S15" s="170">
        <v>1669472013.2351322</v>
      </c>
      <c r="T15" s="170">
        <v>18648827.9254</v>
      </c>
      <c r="U15" s="170">
        <v>12974828.1273</v>
      </c>
      <c r="V15" s="170">
        <v>31623656.052700002</v>
      </c>
      <c r="W15" s="170">
        <v>13059519.858999999</v>
      </c>
      <c r="X15" s="170">
        <v>14544037.811977848</v>
      </c>
      <c r="Y15" s="170">
        <v>27603557.671077851</v>
      </c>
      <c r="Z15" s="170">
        <v>723558.4743</v>
      </c>
      <c r="AA15" s="170">
        <v>437722.47250000003</v>
      </c>
      <c r="AB15" s="170">
        <v>1161280.9468</v>
      </c>
    </row>
    <row r="16" spans="1:28" x14ac:dyDescent="0.2">
      <c r="A16" s="110" t="s">
        <v>98</v>
      </c>
      <c r="B16" s="166">
        <v>819496442.90645206</v>
      </c>
      <c r="C16" s="166">
        <v>753207329.93887222</v>
      </c>
      <c r="D16" s="166">
        <v>1572703772.8453233</v>
      </c>
      <c r="E16" s="167">
        <v>18278137.472087711</v>
      </c>
      <c r="F16" s="167">
        <v>31242076.405528624</v>
      </c>
      <c r="G16" s="167">
        <v>49520213.877616331</v>
      </c>
      <c r="H16" s="117">
        <v>0.13020699999999999</v>
      </c>
      <c r="I16" s="113">
        <v>9.2408255867382522E-2</v>
      </c>
      <c r="J16" s="117">
        <v>0.112054</v>
      </c>
      <c r="K16" s="114">
        <v>53.644599999999997</v>
      </c>
      <c r="L16" s="114">
        <v>70.7845120729543</v>
      </c>
      <c r="M16" s="114">
        <v>61.879300000000001</v>
      </c>
      <c r="N16" s="170">
        <v>7126012.4377000006</v>
      </c>
      <c r="O16" s="170">
        <v>23783582.273727998</v>
      </c>
      <c r="P16" s="170">
        <v>30909594.711427994</v>
      </c>
      <c r="Q16" s="170">
        <v>725344583.99980533</v>
      </c>
      <c r="R16" s="170">
        <v>551768546.23875129</v>
      </c>
      <c r="S16" s="170">
        <v>1277113130.2386558</v>
      </c>
      <c r="T16" s="170">
        <v>72492354.055800021</v>
      </c>
      <c r="U16" s="170">
        <v>166718775.56379998</v>
      </c>
      <c r="V16" s="170">
        <v>239211129.61959994</v>
      </c>
      <c r="W16" s="170">
        <v>21608442.560346626</v>
      </c>
      <c r="X16" s="170">
        <v>34720008.136320949</v>
      </c>
      <c r="Y16" s="170">
        <v>56328450.69656758</v>
      </c>
      <c r="Z16" s="170">
        <v>51062.290500000003</v>
      </c>
      <c r="AA16" s="170">
        <v>0</v>
      </c>
      <c r="AB16" s="170">
        <v>51062.290500000003</v>
      </c>
    </row>
    <row r="17" spans="1:28" x14ac:dyDescent="0.2">
      <c r="A17" s="110" t="s">
        <v>205</v>
      </c>
      <c r="B17" s="166">
        <v>222845705.56800097</v>
      </c>
      <c r="C17" s="166">
        <v>319521175.39696169</v>
      </c>
      <c r="D17" s="166">
        <v>542366880.96496296</v>
      </c>
      <c r="E17" s="167">
        <v>2507374.3954332201</v>
      </c>
      <c r="F17" s="167">
        <v>1991388.4276193499</v>
      </c>
      <c r="G17" s="167">
        <v>4498762.8230525693</v>
      </c>
      <c r="H17" s="117">
        <v>0.131303</v>
      </c>
      <c r="I17" s="113">
        <v>7.6907412039475598E-2</v>
      </c>
      <c r="J17" s="117">
        <v>9.9232200000000007E-2</v>
      </c>
      <c r="K17" s="114">
        <v>55.724200000000003</v>
      </c>
      <c r="L17" s="114">
        <v>66.677682611440957</v>
      </c>
      <c r="M17" s="114">
        <v>62.181899999999999</v>
      </c>
      <c r="N17" s="170">
        <v>3193422.6182000004</v>
      </c>
      <c r="O17" s="170">
        <v>1739101.0301000001</v>
      </c>
      <c r="P17" s="170">
        <v>4932523.6482999995</v>
      </c>
      <c r="Q17" s="170">
        <v>213685931.54450098</v>
      </c>
      <c r="R17" s="170">
        <v>310907462.30606174</v>
      </c>
      <c r="S17" s="170">
        <v>524593393.85056293</v>
      </c>
      <c r="T17" s="170">
        <v>5332601.7618999993</v>
      </c>
      <c r="U17" s="170">
        <v>3841147.5846000002</v>
      </c>
      <c r="V17" s="170">
        <v>9173749.3465</v>
      </c>
      <c r="W17" s="170">
        <v>3802689.2938000001</v>
      </c>
      <c r="X17" s="170">
        <v>4772565.5063000005</v>
      </c>
      <c r="Y17" s="170">
        <v>8575254.8001000006</v>
      </c>
      <c r="Z17" s="170">
        <v>24482.967799999999</v>
      </c>
      <c r="AA17" s="170">
        <v>0</v>
      </c>
      <c r="AB17" s="170">
        <v>24482.967799999999</v>
      </c>
    </row>
    <row r="18" spans="1:28" x14ac:dyDescent="0.2">
      <c r="A18" s="110" t="s">
        <v>206</v>
      </c>
      <c r="B18" s="166">
        <v>215905212.49866068</v>
      </c>
      <c r="C18" s="166">
        <v>345781457.23696089</v>
      </c>
      <c r="D18" s="166">
        <v>561686669.73562121</v>
      </c>
      <c r="E18" s="167">
        <v>4286819.0842118403</v>
      </c>
      <c r="F18" s="167">
        <v>1901499.5067840801</v>
      </c>
      <c r="G18" s="167">
        <v>6188318.5909959096</v>
      </c>
      <c r="H18" s="117">
        <v>0.142677</v>
      </c>
      <c r="I18" s="113">
        <v>8.3553321648127468E-2</v>
      </c>
      <c r="J18" s="117">
        <v>0.10627399999999999</v>
      </c>
      <c r="K18" s="114">
        <v>49.689</v>
      </c>
      <c r="L18" s="114">
        <v>55.471434660637065</v>
      </c>
      <c r="M18" s="114">
        <v>53.248699999999999</v>
      </c>
      <c r="N18" s="170">
        <v>2421736.0193999996</v>
      </c>
      <c r="O18" s="170">
        <v>1117975.5282999999</v>
      </c>
      <c r="P18" s="170">
        <v>3539711.5475999997</v>
      </c>
      <c r="Q18" s="170">
        <v>195348550.11956069</v>
      </c>
      <c r="R18" s="170">
        <v>333174785.35156089</v>
      </c>
      <c r="S18" s="170">
        <v>528523335.47122121</v>
      </c>
      <c r="T18" s="170">
        <v>17327052.862600002</v>
      </c>
      <c r="U18" s="170">
        <v>10621041.1461</v>
      </c>
      <c r="V18" s="170">
        <v>27948094.008599997</v>
      </c>
      <c r="W18" s="170">
        <v>3194395.1550000003</v>
      </c>
      <c r="X18" s="170">
        <v>1985630.7393000002</v>
      </c>
      <c r="Y18" s="170">
        <v>5180025.8942999998</v>
      </c>
      <c r="Z18" s="170">
        <v>35214.361499999999</v>
      </c>
      <c r="AA18" s="170">
        <v>0</v>
      </c>
      <c r="AB18" s="170">
        <v>35214.361499999999</v>
      </c>
    </row>
    <row r="19" spans="1:28" x14ac:dyDescent="0.2">
      <c r="A19" s="110" t="s">
        <v>99</v>
      </c>
      <c r="B19" s="166">
        <v>917194439.72644699</v>
      </c>
      <c r="C19" s="166">
        <v>1036337108.2474252</v>
      </c>
      <c r="D19" s="166">
        <v>1953531547.9738731</v>
      </c>
      <c r="E19" s="167">
        <v>20058308.191479895</v>
      </c>
      <c r="F19" s="167">
        <v>19420179.15511623</v>
      </c>
      <c r="G19" s="167">
        <v>39478487.346596122</v>
      </c>
      <c r="H19" s="117">
        <v>0.136521</v>
      </c>
      <c r="I19" s="113">
        <v>7.9169912002296894E-2</v>
      </c>
      <c r="J19" s="117">
        <v>0.10595499999999999</v>
      </c>
      <c r="K19" s="114">
        <v>56.362200000000001</v>
      </c>
      <c r="L19" s="114">
        <v>69.470351840662104</v>
      </c>
      <c r="M19" s="114">
        <v>63.313200000000002</v>
      </c>
      <c r="N19" s="170">
        <v>19304435.9016</v>
      </c>
      <c r="O19" s="170">
        <v>44423290.991165102</v>
      </c>
      <c r="P19" s="170">
        <v>63727726.892865099</v>
      </c>
      <c r="Q19" s="170">
        <v>848561636.77644706</v>
      </c>
      <c r="R19" s="170">
        <v>956851918.97812998</v>
      </c>
      <c r="S19" s="170">
        <v>1805413555.754678</v>
      </c>
      <c r="T19" s="170">
        <v>40362631.195500001</v>
      </c>
      <c r="U19" s="170">
        <v>26008542.091030002</v>
      </c>
      <c r="V19" s="170">
        <v>66371173.286529996</v>
      </c>
      <c r="W19" s="170">
        <v>28132164.504800003</v>
      </c>
      <c r="X19" s="170">
        <v>52213606.569465101</v>
      </c>
      <c r="Y19" s="170">
        <v>80345771.074165091</v>
      </c>
      <c r="Z19" s="170">
        <v>138007.24969999999</v>
      </c>
      <c r="AA19" s="170">
        <v>1263040.6088</v>
      </c>
      <c r="AB19" s="170">
        <v>1401047.8585000001</v>
      </c>
    </row>
    <row r="20" spans="1:28" x14ac:dyDescent="0.2">
      <c r="A20" s="110" t="s">
        <v>100</v>
      </c>
      <c r="B20" s="166">
        <v>426698323.82696545</v>
      </c>
      <c r="C20" s="166">
        <v>352109068.50067902</v>
      </c>
      <c r="D20" s="166">
        <v>778807392.32764518</v>
      </c>
      <c r="E20" s="167">
        <v>9730000.3164064884</v>
      </c>
      <c r="F20" s="167">
        <v>5702259.9139244594</v>
      </c>
      <c r="G20" s="167">
        <v>15432260.230330959</v>
      </c>
      <c r="H20" s="117">
        <v>0.13219600000000001</v>
      </c>
      <c r="I20" s="113">
        <v>8.0662145598912216E-2</v>
      </c>
      <c r="J20" s="117">
        <v>0.108918</v>
      </c>
      <c r="K20" s="114">
        <v>69.866600000000005</v>
      </c>
      <c r="L20" s="114">
        <v>69.483227623593493</v>
      </c>
      <c r="M20" s="114">
        <v>69.6952</v>
      </c>
      <c r="N20" s="170">
        <v>5816239.7507539997</v>
      </c>
      <c r="O20" s="170">
        <v>5273102.8355</v>
      </c>
      <c r="P20" s="170">
        <v>11089342.586254001</v>
      </c>
      <c r="Q20" s="170">
        <v>387279157.7300657</v>
      </c>
      <c r="R20" s="170">
        <v>289946328.47294044</v>
      </c>
      <c r="S20" s="170">
        <v>677225486.20300686</v>
      </c>
      <c r="T20" s="170">
        <v>20621355.689100001</v>
      </c>
      <c r="U20" s="170">
        <v>48822497.6954</v>
      </c>
      <c r="V20" s="170">
        <v>69443853.384499997</v>
      </c>
      <c r="W20" s="170">
        <v>18796159.433799725</v>
      </c>
      <c r="X20" s="170">
        <v>13340242.33233856</v>
      </c>
      <c r="Y20" s="170">
        <v>32136401.766138285</v>
      </c>
      <c r="Z20" s="170">
        <v>1650.9739999999999</v>
      </c>
      <c r="AA20" s="170">
        <v>0</v>
      </c>
      <c r="AB20" s="170">
        <v>1650.9739999999999</v>
      </c>
    </row>
    <row r="21" spans="1:28" x14ac:dyDescent="0.2">
      <c r="A21" s="110" t="s">
        <v>101</v>
      </c>
      <c r="B21" s="166">
        <v>692962275.11128592</v>
      </c>
      <c r="C21" s="166">
        <v>2219393926.5629144</v>
      </c>
      <c r="D21" s="166">
        <v>2912356201.6741967</v>
      </c>
      <c r="E21" s="167">
        <v>11408065.455205131</v>
      </c>
      <c r="F21" s="167">
        <v>32153982.037846886</v>
      </c>
      <c r="G21" s="167">
        <v>43562047.493052021</v>
      </c>
      <c r="H21" s="117">
        <v>0.135382</v>
      </c>
      <c r="I21" s="113">
        <v>8.7229188320276707E-2</v>
      </c>
      <c r="J21" s="117">
        <v>9.8366400000000007E-2</v>
      </c>
      <c r="K21" s="114">
        <v>109.94199999999999</v>
      </c>
      <c r="L21" s="114">
        <v>123.60826358789981</v>
      </c>
      <c r="M21" s="114">
        <v>120.437</v>
      </c>
      <c r="N21" s="170">
        <v>21417783.647100002</v>
      </c>
      <c r="O21" s="170">
        <v>44595776.330649398</v>
      </c>
      <c r="P21" s="170">
        <v>66013559.9777494</v>
      </c>
      <c r="Q21" s="170">
        <v>624050213.47278583</v>
      </c>
      <c r="R21" s="170">
        <v>1896325502.8296571</v>
      </c>
      <c r="S21" s="170">
        <v>2520375716.3023396</v>
      </c>
      <c r="T21" s="170">
        <v>49951359.268299997</v>
      </c>
      <c r="U21" s="170">
        <v>216097201.52686977</v>
      </c>
      <c r="V21" s="170">
        <v>266048560.79516977</v>
      </c>
      <c r="W21" s="170">
        <v>18627881.111499999</v>
      </c>
      <c r="X21" s="170">
        <v>105797038.60284939</v>
      </c>
      <c r="Y21" s="170">
        <v>124424919.71444939</v>
      </c>
      <c r="Z21" s="170">
        <v>332821.25870000001</v>
      </c>
      <c r="AA21" s="170">
        <v>1174183.603538</v>
      </c>
      <c r="AB21" s="170">
        <v>1507004.8622379999</v>
      </c>
    </row>
    <row r="22" spans="1:28" x14ac:dyDescent="0.2">
      <c r="A22" s="110" t="s">
        <v>102</v>
      </c>
      <c r="B22" s="166">
        <v>293402474.79604602</v>
      </c>
      <c r="C22" s="166">
        <v>445944907.80875409</v>
      </c>
      <c r="D22" s="166">
        <v>739347382.60480011</v>
      </c>
      <c r="E22" s="167">
        <v>4827796.0485247094</v>
      </c>
      <c r="F22" s="167">
        <v>3857088.1741002603</v>
      </c>
      <c r="G22" s="167">
        <v>8684884.2226249501</v>
      </c>
      <c r="H22" s="117">
        <v>0.13062799999999999</v>
      </c>
      <c r="I22" s="113">
        <v>8.1696183799934555E-2</v>
      </c>
      <c r="J22" s="117">
        <v>0.10102700000000001</v>
      </c>
      <c r="K22" s="114">
        <v>89.369100000000003</v>
      </c>
      <c r="L22" s="114">
        <v>112.18379803687657</v>
      </c>
      <c r="M22" s="114">
        <v>103.126</v>
      </c>
      <c r="N22" s="170">
        <v>9582655.823400002</v>
      </c>
      <c r="O22" s="170">
        <v>22757591.825508978</v>
      </c>
      <c r="P22" s="170">
        <v>32340247.648908984</v>
      </c>
      <c r="Q22" s="170">
        <v>257414110.16884601</v>
      </c>
      <c r="R22" s="170">
        <v>399666650.22816509</v>
      </c>
      <c r="S22" s="170">
        <v>657080760.39681113</v>
      </c>
      <c r="T22" s="170">
        <v>21474951.118500005</v>
      </c>
      <c r="U22" s="170">
        <v>17540665.370229997</v>
      </c>
      <c r="V22" s="170">
        <v>39015616.488829993</v>
      </c>
      <c r="W22" s="170">
        <v>14291290.471700002</v>
      </c>
      <c r="X22" s="170">
        <v>27052180.82965897</v>
      </c>
      <c r="Y22" s="170">
        <v>41343471.301458977</v>
      </c>
      <c r="Z22" s="170">
        <v>222123.03700000001</v>
      </c>
      <c r="AA22" s="170">
        <v>1685411.3807000001</v>
      </c>
      <c r="AB22" s="170">
        <v>1907534.4177000001</v>
      </c>
    </row>
    <row r="23" spans="1:28" x14ac:dyDescent="0.2">
      <c r="A23" s="110" t="s">
        <v>103</v>
      </c>
      <c r="B23" s="166">
        <v>140116330.41465601</v>
      </c>
      <c r="C23" s="166">
        <v>773285287.40051174</v>
      </c>
      <c r="D23" s="166">
        <v>913401617.81516778</v>
      </c>
      <c r="E23" s="167">
        <v>1378658.5733471401</v>
      </c>
      <c r="F23" s="167">
        <v>9874962.8398035411</v>
      </c>
      <c r="G23" s="167">
        <v>11253621.413150681</v>
      </c>
      <c r="H23" s="117">
        <v>0.13217000000000001</v>
      </c>
      <c r="I23" s="113">
        <v>9.9895392600743343E-2</v>
      </c>
      <c r="J23" s="117">
        <v>0.104786</v>
      </c>
      <c r="K23" s="114">
        <v>43.676400000000001</v>
      </c>
      <c r="L23" s="114">
        <v>63.709257701254039</v>
      </c>
      <c r="M23" s="114">
        <v>60.668399999999998</v>
      </c>
      <c r="N23" s="170">
        <v>977961.39430000004</v>
      </c>
      <c r="O23" s="170">
        <v>11920788.659700001</v>
      </c>
      <c r="P23" s="170">
        <v>12898750.0539</v>
      </c>
      <c r="Q23" s="170">
        <v>105761034.83445601</v>
      </c>
      <c r="R23" s="170">
        <v>525795355.3507117</v>
      </c>
      <c r="S23" s="170">
        <v>631556390.18536782</v>
      </c>
      <c r="T23" s="170">
        <v>32641736.427799996</v>
      </c>
      <c r="U23" s="170">
        <v>233047327.82800001</v>
      </c>
      <c r="V23" s="170">
        <v>265689064.25569999</v>
      </c>
      <c r="W23" s="170">
        <v>1713559.1524</v>
      </c>
      <c r="X23" s="170">
        <v>14442604.221799999</v>
      </c>
      <c r="Y23" s="170">
        <v>16156163.3741</v>
      </c>
      <c r="Z23" s="170">
        <v>0</v>
      </c>
      <c r="AA23" s="170">
        <v>0</v>
      </c>
      <c r="AB23" s="170">
        <v>0</v>
      </c>
    </row>
    <row r="24" spans="1:28" x14ac:dyDescent="0.2">
      <c r="A24" s="110" t="s">
        <v>207</v>
      </c>
      <c r="B24" s="166">
        <v>146324287.56526071</v>
      </c>
      <c r="C24" s="166">
        <v>226406701.74481475</v>
      </c>
      <c r="D24" s="166">
        <v>372730989.31007487</v>
      </c>
      <c r="E24" s="167">
        <v>4864850.4914237708</v>
      </c>
      <c r="F24" s="167">
        <v>3132933.4221456796</v>
      </c>
      <c r="G24" s="167">
        <v>7997783.9135694504</v>
      </c>
      <c r="H24" s="117">
        <v>0.124893</v>
      </c>
      <c r="I24" s="113">
        <v>8.5448027604604987E-2</v>
      </c>
      <c r="J24" s="117">
        <v>0.101067</v>
      </c>
      <c r="K24" s="114">
        <v>23.5183</v>
      </c>
      <c r="L24" s="114">
        <v>53.906737826834878</v>
      </c>
      <c r="M24" s="114">
        <v>41.863500000000002</v>
      </c>
      <c r="N24" s="170">
        <v>1750309.3452000001</v>
      </c>
      <c r="O24" s="170">
        <v>9618475.1360999998</v>
      </c>
      <c r="P24" s="170">
        <v>11368784.4813</v>
      </c>
      <c r="Q24" s="170">
        <v>120929270.95346071</v>
      </c>
      <c r="R24" s="170">
        <v>213862794.52661476</v>
      </c>
      <c r="S24" s="170">
        <v>334792065.48007488</v>
      </c>
      <c r="T24" s="170">
        <v>19700260.6358</v>
      </c>
      <c r="U24" s="170">
        <v>5470034.7133999998</v>
      </c>
      <c r="V24" s="170">
        <v>25170295.349199999</v>
      </c>
      <c r="W24" s="170">
        <v>5694755.9759999998</v>
      </c>
      <c r="X24" s="170">
        <v>6864048.070199999</v>
      </c>
      <c r="Y24" s="170">
        <v>12558804.0462</v>
      </c>
      <c r="Z24" s="170">
        <v>0</v>
      </c>
      <c r="AA24" s="170">
        <v>209824.43460000001</v>
      </c>
      <c r="AB24" s="170">
        <v>209824.43460000001</v>
      </c>
    </row>
    <row r="25" spans="1:28" x14ac:dyDescent="0.2">
      <c r="A25" s="110" t="s">
        <v>104</v>
      </c>
      <c r="B25" s="166">
        <v>690694405.75574708</v>
      </c>
      <c r="C25" s="166">
        <v>1427192301.5830674</v>
      </c>
      <c r="D25" s="166">
        <v>2117886707.3388176</v>
      </c>
      <c r="E25" s="167">
        <v>1245609.6084232698</v>
      </c>
      <c r="F25" s="167">
        <v>6059456.440935391</v>
      </c>
      <c r="G25" s="167">
        <v>7305066.049358651</v>
      </c>
      <c r="H25" s="117">
        <v>0.12539900000000001</v>
      </c>
      <c r="I25" s="113">
        <v>0.10571071746432636</v>
      </c>
      <c r="J25" s="117">
        <v>0.11214399999999999</v>
      </c>
      <c r="K25" s="114">
        <v>31.081199999999999</v>
      </c>
      <c r="L25" s="114">
        <v>138.32025426020294</v>
      </c>
      <c r="M25" s="114">
        <v>103.19799999999999</v>
      </c>
      <c r="N25" s="170">
        <v>0</v>
      </c>
      <c r="O25" s="170">
        <v>3373999.068976</v>
      </c>
      <c r="P25" s="170">
        <v>3373999.068976</v>
      </c>
      <c r="Q25" s="170">
        <v>690623704.42654705</v>
      </c>
      <c r="R25" s="170">
        <v>1413103939.5570912</v>
      </c>
      <c r="S25" s="170">
        <v>2103727643.9836416</v>
      </c>
      <c r="T25" s="170">
        <v>68573.992400000003</v>
      </c>
      <c r="U25" s="170">
        <v>10363615.8807</v>
      </c>
      <c r="V25" s="170">
        <v>10432189.8731</v>
      </c>
      <c r="W25" s="170">
        <v>2127.3368</v>
      </c>
      <c r="X25" s="170">
        <v>3724746.1452759998</v>
      </c>
      <c r="Y25" s="170">
        <v>3726873.482076</v>
      </c>
      <c r="Z25" s="170">
        <v>0</v>
      </c>
      <c r="AA25" s="170">
        <v>0</v>
      </c>
      <c r="AB25" s="170">
        <v>0</v>
      </c>
    </row>
    <row r="26" spans="1:28" x14ac:dyDescent="0.2">
      <c r="A26" s="110" t="s">
        <v>105</v>
      </c>
      <c r="B26" s="166">
        <v>70153643.093152806</v>
      </c>
      <c r="C26" s="166">
        <v>138696625.24110243</v>
      </c>
      <c r="D26" s="166">
        <v>208850268.33425531</v>
      </c>
      <c r="E26" s="167">
        <v>1026140.5752685</v>
      </c>
      <c r="F26" s="167">
        <v>432762.13592143997</v>
      </c>
      <c r="G26" s="167">
        <v>1458902.7111899299</v>
      </c>
      <c r="H26" s="117">
        <v>0.13359299999999999</v>
      </c>
      <c r="I26" s="113">
        <v>9.5024396949345766E-2</v>
      </c>
      <c r="J26" s="117">
        <v>0.10796500000000001</v>
      </c>
      <c r="K26" s="114">
        <v>38.746499999999997</v>
      </c>
      <c r="L26" s="114">
        <v>50.004625882789135</v>
      </c>
      <c r="M26" s="114">
        <v>46.218600000000002</v>
      </c>
      <c r="N26" s="170">
        <v>685645.78010000009</v>
      </c>
      <c r="O26" s="170">
        <v>0</v>
      </c>
      <c r="P26" s="170">
        <v>685645.78010000009</v>
      </c>
      <c r="Q26" s="170">
        <v>67929756.433052808</v>
      </c>
      <c r="R26" s="170">
        <v>137370437.47640243</v>
      </c>
      <c r="S26" s="170">
        <v>205300193.90935531</v>
      </c>
      <c r="T26" s="170">
        <v>1203768.7920000001</v>
      </c>
      <c r="U26" s="170">
        <v>1325156.0215</v>
      </c>
      <c r="V26" s="170">
        <v>2528924.8135000002</v>
      </c>
      <c r="W26" s="170">
        <v>1020117.8681000001</v>
      </c>
      <c r="X26" s="170">
        <v>1031.7431999999999</v>
      </c>
      <c r="Y26" s="170">
        <v>1021149.6113999999</v>
      </c>
      <c r="Z26" s="170">
        <v>0</v>
      </c>
      <c r="AA26" s="170">
        <v>0</v>
      </c>
      <c r="AB26" s="170">
        <v>0</v>
      </c>
    </row>
    <row r="27" spans="1:28" x14ac:dyDescent="0.2">
      <c r="A27" s="110" t="s">
        <v>106</v>
      </c>
      <c r="B27" s="166">
        <v>687351827.1032989</v>
      </c>
      <c r="C27" s="166">
        <v>454464554.61150467</v>
      </c>
      <c r="D27" s="166">
        <v>1141816381.7148039</v>
      </c>
      <c r="E27" s="167">
        <v>5955089.0622002501</v>
      </c>
      <c r="F27" s="167">
        <v>12388162.264880061</v>
      </c>
      <c r="G27" s="167">
        <v>18343251.327080309</v>
      </c>
      <c r="H27" s="117">
        <v>0.127251</v>
      </c>
      <c r="I27" s="113">
        <v>8.203111255714618E-2</v>
      </c>
      <c r="J27" s="117">
        <v>0.109156</v>
      </c>
      <c r="K27" s="114">
        <v>67.980999999999995</v>
      </c>
      <c r="L27" s="114">
        <v>107.04899484628375</v>
      </c>
      <c r="M27" s="114">
        <v>83.616600000000005</v>
      </c>
      <c r="N27" s="170">
        <v>4925919.4763000002</v>
      </c>
      <c r="O27" s="170">
        <v>24384996.557800002</v>
      </c>
      <c r="P27" s="170">
        <v>29310916.0341</v>
      </c>
      <c r="Q27" s="170">
        <v>649841565.63819897</v>
      </c>
      <c r="R27" s="170">
        <v>395552856.46838468</v>
      </c>
      <c r="S27" s="170">
        <v>1045394422.1066839</v>
      </c>
      <c r="T27" s="170">
        <v>30803975.0711</v>
      </c>
      <c r="U27" s="170">
        <v>33339814.11902</v>
      </c>
      <c r="V27" s="170">
        <v>64143789.190019995</v>
      </c>
      <c r="W27" s="170">
        <v>6704895.3905999996</v>
      </c>
      <c r="X27" s="170">
        <v>25571884.024100002</v>
      </c>
      <c r="Y27" s="170">
        <v>32276779.414699998</v>
      </c>
      <c r="Z27" s="170">
        <v>1391.0034000000001</v>
      </c>
      <c r="AA27" s="170">
        <v>0</v>
      </c>
      <c r="AB27" s="170">
        <v>1391.0034000000001</v>
      </c>
    </row>
    <row r="28" spans="1:28" x14ac:dyDescent="0.2">
      <c r="A28" s="110" t="s">
        <v>107</v>
      </c>
      <c r="B28" s="166">
        <v>72623769.323108986</v>
      </c>
      <c r="C28" s="166">
        <v>60479203.522853427</v>
      </c>
      <c r="D28" s="166">
        <v>133102972.84596242</v>
      </c>
      <c r="E28" s="167">
        <v>502101.58172797994</v>
      </c>
      <c r="F28" s="167">
        <v>310658.97457725002</v>
      </c>
      <c r="G28" s="167">
        <v>812760.5563052299</v>
      </c>
      <c r="H28" s="117">
        <v>0.12953000000000001</v>
      </c>
      <c r="I28" s="113">
        <v>8.142557389689925E-2</v>
      </c>
      <c r="J28" s="117">
        <v>0.10770100000000001</v>
      </c>
      <c r="K28" s="114">
        <v>69.480500000000006</v>
      </c>
      <c r="L28" s="114">
        <v>87.30091318718496</v>
      </c>
      <c r="M28" s="114">
        <v>77.581800000000001</v>
      </c>
      <c r="N28" s="170">
        <v>132145.43169999999</v>
      </c>
      <c r="O28" s="170">
        <v>0</v>
      </c>
      <c r="P28" s="170">
        <v>132145.43169999999</v>
      </c>
      <c r="Q28" s="170">
        <v>72115326.590808988</v>
      </c>
      <c r="R28" s="170">
        <v>58727395.147853427</v>
      </c>
      <c r="S28" s="170">
        <v>130842721.73866242</v>
      </c>
      <c r="T28" s="170">
        <v>368318.68780000001</v>
      </c>
      <c r="U28" s="170">
        <v>700975.70779999997</v>
      </c>
      <c r="V28" s="170">
        <v>1069294.3955999999</v>
      </c>
      <c r="W28" s="170">
        <v>140124.04450000002</v>
      </c>
      <c r="X28" s="170">
        <v>1050832.6672</v>
      </c>
      <c r="Y28" s="170">
        <v>1190956.7116999999</v>
      </c>
      <c r="Z28" s="170">
        <v>0</v>
      </c>
      <c r="AA28" s="170">
        <v>0</v>
      </c>
      <c r="AB28" s="170">
        <v>0</v>
      </c>
    </row>
    <row r="29" spans="1:28" x14ac:dyDescent="0.2">
      <c r="A29" s="110" t="s">
        <v>108</v>
      </c>
      <c r="B29" s="166">
        <v>83467912.274310499</v>
      </c>
      <c r="C29" s="166">
        <v>149441940.96095309</v>
      </c>
      <c r="D29" s="166">
        <v>232909853.23526362</v>
      </c>
      <c r="E29" s="167">
        <v>16938380.683216885</v>
      </c>
      <c r="F29" s="167">
        <v>853615.93881163001</v>
      </c>
      <c r="G29" s="167">
        <v>17791996.622028537</v>
      </c>
      <c r="H29" s="117">
        <v>0.12814999999999999</v>
      </c>
      <c r="I29" s="113">
        <v>0.11213298769597833</v>
      </c>
      <c r="J29" s="117">
        <v>0.117369</v>
      </c>
      <c r="K29" s="114">
        <v>54.795499999999997</v>
      </c>
      <c r="L29" s="114">
        <v>70.503920315656444</v>
      </c>
      <c r="M29" s="114">
        <v>65.368799999999993</v>
      </c>
      <c r="N29" s="170">
        <v>333.07659999999998</v>
      </c>
      <c r="O29" s="170">
        <v>0</v>
      </c>
      <c r="P29" s="170">
        <v>333.07659999999998</v>
      </c>
      <c r="Q29" s="170">
        <v>73021458.552018091</v>
      </c>
      <c r="R29" s="170">
        <v>146490651.60426989</v>
      </c>
      <c r="S29" s="170">
        <v>219512110.15628803</v>
      </c>
      <c r="T29" s="170">
        <v>131383.44219999999</v>
      </c>
      <c r="U29" s="170">
        <v>2045333.6630000002</v>
      </c>
      <c r="V29" s="170">
        <v>2176717.1052000001</v>
      </c>
      <c r="W29" s="170">
        <v>10315070.280092398</v>
      </c>
      <c r="X29" s="170">
        <v>905955.69368321996</v>
      </c>
      <c r="Y29" s="170">
        <v>11221025.973775599</v>
      </c>
      <c r="Z29" s="170">
        <v>0</v>
      </c>
      <c r="AA29" s="170">
        <v>0</v>
      </c>
      <c r="AB29" s="170">
        <v>0</v>
      </c>
    </row>
    <row r="30" spans="1:28" x14ac:dyDescent="0.2">
      <c r="A30" s="110" t="s">
        <v>109</v>
      </c>
      <c r="B30" s="166">
        <v>1186999878.8682942</v>
      </c>
      <c r="C30" s="166">
        <v>1600239917.8213801</v>
      </c>
      <c r="D30" s="166">
        <v>2787239796.6896744</v>
      </c>
      <c r="E30" s="167">
        <v>32440960.267927404</v>
      </c>
      <c r="F30" s="167">
        <v>19634842.730986577</v>
      </c>
      <c r="G30" s="167">
        <v>52075802.998913974</v>
      </c>
      <c r="H30" s="117">
        <v>0.146368</v>
      </c>
      <c r="I30" s="113">
        <v>8.5031424069912029E-2</v>
      </c>
      <c r="J30" s="117">
        <v>0.111161</v>
      </c>
      <c r="K30" s="114">
        <v>68.113600000000005</v>
      </c>
      <c r="L30" s="114">
        <v>93.211515192599194</v>
      </c>
      <c r="M30" s="114">
        <v>82.484800000000007</v>
      </c>
      <c r="N30" s="170">
        <v>18363720.524700001</v>
      </c>
      <c r="O30" s="170">
        <v>30741619.503381997</v>
      </c>
      <c r="P30" s="170">
        <v>49105340.028081998</v>
      </c>
      <c r="Q30" s="170">
        <v>1104491915.4878941</v>
      </c>
      <c r="R30" s="170">
        <v>1488545541.4357014</v>
      </c>
      <c r="S30" s="170">
        <v>2593037456.9235954</v>
      </c>
      <c r="T30" s="170">
        <v>53385396.668800004</v>
      </c>
      <c r="U30" s="170">
        <v>65779359.365168765</v>
      </c>
      <c r="V30" s="170">
        <v>119164756.03396878</v>
      </c>
      <c r="W30" s="170">
        <v>28643211.5053</v>
      </c>
      <c r="X30" s="170">
        <v>41179001.439779907</v>
      </c>
      <c r="Y30" s="170">
        <v>69822212.945079893</v>
      </c>
      <c r="Z30" s="170">
        <v>479355.20629999996</v>
      </c>
      <c r="AA30" s="170">
        <v>4736015.5807299996</v>
      </c>
      <c r="AB30" s="170">
        <v>5215370.7870299993</v>
      </c>
    </row>
    <row r="31" spans="1:28" x14ac:dyDescent="0.2">
      <c r="A31" s="110" t="s">
        <v>110</v>
      </c>
      <c r="B31" s="166">
        <v>2710094379.1201882</v>
      </c>
      <c r="C31" s="166">
        <v>363734604.04600835</v>
      </c>
      <c r="D31" s="166">
        <v>3073828983.1661921</v>
      </c>
      <c r="E31" s="167">
        <v>79142246.377692923</v>
      </c>
      <c r="F31" s="167">
        <v>11772885.022522788</v>
      </c>
      <c r="G31" s="167">
        <v>90915131.40021573</v>
      </c>
      <c r="H31" s="117">
        <v>0.152642</v>
      </c>
      <c r="I31" s="113">
        <v>8.5937821664521186E-2</v>
      </c>
      <c r="J31" s="117">
        <v>0.14407900000000001</v>
      </c>
      <c r="K31" s="114">
        <v>58.594900000000003</v>
      </c>
      <c r="L31" s="114">
        <v>80.823301967829906</v>
      </c>
      <c r="M31" s="114">
        <v>61.2532</v>
      </c>
      <c r="N31" s="170">
        <v>72813610.32159999</v>
      </c>
      <c r="O31" s="170">
        <v>18569792.792631999</v>
      </c>
      <c r="P31" s="170">
        <v>91383403.114232004</v>
      </c>
      <c r="Q31" s="170">
        <v>2495421175.6753879</v>
      </c>
      <c r="R31" s="170">
        <v>321436876.0900324</v>
      </c>
      <c r="S31" s="170">
        <v>2816858051.7654161</v>
      </c>
      <c r="T31" s="170">
        <v>118396997.81040001</v>
      </c>
      <c r="U31" s="170">
        <v>15632015.923829999</v>
      </c>
      <c r="V31" s="170">
        <v>134029013.73423</v>
      </c>
      <c r="W31" s="170">
        <v>93230596.609999999</v>
      </c>
      <c r="X31" s="170">
        <v>24774072.616216</v>
      </c>
      <c r="Y31" s="170">
        <v>118004669.226216</v>
      </c>
      <c r="Z31" s="170">
        <v>3045609.0244</v>
      </c>
      <c r="AA31" s="170">
        <v>1891639.4159300001</v>
      </c>
      <c r="AB31" s="170">
        <v>4937248.4403299997</v>
      </c>
    </row>
    <row r="32" spans="1:28" x14ac:dyDescent="0.2">
      <c r="A32" s="110" t="s">
        <v>177</v>
      </c>
      <c r="B32" s="166">
        <v>93843087.009976506</v>
      </c>
      <c r="C32" s="166">
        <v>118925751.18937975</v>
      </c>
      <c r="D32" s="166">
        <v>212768838.1993562</v>
      </c>
      <c r="E32" s="167">
        <v>3279093.8966267901</v>
      </c>
      <c r="F32" s="167">
        <v>2419395.5954164304</v>
      </c>
      <c r="G32" s="167">
        <v>5698489.4920432195</v>
      </c>
      <c r="H32" s="117">
        <v>0.15989700000000001</v>
      </c>
      <c r="I32" s="113">
        <v>8.588431340693474E-2</v>
      </c>
      <c r="J32" s="117">
        <v>0.11840000000000001</v>
      </c>
      <c r="K32" s="114">
        <v>61.4724</v>
      </c>
      <c r="L32" s="114">
        <v>69.287656640768034</v>
      </c>
      <c r="M32" s="114">
        <v>65.834800000000001</v>
      </c>
      <c r="N32" s="170">
        <v>2513746.4861000003</v>
      </c>
      <c r="O32" s="170">
        <v>5047288.6023500003</v>
      </c>
      <c r="P32" s="170">
        <v>7561035.0883499999</v>
      </c>
      <c r="Q32" s="170">
        <v>85803862.208476514</v>
      </c>
      <c r="R32" s="170">
        <v>109838400.62575175</v>
      </c>
      <c r="S32" s="170">
        <v>195642262.83422822</v>
      </c>
      <c r="T32" s="170">
        <v>3616113.8404000001</v>
      </c>
      <c r="U32" s="170">
        <v>2288227.2477000002</v>
      </c>
      <c r="V32" s="170">
        <v>5904341.0881000003</v>
      </c>
      <c r="W32" s="170">
        <v>4411286.4611</v>
      </c>
      <c r="X32" s="170">
        <v>6018590.2519599991</v>
      </c>
      <c r="Y32" s="170">
        <v>10429876.713060001</v>
      </c>
      <c r="Z32" s="170">
        <v>11824.5</v>
      </c>
      <c r="AA32" s="170">
        <v>780533.063968</v>
      </c>
      <c r="AB32" s="170">
        <v>792357.563968</v>
      </c>
    </row>
    <row r="33" spans="1:28" x14ac:dyDescent="0.2">
      <c r="A33" s="110" t="s">
        <v>208</v>
      </c>
      <c r="B33" s="166">
        <v>206470297.9913148</v>
      </c>
      <c r="C33" s="166">
        <v>486155094.06340611</v>
      </c>
      <c r="D33" s="166">
        <v>692625392.05472076</v>
      </c>
      <c r="E33" s="167">
        <v>6200086.4528158102</v>
      </c>
      <c r="F33" s="167">
        <v>13526054.7177293</v>
      </c>
      <c r="G33" s="167">
        <v>19726141.170545109</v>
      </c>
      <c r="H33" s="117">
        <v>0.128497</v>
      </c>
      <c r="I33" s="113">
        <v>8.8175236159609038E-2</v>
      </c>
      <c r="J33" s="117">
        <v>0.100105</v>
      </c>
      <c r="K33" s="114">
        <v>49.503700000000002</v>
      </c>
      <c r="L33" s="114">
        <v>60.978185674477629</v>
      </c>
      <c r="M33" s="114">
        <v>57.568899999999999</v>
      </c>
      <c r="N33" s="170">
        <v>835231.43</v>
      </c>
      <c r="O33" s="170">
        <v>14606385.7984</v>
      </c>
      <c r="P33" s="170">
        <v>15441617.228399999</v>
      </c>
      <c r="Q33" s="170">
        <v>151160245.91021481</v>
      </c>
      <c r="R33" s="170">
        <v>361031891.15980613</v>
      </c>
      <c r="S33" s="170">
        <v>512192137.07012075</v>
      </c>
      <c r="T33" s="170">
        <v>51450390.730000004</v>
      </c>
      <c r="U33" s="170">
        <v>108843497.42600001</v>
      </c>
      <c r="V33" s="170">
        <v>160293888.15600002</v>
      </c>
      <c r="W33" s="170">
        <v>3859661.3511000006</v>
      </c>
      <c r="X33" s="170">
        <v>15331946.0876</v>
      </c>
      <c r="Y33" s="170">
        <v>19191607.438600004</v>
      </c>
      <c r="Z33" s="170">
        <v>0</v>
      </c>
      <c r="AA33" s="170">
        <v>947759.39</v>
      </c>
      <c r="AB33" s="170">
        <v>947759.39</v>
      </c>
    </row>
    <row r="34" spans="1:28" x14ac:dyDescent="0.2">
      <c r="A34" s="111" t="s">
        <v>111</v>
      </c>
      <c r="B34" s="166">
        <v>16692347001.628363</v>
      </c>
      <c r="C34" s="166">
        <v>5487878492.423028</v>
      </c>
      <c r="D34" s="166">
        <v>22180225494.051395</v>
      </c>
      <c r="E34" s="167">
        <v>450052760.3511076</v>
      </c>
      <c r="F34" s="167">
        <v>41003679.444937401</v>
      </c>
      <c r="G34" s="167">
        <v>491056439.79604501</v>
      </c>
      <c r="H34" s="117">
        <v>0.15628800000000001</v>
      </c>
      <c r="I34" s="113">
        <v>6.9672938469010653E-2</v>
      </c>
      <c r="J34" s="117">
        <v>0.134662</v>
      </c>
      <c r="K34" s="114">
        <v>95.042500000000004</v>
      </c>
      <c r="L34" s="114">
        <v>140.59549441127692</v>
      </c>
      <c r="M34" s="114">
        <v>106.181</v>
      </c>
      <c r="N34" s="170">
        <v>227919358.94065467</v>
      </c>
      <c r="O34" s="170">
        <v>51920726.499371983</v>
      </c>
      <c r="P34" s="170">
        <v>279840085.44002664</v>
      </c>
      <c r="Q34" s="170">
        <v>15448295688.041874</v>
      </c>
      <c r="R34" s="170">
        <v>5113357281.1720219</v>
      </c>
      <c r="S34" s="170">
        <v>20561652969.213902</v>
      </c>
      <c r="T34" s="170">
        <v>811862305.73149014</v>
      </c>
      <c r="U34" s="170">
        <v>264385736.50279775</v>
      </c>
      <c r="V34" s="170">
        <v>1076248042.2342882</v>
      </c>
      <c r="W34" s="170">
        <v>373786780.31320083</v>
      </c>
      <c r="X34" s="170">
        <v>87985652.679808021</v>
      </c>
      <c r="Y34" s="170">
        <v>461772432.99300885</v>
      </c>
      <c r="Z34" s="170">
        <v>58402227.541800007</v>
      </c>
      <c r="AA34" s="170">
        <v>22149822.068399999</v>
      </c>
      <c r="AB34" s="170">
        <v>80552049.610200018</v>
      </c>
    </row>
    <row r="35" spans="1:28" x14ac:dyDescent="0.2">
      <c r="A35" s="110" t="s">
        <v>209</v>
      </c>
      <c r="B35" s="166">
        <v>121933678.31782231</v>
      </c>
      <c r="C35" s="166">
        <v>63505443.991402894</v>
      </c>
      <c r="D35" s="166">
        <v>185439122.3092252</v>
      </c>
      <c r="E35" s="167">
        <v>3321545.7757861204</v>
      </c>
      <c r="F35" s="167">
        <v>1312028.8537050299</v>
      </c>
      <c r="G35" s="167">
        <v>4633574.6294911392</v>
      </c>
      <c r="H35" s="117">
        <v>0.160271</v>
      </c>
      <c r="I35" s="113">
        <v>8.9992247174718418E-2</v>
      </c>
      <c r="J35" s="117">
        <v>0.13634299999999999</v>
      </c>
      <c r="K35" s="114">
        <v>56.141399999999997</v>
      </c>
      <c r="L35" s="114">
        <v>58.325510183762859</v>
      </c>
      <c r="M35" s="114">
        <v>56.883899999999997</v>
      </c>
      <c r="N35" s="170">
        <v>970535.95270000002</v>
      </c>
      <c r="O35" s="170">
        <v>388423.93579999998</v>
      </c>
      <c r="P35" s="170">
        <v>1358959.8884999999</v>
      </c>
      <c r="Q35" s="170">
        <v>114815055.11187862</v>
      </c>
      <c r="R35" s="170">
        <v>59032239.39080289</v>
      </c>
      <c r="S35" s="170">
        <v>173847294.50278151</v>
      </c>
      <c r="T35" s="170">
        <v>5034080.6651999997</v>
      </c>
      <c r="U35" s="170">
        <v>3839125.1551000001</v>
      </c>
      <c r="V35" s="170">
        <v>8873205.8202</v>
      </c>
      <c r="W35" s="170">
        <v>2058067.4907436902</v>
      </c>
      <c r="X35" s="170">
        <v>634079.44550000003</v>
      </c>
      <c r="Y35" s="170">
        <v>2692146.9362436901</v>
      </c>
      <c r="Z35" s="170">
        <v>26475.05</v>
      </c>
      <c r="AA35" s="170">
        <v>0</v>
      </c>
      <c r="AB35" s="170">
        <v>26475.05</v>
      </c>
    </row>
    <row r="36" spans="1:28" x14ac:dyDescent="0.2">
      <c r="A36" s="110" t="s">
        <v>210</v>
      </c>
      <c r="B36" s="166">
        <v>8607079169.9698124</v>
      </c>
      <c r="C36" s="166">
        <v>1170439669.4377708</v>
      </c>
      <c r="D36" s="166">
        <v>9777518839.4075813</v>
      </c>
      <c r="E36" s="167">
        <v>342730743.49489236</v>
      </c>
      <c r="F36" s="167">
        <v>7955943.3163346183</v>
      </c>
      <c r="G36" s="167">
        <v>350686686.81122696</v>
      </c>
      <c r="H36" s="117">
        <v>0.174925</v>
      </c>
      <c r="I36" s="113">
        <v>7.0297215111569847E-2</v>
      </c>
      <c r="J36" s="117">
        <v>0.161914</v>
      </c>
      <c r="K36" s="114">
        <v>61.815100000000001</v>
      </c>
      <c r="L36" s="114">
        <v>79.04288360207066</v>
      </c>
      <c r="M36" s="114">
        <v>63.852200000000003</v>
      </c>
      <c r="N36" s="170">
        <v>143858954.77075464</v>
      </c>
      <c r="O36" s="170">
        <v>9994132.6083540022</v>
      </c>
      <c r="P36" s="170">
        <v>153853087.37910861</v>
      </c>
      <c r="Q36" s="170">
        <v>7916311395.190196</v>
      </c>
      <c r="R36" s="170">
        <v>1119442815.2164268</v>
      </c>
      <c r="S36" s="170">
        <v>9035754210.40662</v>
      </c>
      <c r="T36" s="170">
        <v>422681953.21505952</v>
      </c>
      <c r="U36" s="170">
        <v>30751718.37193203</v>
      </c>
      <c r="V36" s="170">
        <v>453433671.58699161</v>
      </c>
      <c r="W36" s="170">
        <v>243687502.96445706</v>
      </c>
      <c r="X36" s="170">
        <v>16555149.401712017</v>
      </c>
      <c r="Y36" s="170">
        <v>260242652.36616912</v>
      </c>
      <c r="Z36" s="170">
        <v>24398318.600099999</v>
      </c>
      <c r="AA36" s="170">
        <v>3689986.4477000004</v>
      </c>
      <c r="AB36" s="170">
        <v>28088305.047800001</v>
      </c>
    </row>
    <row r="37" spans="1:28" x14ac:dyDescent="0.2">
      <c r="A37" s="110" t="s">
        <v>211</v>
      </c>
      <c r="B37" s="166">
        <v>687941.66359999997</v>
      </c>
      <c r="C37" s="166">
        <v>0</v>
      </c>
      <c r="D37" s="166">
        <v>687941.66359999997</v>
      </c>
      <c r="E37" s="167">
        <v>223381.09752069999</v>
      </c>
      <c r="F37" s="167">
        <v>0</v>
      </c>
      <c r="G37" s="167">
        <v>223381.09752069999</v>
      </c>
      <c r="H37" s="117">
        <v>0.27246799999999999</v>
      </c>
      <c r="I37" s="113" t="s">
        <v>280</v>
      </c>
      <c r="J37" s="117">
        <v>0.27246799999999999</v>
      </c>
      <c r="K37" s="114">
        <v>45.505099999999999</v>
      </c>
      <c r="L37" s="114" t="s">
        <v>280</v>
      </c>
      <c r="M37" s="114">
        <v>45.505099999999999</v>
      </c>
      <c r="N37" s="170">
        <v>79880.220100000006</v>
      </c>
      <c r="O37" s="170">
        <v>0</v>
      </c>
      <c r="P37" s="170">
        <v>79880.220100000006</v>
      </c>
      <c r="Q37" s="170">
        <v>257913.99829999998</v>
      </c>
      <c r="R37" s="170">
        <v>0</v>
      </c>
      <c r="S37" s="170">
        <v>257913.99829999998</v>
      </c>
      <c r="T37" s="170">
        <v>192065.02550000002</v>
      </c>
      <c r="U37" s="170">
        <v>0</v>
      </c>
      <c r="V37" s="170">
        <v>192065.02550000002</v>
      </c>
      <c r="W37" s="170">
        <v>230260.71090000001</v>
      </c>
      <c r="X37" s="170">
        <v>0</v>
      </c>
      <c r="Y37" s="170">
        <v>230260.71090000001</v>
      </c>
      <c r="Z37" s="170">
        <v>7701.9288999999999</v>
      </c>
      <c r="AA37" s="170">
        <v>0</v>
      </c>
      <c r="AB37" s="170">
        <v>7701.9288999999999</v>
      </c>
    </row>
    <row r="38" spans="1:28" x14ac:dyDescent="0.2">
      <c r="A38" s="110" t="s">
        <v>112</v>
      </c>
      <c r="B38" s="166">
        <v>411296635.7806797</v>
      </c>
      <c r="C38" s="166">
        <v>14.500299999999999</v>
      </c>
      <c r="D38" s="166">
        <v>411296650.28097969</v>
      </c>
      <c r="E38" s="167">
        <v>15124336.544797737</v>
      </c>
      <c r="F38" s="167">
        <v>0</v>
      </c>
      <c r="G38" s="167">
        <v>15124336.544797739</v>
      </c>
      <c r="H38" s="117">
        <v>0.11242099999999999</v>
      </c>
      <c r="I38" s="113" t="s">
        <v>280</v>
      </c>
      <c r="J38" s="117">
        <v>0.11242099999999999</v>
      </c>
      <c r="K38" s="114">
        <v>17.131699999999999</v>
      </c>
      <c r="L38" s="114" t="s">
        <v>280</v>
      </c>
      <c r="M38" s="114">
        <v>17.131699999999999</v>
      </c>
      <c r="N38" s="170">
        <v>5949129.7490999997</v>
      </c>
      <c r="O38" s="170">
        <v>0</v>
      </c>
      <c r="P38" s="170">
        <v>5949129.7490999997</v>
      </c>
      <c r="Q38" s="170">
        <v>395410528.48137969</v>
      </c>
      <c r="R38" s="170">
        <v>14.500299999999999</v>
      </c>
      <c r="S38" s="170">
        <v>395410542.98167968</v>
      </c>
      <c r="T38" s="170">
        <v>8964731.5669</v>
      </c>
      <c r="U38" s="170">
        <v>0</v>
      </c>
      <c r="V38" s="170">
        <v>8964731.5669</v>
      </c>
      <c r="W38" s="170">
        <v>6921375.7323999992</v>
      </c>
      <c r="X38" s="170">
        <v>0</v>
      </c>
      <c r="Y38" s="170">
        <v>6921375.7324000001</v>
      </c>
      <c r="Z38" s="170">
        <v>0</v>
      </c>
      <c r="AA38" s="170">
        <v>0</v>
      </c>
      <c r="AB38" s="170">
        <v>0</v>
      </c>
    </row>
    <row r="39" spans="1:28" x14ac:dyDescent="0.2">
      <c r="A39" s="110" t="s">
        <v>113</v>
      </c>
      <c r="B39" s="166">
        <v>66606589.797799997</v>
      </c>
      <c r="C39" s="166">
        <v>9229489.6380339991</v>
      </c>
      <c r="D39" s="166">
        <v>75836079.435834005</v>
      </c>
      <c r="E39" s="167">
        <v>10475146.313898632</v>
      </c>
      <c r="F39" s="167">
        <v>4306691.0990080889</v>
      </c>
      <c r="G39" s="167">
        <v>14781837.412906723</v>
      </c>
      <c r="H39" s="117">
        <v>0.15698999999999999</v>
      </c>
      <c r="I39" s="113">
        <v>0.10287949216493879</v>
      </c>
      <c r="J39" s="117">
        <v>0.151392</v>
      </c>
      <c r="K39" s="114">
        <v>199.8</v>
      </c>
      <c r="L39" s="114">
        <v>73.61831712460318</v>
      </c>
      <c r="M39" s="114">
        <v>186.749</v>
      </c>
      <c r="N39" s="170">
        <v>3144884.3440999999</v>
      </c>
      <c r="O39" s="170">
        <v>2400890.6218300001</v>
      </c>
      <c r="P39" s="170">
        <v>5545774.9659299999</v>
      </c>
      <c r="Q39" s="170">
        <v>51772762.662600003</v>
      </c>
      <c r="R39" s="170">
        <v>4571587.3932939991</v>
      </c>
      <c r="S39" s="170">
        <v>56344350.05589401</v>
      </c>
      <c r="T39" s="170">
        <v>5522775.4568000017</v>
      </c>
      <c r="U39" s="170">
        <v>317064.23070000001</v>
      </c>
      <c r="V39" s="170">
        <v>5839839.6875000009</v>
      </c>
      <c r="W39" s="170">
        <v>9311051.6783999968</v>
      </c>
      <c r="X39" s="170">
        <v>4340838.0140400007</v>
      </c>
      <c r="Y39" s="170">
        <v>13651889.692439998</v>
      </c>
      <c r="Z39" s="170">
        <v>0</v>
      </c>
      <c r="AA39" s="170">
        <v>0</v>
      </c>
      <c r="AB39" s="170">
        <v>0</v>
      </c>
    </row>
    <row r="40" spans="1:28" x14ac:dyDescent="0.2">
      <c r="A40" s="110" t="s">
        <v>114</v>
      </c>
      <c r="B40" s="166">
        <v>456209876.64200002</v>
      </c>
      <c r="C40" s="166">
        <v>5046361.6173900003</v>
      </c>
      <c r="D40" s="166">
        <v>461256238.25939</v>
      </c>
      <c r="E40" s="167">
        <v>26374768.775470007</v>
      </c>
      <c r="F40" s="167">
        <v>1460293.1889073399</v>
      </c>
      <c r="G40" s="167">
        <v>27835061.964377347</v>
      </c>
      <c r="H40" s="117">
        <v>0.32789600000000002</v>
      </c>
      <c r="I40" s="113">
        <v>0.34918768148589735</v>
      </c>
      <c r="J40" s="117">
        <v>0.32812799999999998</v>
      </c>
      <c r="K40" s="114">
        <v>220.50899999999999</v>
      </c>
      <c r="L40" s="114">
        <v>98.918393991405779</v>
      </c>
      <c r="M40" s="114">
        <v>219.19</v>
      </c>
      <c r="N40" s="170">
        <v>11168312.787599999</v>
      </c>
      <c r="O40" s="170">
        <v>1383450.1514000001</v>
      </c>
      <c r="P40" s="170">
        <v>12551762.939000001</v>
      </c>
      <c r="Q40" s="170">
        <v>408145390.29769999</v>
      </c>
      <c r="R40" s="170">
        <v>3457944.6645900002</v>
      </c>
      <c r="S40" s="170">
        <v>411603334.96229005</v>
      </c>
      <c r="T40" s="170">
        <v>35094472.5317</v>
      </c>
      <c r="U40" s="170">
        <v>194109.62329999998</v>
      </c>
      <c r="V40" s="170">
        <v>35288582.155000001</v>
      </c>
      <c r="W40" s="170">
        <v>12970013.812599998</v>
      </c>
      <c r="X40" s="170">
        <v>1394307.3295</v>
      </c>
      <c r="Y40" s="170">
        <v>14364321.142100001</v>
      </c>
      <c r="Z40" s="170">
        <v>0</v>
      </c>
      <c r="AA40" s="170">
        <v>0</v>
      </c>
      <c r="AB40" s="170">
        <v>0</v>
      </c>
    </row>
    <row r="41" spans="1:28" x14ac:dyDescent="0.2">
      <c r="A41" s="110" t="s">
        <v>115</v>
      </c>
      <c r="B41" s="166">
        <v>6702156375.883358</v>
      </c>
      <c r="C41" s="166">
        <v>4238410621.1473985</v>
      </c>
      <c r="D41" s="166">
        <v>10940566997.030758</v>
      </c>
      <c r="E41" s="167">
        <v>49407561.787071936</v>
      </c>
      <c r="F41" s="167">
        <v>25906843.402772337</v>
      </c>
      <c r="G41" s="167">
        <v>75314405.189844251</v>
      </c>
      <c r="H41" s="117">
        <v>0.120867</v>
      </c>
      <c r="I41" s="113">
        <v>6.876276715715457E-2</v>
      </c>
      <c r="J41" s="117">
        <v>0.10073799999999999</v>
      </c>
      <c r="K41" s="114">
        <v>138.02000000000001</v>
      </c>
      <c r="L41" s="114">
        <v>159.171817034171</v>
      </c>
      <c r="M41" s="114">
        <v>146.15700000000001</v>
      </c>
      <c r="N41" s="170">
        <v>57790154.160400011</v>
      </c>
      <c r="O41" s="170">
        <v>37684513.286177993</v>
      </c>
      <c r="P41" s="170">
        <v>95474667.446577996</v>
      </c>
      <c r="Q41" s="170">
        <v>6251188484.8025274</v>
      </c>
      <c r="R41" s="170">
        <v>3925734998.9089866</v>
      </c>
      <c r="S41" s="170">
        <v>10176923483.711517</v>
      </c>
      <c r="T41" s="170">
        <v>325319355.54853052</v>
      </c>
      <c r="U41" s="170">
        <v>229235933.72486573</v>
      </c>
      <c r="V41" s="170">
        <v>554555289.27339637</v>
      </c>
      <c r="W41" s="170">
        <v>91678803.569499984</v>
      </c>
      <c r="X41" s="170">
        <v>64979852.892845988</v>
      </c>
      <c r="Y41" s="170">
        <v>156658656.46234602</v>
      </c>
      <c r="Z41" s="170">
        <v>33969731.962800004</v>
      </c>
      <c r="AA41" s="170">
        <v>18459835.620699998</v>
      </c>
      <c r="AB41" s="170">
        <v>52429567.583500005</v>
      </c>
    </row>
    <row r="42" spans="1:28" s="123" customFormat="1" x14ac:dyDescent="0.2">
      <c r="A42" s="119" t="s">
        <v>212</v>
      </c>
      <c r="B42" s="168">
        <v>4953635787.6588717</v>
      </c>
      <c r="C42" s="168">
        <v>3506982300.3661351</v>
      </c>
      <c r="D42" s="168">
        <v>8460618088.0250034</v>
      </c>
      <c r="E42" s="169">
        <v>40695553.109391674</v>
      </c>
      <c r="F42" s="169">
        <v>23154159.789027736</v>
      </c>
      <c r="G42" s="169">
        <v>63849712.898419395</v>
      </c>
      <c r="H42" s="120">
        <v>0.11958000000000001</v>
      </c>
      <c r="I42" s="121">
        <v>6.8882842784945927E-2</v>
      </c>
      <c r="J42" s="120">
        <v>9.86398E-2</v>
      </c>
      <c r="K42" s="122">
        <v>140.74199999999999</v>
      </c>
      <c r="L42" s="122">
        <v>161.37885371614328</v>
      </c>
      <c r="M42" s="122">
        <v>149.24</v>
      </c>
      <c r="N42" s="171">
        <v>50141747.605200008</v>
      </c>
      <c r="O42" s="171">
        <v>32914992.47837799</v>
      </c>
      <c r="P42" s="171">
        <v>83056740.083577991</v>
      </c>
      <c r="Q42" s="171">
        <v>4592481633.505971</v>
      </c>
      <c r="R42" s="171">
        <v>3232918644.952301</v>
      </c>
      <c r="S42" s="171">
        <v>7825400278.4583693</v>
      </c>
      <c r="T42" s="171">
        <v>248779456.59279999</v>
      </c>
      <c r="U42" s="171">
        <v>198374473.87597054</v>
      </c>
      <c r="V42" s="171">
        <v>447153930.46867061</v>
      </c>
      <c r="W42" s="171">
        <v>78795588.005199999</v>
      </c>
      <c r="X42" s="171">
        <v>59315433.469463989</v>
      </c>
      <c r="Y42" s="171">
        <v>138111021.474664</v>
      </c>
      <c r="Z42" s="171">
        <v>33579109.554900005</v>
      </c>
      <c r="AA42" s="171">
        <v>16373748.068399999</v>
      </c>
      <c r="AB42" s="171">
        <v>49952857.623300001</v>
      </c>
    </row>
    <row r="43" spans="1:28" s="123" customFormat="1" x14ac:dyDescent="0.2">
      <c r="A43" s="119" t="s">
        <v>213</v>
      </c>
      <c r="B43" s="168">
        <v>1095024033.5005982</v>
      </c>
      <c r="C43" s="168">
        <v>506229032.4835369</v>
      </c>
      <c r="D43" s="168">
        <v>1601253065.9841352</v>
      </c>
      <c r="E43" s="169">
        <v>4102908.7265501805</v>
      </c>
      <c r="F43" s="169">
        <v>1430907.1649615902</v>
      </c>
      <c r="G43" s="169">
        <v>5533815.8915117709</v>
      </c>
      <c r="H43" s="120">
        <v>0.11821</v>
      </c>
      <c r="I43" s="121">
        <v>6.8538061578776427E-2</v>
      </c>
      <c r="J43" s="120">
        <v>0.10262</v>
      </c>
      <c r="K43" s="122">
        <v>140.82300000000001</v>
      </c>
      <c r="L43" s="122">
        <v>140.79401430277261</v>
      </c>
      <c r="M43" s="122">
        <v>140.81399999999999</v>
      </c>
      <c r="N43" s="171">
        <v>3912640.6326000001</v>
      </c>
      <c r="O43" s="171">
        <v>3882032.9105000002</v>
      </c>
      <c r="P43" s="171">
        <v>7794673.5431000004</v>
      </c>
      <c r="Q43" s="171">
        <v>1041969820.9252982</v>
      </c>
      <c r="R43" s="171">
        <v>485444833.42378962</v>
      </c>
      <c r="S43" s="171">
        <v>1527414654.3489881</v>
      </c>
      <c r="T43" s="171">
        <v>46500937.853299998</v>
      </c>
      <c r="U43" s="171">
        <v>14888403.577105232</v>
      </c>
      <c r="V43" s="171">
        <v>61389341.430405237</v>
      </c>
      <c r="W43" s="171">
        <v>6342414.3205999993</v>
      </c>
      <c r="X43" s="171">
        <v>3810272.5841419999</v>
      </c>
      <c r="Y43" s="171">
        <v>10152686.904842</v>
      </c>
      <c r="Z43" s="171">
        <v>210860.4014</v>
      </c>
      <c r="AA43" s="171">
        <v>2085522.8984999999</v>
      </c>
      <c r="AB43" s="171">
        <v>2296383.2999</v>
      </c>
    </row>
    <row r="44" spans="1:28" s="123" customFormat="1" x14ac:dyDescent="0.2">
      <c r="A44" s="119" t="s">
        <v>214</v>
      </c>
      <c r="B44" s="168">
        <v>653496554.72388101</v>
      </c>
      <c r="C44" s="168">
        <v>225199288.29773021</v>
      </c>
      <c r="D44" s="168">
        <v>878695843.02161121</v>
      </c>
      <c r="E44" s="169">
        <v>4609099.95113008</v>
      </c>
      <c r="F44" s="169">
        <v>1321776.44878301</v>
      </c>
      <c r="G44" s="169">
        <v>5930876.39991308</v>
      </c>
      <c r="H44" s="120">
        <v>0.13522700000000001</v>
      </c>
      <c r="I44" s="121">
        <v>6.7293584192986602E-2</v>
      </c>
      <c r="J44" s="120">
        <v>0.118117</v>
      </c>
      <c r="K44" s="122">
        <v>112.71899999999999</v>
      </c>
      <c r="L44" s="122">
        <v>166.19070932808077</v>
      </c>
      <c r="M44" s="122">
        <v>126.28400000000001</v>
      </c>
      <c r="N44" s="171">
        <v>3735765.9225999997</v>
      </c>
      <c r="O44" s="171">
        <v>887487.89730000007</v>
      </c>
      <c r="P44" s="171">
        <v>4623253.8199000005</v>
      </c>
      <c r="Q44" s="171">
        <v>616737030.37135041</v>
      </c>
      <c r="R44" s="171">
        <v>207371520.5328002</v>
      </c>
      <c r="S44" s="171">
        <v>824108550.90415061</v>
      </c>
      <c r="T44" s="171">
        <v>30038961.102430612</v>
      </c>
      <c r="U44" s="171">
        <v>15973056.27189</v>
      </c>
      <c r="V44" s="171">
        <v>46012017.374220602</v>
      </c>
      <c r="W44" s="171">
        <v>6540801.2435999997</v>
      </c>
      <c r="X44" s="171">
        <v>1854146.8392400001</v>
      </c>
      <c r="Y44" s="171">
        <v>8394948.0829399992</v>
      </c>
      <c r="Z44" s="171">
        <v>179762.00650000002</v>
      </c>
      <c r="AA44" s="171">
        <v>564.65380000000005</v>
      </c>
      <c r="AB44" s="171">
        <v>180326.66030000002</v>
      </c>
    </row>
    <row r="45" spans="1:28" x14ac:dyDescent="0.2">
      <c r="A45" s="110" t="s">
        <v>215</v>
      </c>
      <c r="B45" s="166">
        <v>320290433.40100002</v>
      </c>
      <c r="C45" s="166">
        <v>1213272.5099245799</v>
      </c>
      <c r="D45" s="166">
        <v>321503705.91092455</v>
      </c>
      <c r="E45" s="167">
        <v>2297430.4797900002</v>
      </c>
      <c r="F45" s="167">
        <v>52351.875310000003</v>
      </c>
      <c r="G45" s="167">
        <v>2349782.3550999998</v>
      </c>
      <c r="H45" s="117">
        <v>0.19649</v>
      </c>
      <c r="I45" s="113">
        <v>0.195627</v>
      </c>
      <c r="J45" s="117">
        <v>0.19647999999999999</v>
      </c>
      <c r="K45" s="114">
        <v>17.085699999999999</v>
      </c>
      <c r="L45" s="114">
        <v>122.218</v>
      </c>
      <c r="M45" s="114">
        <v>17.482399999999998</v>
      </c>
      <c r="N45" s="170">
        <v>4942648.8759000003</v>
      </c>
      <c r="O45" s="170">
        <v>69315.895810000002</v>
      </c>
      <c r="P45" s="170">
        <v>5011964.7717099991</v>
      </c>
      <c r="Q45" s="170">
        <v>304349948.71520001</v>
      </c>
      <c r="R45" s="170">
        <v>1117681.09671458</v>
      </c>
      <c r="S45" s="170">
        <v>305467629.8119145</v>
      </c>
      <c r="T45" s="170">
        <v>9029222.5118000004</v>
      </c>
      <c r="U45" s="170">
        <v>14165.816999999999</v>
      </c>
      <c r="V45" s="170">
        <v>9043388.3288000003</v>
      </c>
      <c r="W45" s="170">
        <v>6911262.1740000006</v>
      </c>
      <c r="X45" s="170">
        <v>81425.596209999989</v>
      </c>
      <c r="Y45" s="170">
        <v>6992687.7702099998</v>
      </c>
      <c r="Z45" s="170">
        <v>0</v>
      </c>
      <c r="AA45" s="170">
        <v>0</v>
      </c>
      <c r="AB45" s="170">
        <v>0</v>
      </c>
    </row>
    <row r="46" spans="1:28" x14ac:dyDescent="0.2">
      <c r="A46" s="110" t="s">
        <v>216</v>
      </c>
      <c r="B46" s="166">
        <v>6193752.5822000001</v>
      </c>
      <c r="C46" s="166">
        <v>33619.580600000001</v>
      </c>
      <c r="D46" s="166">
        <v>6227372.162800001</v>
      </c>
      <c r="E46" s="167">
        <v>97934.282080060002</v>
      </c>
      <c r="F46" s="167">
        <v>9527.7085999999999</v>
      </c>
      <c r="G46" s="167">
        <v>107461.99068006</v>
      </c>
      <c r="H46" s="117">
        <v>5.3785100000000002E-2</v>
      </c>
      <c r="I46" s="113">
        <v>7.0000000000000007E-2</v>
      </c>
      <c r="J46" s="117">
        <v>5.3764199999999998E-2</v>
      </c>
      <c r="K46" s="114">
        <v>59.588000000000001</v>
      </c>
      <c r="L46" s="114">
        <v>121.733</v>
      </c>
      <c r="M46" s="114">
        <v>59.930900000000001</v>
      </c>
      <c r="N46" s="170">
        <v>14858.1</v>
      </c>
      <c r="O46" s="170">
        <v>0</v>
      </c>
      <c r="P46" s="170">
        <v>14858.1</v>
      </c>
      <c r="Q46" s="170">
        <v>6151661.1721999999</v>
      </c>
      <c r="R46" s="170">
        <v>5.9999999939464033E-4</v>
      </c>
      <c r="S46" s="170">
        <v>6151661.1728000008</v>
      </c>
      <c r="T46" s="170">
        <v>23649.18</v>
      </c>
      <c r="U46" s="170">
        <v>33619.58</v>
      </c>
      <c r="V46" s="170">
        <v>57268.759999999995</v>
      </c>
      <c r="W46" s="170">
        <v>18442.23</v>
      </c>
      <c r="X46" s="170">
        <v>0</v>
      </c>
      <c r="Y46" s="170">
        <v>18442.23</v>
      </c>
      <c r="Z46" s="170">
        <v>0</v>
      </c>
      <c r="AA46" s="170">
        <v>0</v>
      </c>
      <c r="AB46" s="170">
        <v>0</v>
      </c>
    </row>
    <row r="47" spans="1:28" x14ac:dyDescent="0.2">
      <c r="A47" s="111" t="s">
        <v>277</v>
      </c>
      <c r="B47" s="166">
        <v>29729198931.362141</v>
      </c>
      <c r="C47" s="166">
        <v>23496506596.752373</v>
      </c>
      <c r="D47" s="166">
        <v>53225705528.114532</v>
      </c>
      <c r="E47" s="167">
        <v>741475741.42323709</v>
      </c>
      <c r="F47" s="167">
        <v>270647965.69718421</v>
      </c>
      <c r="G47" s="167">
        <v>1012123707.1204203</v>
      </c>
      <c r="H47" s="117">
        <v>0.14963599999999999</v>
      </c>
      <c r="I47" s="113">
        <v>8.9194651018536811E-2</v>
      </c>
      <c r="J47" s="117">
        <v>0.12110600000000001</v>
      </c>
      <c r="K47" s="114">
        <v>79.593900000000005</v>
      </c>
      <c r="L47" s="114">
        <v>99.381683232564768</v>
      </c>
      <c r="M47" s="114">
        <v>88.302499999999995</v>
      </c>
      <c r="N47" s="170">
        <v>464280877.51381731</v>
      </c>
      <c r="O47" s="170">
        <v>452283944.11502528</v>
      </c>
      <c r="P47" s="170">
        <v>916564821.62874246</v>
      </c>
      <c r="Q47" s="170">
        <v>27452087797.418022</v>
      </c>
      <c r="R47" s="170">
        <v>21321117125.8647</v>
      </c>
      <c r="S47" s="170">
        <v>48773204923.282944</v>
      </c>
      <c r="T47" s="170">
        <v>1456089316.19069</v>
      </c>
      <c r="U47" s="170">
        <v>1490865430.6282821</v>
      </c>
      <c r="V47" s="170">
        <v>2946954746.8188725</v>
      </c>
      <c r="W47" s="170">
        <v>757518456.70343149</v>
      </c>
      <c r="X47" s="170">
        <v>631369651.1117233</v>
      </c>
      <c r="Y47" s="170">
        <v>1388888107.8150544</v>
      </c>
      <c r="Z47" s="170">
        <v>63503361.050000004</v>
      </c>
      <c r="AA47" s="170">
        <v>53154389.147666</v>
      </c>
      <c r="AB47" s="170">
        <v>116657750.19766602</v>
      </c>
    </row>
    <row r="48" spans="1:28" x14ac:dyDescent="0.2">
      <c r="A48" s="112" t="s">
        <v>217</v>
      </c>
      <c r="B48" s="166">
        <v>5911484262.9093494</v>
      </c>
      <c r="C48" s="166">
        <v>11722874437.368401</v>
      </c>
      <c r="D48" s="166">
        <v>17634358700.277744</v>
      </c>
      <c r="E48" s="167">
        <v>103366660.80568078</v>
      </c>
      <c r="F48" s="167">
        <v>116112790.26830736</v>
      </c>
      <c r="G48" s="167">
        <v>219479451.0739882</v>
      </c>
      <c r="H48" s="117">
        <v>0.129136</v>
      </c>
      <c r="I48" s="113">
        <v>9.8301982335571678E-2</v>
      </c>
      <c r="J48" s="117">
        <v>0.108569</v>
      </c>
      <c r="K48" s="114">
        <v>57.139699999999998</v>
      </c>
      <c r="L48" s="114">
        <v>83.577492613485774</v>
      </c>
      <c r="M48" s="114">
        <v>74.784400000000005</v>
      </c>
      <c r="N48" s="170">
        <v>57792453.124499999</v>
      </c>
      <c r="O48" s="170">
        <v>189000985.27427772</v>
      </c>
      <c r="P48" s="170">
        <v>246793438.39877769</v>
      </c>
      <c r="Q48" s="170">
        <v>5494151967.4087734</v>
      </c>
      <c r="R48" s="170">
        <v>10566869904.394749</v>
      </c>
      <c r="S48" s="170">
        <v>16061021871.803516</v>
      </c>
      <c r="T48" s="170">
        <v>292861105.08230007</v>
      </c>
      <c r="U48" s="170">
        <v>922906455.87902999</v>
      </c>
      <c r="V48" s="170">
        <v>1215767560.9613304</v>
      </c>
      <c r="W48" s="170">
        <v>124471190.41827579</v>
      </c>
      <c r="X48" s="170">
        <v>208314230.0430218</v>
      </c>
      <c r="Y48" s="170">
        <v>332785420.46129757</v>
      </c>
      <c r="Z48" s="170">
        <v>0</v>
      </c>
      <c r="AA48" s="170">
        <v>24783847.051599998</v>
      </c>
      <c r="AB48" s="170">
        <v>24783847.051600002</v>
      </c>
    </row>
    <row r="49" spans="1:28" x14ac:dyDescent="0.2">
      <c r="A49" s="112" t="s">
        <v>218</v>
      </c>
      <c r="B49" s="166">
        <v>3213969047.4789782</v>
      </c>
      <c r="C49" s="166">
        <v>5562563265.9022188</v>
      </c>
      <c r="D49" s="166">
        <v>8776532313.381197</v>
      </c>
      <c r="E49" s="167">
        <v>63072831.08064013</v>
      </c>
      <c r="F49" s="167">
        <v>99996872.572577193</v>
      </c>
      <c r="G49" s="167">
        <v>163069703.65321732</v>
      </c>
      <c r="H49" s="117">
        <v>0.132909</v>
      </c>
      <c r="I49" s="113">
        <v>7.9175147788095909E-2</v>
      </c>
      <c r="J49" s="117">
        <v>9.8786299999999994E-2</v>
      </c>
      <c r="K49" s="114">
        <v>70.168499999999995</v>
      </c>
      <c r="L49" s="114">
        <v>91.027762108912015</v>
      </c>
      <c r="M49" s="114">
        <v>83.426199999999994</v>
      </c>
      <c r="N49" s="170">
        <v>79035638.263562635</v>
      </c>
      <c r="O49" s="170">
        <v>193979681.80649561</v>
      </c>
      <c r="P49" s="170">
        <v>273015320.07005817</v>
      </c>
      <c r="Q49" s="170">
        <v>2951759212.3223233</v>
      </c>
      <c r="R49" s="170">
        <v>4995051956.5916548</v>
      </c>
      <c r="S49" s="170">
        <v>7946811168.9139776</v>
      </c>
      <c r="T49" s="170">
        <v>134654634.75630003</v>
      </c>
      <c r="U49" s="170">
        <v>255838758.35112458</v>
      </c>
      <c r="V49" s="170">
        <v>390493393.1074245</v>
      </c>
      <c r="W49" s="170">
        <v>123874575.05515498</v>
      </c>
      <c r="X49" s="170">
        <v>306037412.28237349</v>
      </c>
      <c r="Y49" s="170">
        <v>429911987.33752853</v>
      </c>
      <c r="Z49" s="170">
        <v>3680625.3451999999</v>
      </c>
      <c r="AA49" s="170">
        <v>5635138.6770660002</v>
      </c>
      <c r="AB49" s="170">
        <v>9315764.0222659986</v>
      </c>
    </row>
    <row r="50" spans="1:28" x14ac:dyDescent="0.2">
      <c r="A50" s="112" t="s">
        <v>219</v>
      </c>
      <c r="B50" s="166">
        <v>5935729635.3417606</v>
      </c>
      <c r="C50" s="166">
        <v>1334979975.1999049</v>
      </c>
      <c r="D50" s="166">
        <v>7270709610.5416613</v>
      </c>
      <c r="E50" s="167">
        <v>182031641.4082424</v>
      </c>
      <c r="F50" s="167">
        <v>17032248.28219695</v>
      </c>
      <c r="G50" s="167">
        <v>199063889.6904394</v>
      </c>
      <c r="H50" s="117">
        <v>0.164357</v>
      </c>
      <c r="I50" s="113">
        <v>7.914072991077982E-2</v>
      </c>
      <c r="J50" s="117">
        <v>0.14888399999999999</v>
      </c>
      <c r="K50" s="114">
        <v>59.096699999999998</v>
      </c>
      <c r="L50" s="114">
        <v>100.03208126423822</v>
      </c>
      <c r="M50" s="114">
        <v>66.635499999999993</v>
      </c>
      <c r="N50" s="170">
        <v>130354774.97099999</v>
      </c>
      <c r="O50" s="170">
        <v>19451134.614999998</v>
      </c>
      <c r="P50" s="170">
        <v>149805909.586</v>
      </c>
      <c r="Q50" s="170">
        <v>5447562536.9899616</v>
      </c>
      <c r="R50" s="170">
        <v>1225691384.4193048</v>
      </c>
      <c r="S50" s="170">
        <v>6673253921.4092617</v>
      </c>
      <c r="T50" s="170">
        <v>309592678.14530003</v>
      </c>
      <c r="U50" s="170">
        <v>74714067.446400002</v>
      </c>
      <c r="V50" s="170">
        <v>384306745.59170002</v>
      </c>
      <c r="W50" s="170">
        <v>176555098.37889999</v>
      </c>
      <c r="X50" s="170">
        <v>33735605.195600003</v>
      </c>
      <c r="Y50" s="170">
        <v>210290703.57449999</v>
      </c>
      <c r="Z50" s="170">
        <v>2019321.8276</v>
      </c>
      <c r="AA50" s="170">
        <v>838918.13859999995</v>
      </c>
      <c r="AB50" s="170">
        <v>2858239.9662000001</v>
      </c>
    </row>
    <row r="51" spans="1:28" x14ac:dyDescent="0.2">
      <c r="A51" s="112" t="s">
        <v>220</v>
      </c>
      <c r="B51" s="166">
        <v>14668123438.042404</v>
      </c>
      <c r="C51" s="166">
        <v>4876088918.281251</v>
      </c>
      <c r="D51" s="166">
        <v>19544212356.323662</v>
      </c>
      <c r="E51" s="167">
        <v>393004696.32867324</v>
      </c>
      <c r="F51" s="167">
        <v>37506054.574002564</v>
      </c>
      <c r="G51" s="167">
        <v>430510750.90267581</v>
      </c>
      <c r="H51" s="117">
        <v>0.15271999999999999</v>
      </c>
      <c r="I51" s="113">
        <v>7.0063976526865038E-2</v>
      </c>
      <c r="J51" s="117">
        <v>0.13234399999999999</v>
      </c>
      <c r="K51" s="114">
        <v>98.758799999999994</v>
      </c>
      <c r="L51" s="114">
        <v>146.99888030135884</v>
      </c>
      <c r="M51" s="114">
        <v>110.655</v>
      </c>
      <c r="N51" s="170">
        <v>197098011.15465465</v>
      </c>
      <c r="O51" s="170">
        <v>49852142.419151984</v>
      </c>
      <c r="P51" s="170">
        <v>246950153.57390666</v>
      </c>
      <c r="Q51" s="170">
        <v>13558721533.137415</v>
      </c>
      <c r="R51" s="170">
        <v>4533503880.4486952</v>
      </c>
      <c r="S51" s="170">
        <v>18092225413.586014</v>
      </c>
      <c r="T51" s="170">
        <v>718980898.14679027</v>
      </c>
      <c r="U51" s="170">
        <v>237406148.96162781</v>
      </c>
      <c r="V51" s="170">
        <v>956387047.10841787</v>
      </c>
      <c r="W51" s="170">
        <v>332617592.88100082</v>
      </c>
      <c r="X51" s="170">
        <v>83282403.590628013</v>
      </c>
      <c r="Y51" s="170">
        <v>415899996.4717288</v>
      </c>
      <c r="Z51" s="170">
        <v>57803413.8772</v>
      </c>
      <c r="AA51" s="170">
        <v>21896485.280299999</v>
      </c>
      <c r="AB51" s="170">
        <v>79699899.157499999</v>
      </c>
    </row>
    <row r="53" spans="1:28" x14ac:dyDescent="0.2">
      <c r="B53" s="173">
        <f>D7+D47-BS!E28</f>
        <v>-114940.07795715332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15" bestFit="1" customWidth="1"/>
    <col min="2" max="2" width="26.85546875" style="115" customWidth="1"/>
    <col min="3" max="16384" width="8.7109375" style="115"/>
  </cols>
  <sheetData>
    <row r="1" spans="1:28" x14ac:dyDescent="0.2">
      <c r="A1" s="118" t="s">
        <v>116</v>
      </c>
    </row>
    <row r="2" spans="1:28" x14ac:dyDescent="0.2">
      <c r="A2" s="69"/>
    </row>
    <row r="3" spans="1:28" x14ac:dyDescent="0.2">
      <c r="A3" s="85">
        <f>BS!B3</f>
        <v>45351</v>
      </c>
    </row>
    <row r="5" spans="1:28" ht="54.95" customHeight="1" x14ac:dyDescent="0.2">
      <c r="A5" s="211" t="s">
        <v>223</v>
      </c>
      <c r="B5" s="212" t="s">
        <v>236</v>
      </c>
      <c r="C5" s="212"/>
      <c r="D5" s="212"/>
      <c r="E5" s="212" t="s">
        <v>235</v>
      </c>
      <c r="F5" s="212"/>
      <c r="G5" s="212"/>
      <c r="H5" s="212" t="s">
        <v>237</v>
      </c>
      <c r="I5" s="212"/>
      <c r="J5" s="212"/>
      <c r="K5" s="212" t="s">
        <v>238</v>
      </c>
      <c r="L5" s="212"/>
      <c r="M5" s="212"/>
      <c r="N5" s="212" t="s">
        <v>239</v>
      </c>
      <c r="O5" s="212"/>
      <c r="P5" s="212"/>
      <c r="Q5" s="212" t="s">
        <v>240</v>
      </c>
      <c r="R5" s="212"/>
      <c r="S5" s="212"/>
      <c r="T5" s="212" t="s">
        <v>241</v>
      </c>
      <c r="U5" s="212"/>
      <c r="V5" s="212"/>
      <c r="W5" s="212" t="s">
        <v>242</v>
      </c>
      <c r="X5" s="212"/>
      <c r="Y5" s="212"/>
      <c r="Z5" s="212" t="s">
        <v>243</v>
      </c>
      <c r="AA5" s="212"/>
      <c r="AB5" s="212"/>
    </row>
    <row r="6" spans="1:28" x14ac:dyDescent="0.2">
      <c r="A6" s="211"/>
      <c r="B6" s="116" t="s">
        <v>22</v>
      </c>
      <c r="C6" s="116" t="s">
        <v>23</v>
      </c>
      <c r="D6" s="116" t="s">
        <v>13</v>
      </c>
      <c r="E6" s="116" t="s">
        <v>22</v>
      </c>
      <c r="F6" s="116" t="s">
        <v>23</v>
      </c>
      <c r="G6" s="116" t="s">
        <v>13</v>
      </c>
      <c r="H6" s="116" t="s">
        <v>22</v>
      </c>
      <c r="I6" s="116" t="s">
        <v>23</v>
      </c>
      <c r="J6" s="116" t="s">
        <v>13</v>
      </c>
      <c r="K6" s="116" t="s">
        <v>22</v>
      </c>
      <c r="L6" s="116" t="s">
        <v>23</v>
      </c>
      <c r="M6" s="116" t="s">
        <v>13</v>
      </c>
      <c r="N6" s="116" t="s">
        <v>22</v>
      </c>
      <c r="O6" s="116" t="s">
        <v>23</v>
      </c>
      <c r="P6" s="116" t="s">
        <v>13</v>
      </c>
      <c r="Q6" s="116" t="s">
        <v>22</v>
      </c>
      <c r="R6" s="116" t="s">
        <v>23</v>
      </c>
      <c r="S6" s="116" t="s">
        <v>13</v>
      </c>
      <c r="T6" s="116" t="s">
        <v>22</v>
      </c>
      <c r="U6" s="116" t="s">
        <v>23</v>
      </c>
      <c r="V6" s="116" t="s">
        <v>13</v>
      </c>
      <c r="W6" s="116" t="s">
        <v>22</v>
      </c>
      <c r="X6" s="116" t="s">
        <v>23</v>
      </c>
      <c r="Y6" s="116" t="s">
        <v>13</v>
      </c>
      <c r="Z6" s="116" t="s">
        <v>22</v>
      </c>
      <c r="AA6" s="116" t="s">
        <v>23</v>
      </c>
      <c r="AB6" s="116" t="s">
        <v>13</v>
      </c>
    </row>
    <row r="7" spans="1:28" x14ac:dyDescent="0.2">
      <c r="A7" s="111" t="s">
        <v>275</v>
      </c>
      <c r="B7" s="166">
        <f>Sectors_I!B7</f>
        <v>0</v>
      </c>
      <c r="C7" s="166">
        <f>Sectors_I!C7</f>
        <v>44315271.049999997</v>
      </c>
      <c r="D7" s="166">
        <f>Sectors_I!D7</f>
        <v>44315271.049999997</v>
      </c>
      <c r="E7" s="167">
        <f>Sectors_I!E7</f>
        <v>0</v>
      </c>
      <c r="F7" s="167">
        <f>Sectors_I!F7</f>
        <v>215513.54177312</v>
      </c>
      <c r="G7" s="167">
        <f>Sectors_I!G7</f>
        <v>215513.54177312</v>
      </c>
      <c r="H7" s="117">
        <f>Sectors_I!H7</f>
        <v>0</v>
      </c>
      <c r="I7" s="113">
        <f>Sectors_I!I7</f>
        <v>7.6554901720060256E-2</v>
      </c>
      <c r="J7" s="117">
        <f>Sectors_I!J7</f>
        <v>7.6554899999999995E-2</v>
      </c>
      <c r="K7" s="114">
        <f>Sectors_I!K7</f>
        <v>0</v>
      </c>
      <c r="L7" s="114">
        <f>Sectors_I!L7</f>
        <v>10.474121455102722</v>
      </c>
      <c r="M7" s="114">
        <f>Sectors_I!M7</f>
        <v>10.4741</v>
      </c>
      <c r="N7" s="170">
        <f>Sectors_I!N7</f>
        <v>0</v>
      </c>
      <c r="O7" s="170">
        <f>Sectors_I!O7</f>
        <v>0</v>
      </c>
      <c r="P7" s="170">
        <f>Sectors_I!P7</f>
        <v>0</v>
      </c>
      <c r="Q7" s="170">
        <f>Sectors_I!Q7</f>
        <v>0</v>
      </c>
      <c r="R7" s="170">
        <f>Sectors_I!R7</f>
        <v>44315271.049999997</v>
      </c>
      <c r="S7" s="170">
        <f>Sectors_I!S7</f>
        <v>44315271.049999997</v>
      </c>
      <c r="T7" s="170">
        <f>Sectors_I!T7</f>
        <v>0</v>
      </c>
      <c r="U7" s="170">
        <f>Sectors_I!U7</f>
        <v>0</v>
      </c>
      <c r="V7" s="170">
        <f>Sectors_I!V7</f>
        <v>0</v>
      </c>
      <c r="W7" s="170">
        <f>Sectors_I!W7</f>
        <v>0</v>
      </c>
      <c r="X7" s="170">
        <f>Sectors_I!X7</f>
        <v>0</v>
      </c>
      <c r="Y7" s="170">
        <f>Sectors_I!Y7</f>
        <v>0</v>
      </c>
      <c r="Z7" s="170">
        <f>Sectors_I!Z7</f>
        <v>0</v>
      </c>
      <c r="AA7" s="170">
        <f>Sectors_I!AA7</f>
        <v>0</v>
      </c>
      <c r="AB7" s="170">
        <f>Sectors_I!AB7</f>
        <v>0</v>
      </c>
    </row>
    <row r="8" spans="1:28" x14ac:dyDescent="0.2">
      <c r="A8" s="110" t="s">
        <v>117</v>
      </c>
      <c r="B8" s="166">
        <f>Sectors_I!B8</f>
        <v>37351965.871483691</v>
      </c>
      <c r="C8" s="166">
        <f>Sectors_I!C8</f>
        <v>28578409.716397371</v>
      </c>
      <c r="D8" s="166">
        <f>Sectors_I!D8</f>
        <v>65930375.587881103</v>
      </c>
      <c r="E8" s="167">
        <f>Sectors_I!E8</f>
        <v>207880.73066060001</v>
      </c>
      <c r="F8" s="167">
        <f>Sectors_I!F8</f>
        <v>310786.87595000002</v>
      </c>
      <c r="G8" s="167">
        <f>Sectors_I!G8</f>
        <v>518667.60661060002</v>
      </c>
      <c r="H8" s="117">
        <f>Sectors_I!H8</f>
        <v>0.12534400000000001</v>
      </c>
      <c r="I8" s="113">
        <f>Sectors_I!I8</f>
        <v>8.8423721093923144E-2</v>
      </c>
      <c r="J8" s="117">
        <f>Sectors_I!J8</f>
        <v>0.109149</v>
      </c>
      <c r="K8" s="114">
        <f>Sectors_I!K8</f>
        <v>57.752200000000002</v>
      </c>
      <c r="L8" s="114">
        <f>Sectors_I!L8</f>
        <v>57.557107123954275</v>
      </c>
      <c r="M8" s="114">
        <f>Sectors_I!M8</f>
        <v>57.666699999999999</v>
      </c>
      <c r="N8" s="170">
        <f>Sectors_I!N8</f>
        <v>191998.69999999998</v>
      </c>
      <c r="O8" s="170">
        <f>Sectors_I!O8</f>
        <v>0</v>
      </c>
      <c r="P8" s="170">
        <f>Sectors_I!P8</f>
        <v>191998.69999999998</v>
      </c>
      <c r="Q8" s="170">
        <f>Sectors_I!Q8</f>
        <v>36847562.183283687</v>
      </c>
      <c r="R8" s="170">
        <f>Sectors_I!R8</f>
        <v>28578363.294297371</v>
      </c>
      <c r="S8" s="170">
        <f>Sectors_I!S8</f>
        <v>65425925.477581099</v>
      </c>
      <c r="T8" s="170">
        <f>Sectors_I!T8</f>
        <v>312289.0882</v>
      </c>
      <c r="U8" s="170">
        <f>Sectors_I!U8</f>
        <v>0</v>
      </c>
      <c r="V8" s="170">
        <f>Sectors_I!V8</f>
        <v>312289.0882</v>
      </c>
      <c r="W8" s="170">
        <f>Sectors_I!W8</f>
        <v>192114.6</v>
      </c>
      <c r="X8" s="170">
        <f>Sectors_I!X8</f>
        <v>46.4221</v>
      </c>
      <c r="Y8" s="170">
        <f>Sectors_I!Y8</f>
        <v>192161.02209999997</v>
      </c>
      <c r="Z8" s="170">
        <f>Sectors_I!Z8</f>
        <v>0</v>
      </c>
      <c r="AA8" s="170">
        <f>Sectors_I!AA8</f>
        <v>0</v>
      </c>
      <c r="AB8" s="170">
        <f>Sectors_I!AB8</f>
        <v>0</v>
      </c>
    </row>
    <row r="9" spans="1:28" x14ac:dyDescent="0.2">
      <c r="A9" s="110" t="s">
        <v>118</v>
      </c>
      <c r="B9" s="166">
        <f>Sectors_I!B9</f>
        <v>544933040.41921401</v>
      </c>
      <c r="C9" s="166">
        <f>Sectors_I!C9</f>
        <v>57069826.90976274</v>
      </c>
      <c r="D9" s="166">
        <f>Sectors_I!D9</f>
        <v>602002867.32897687</v>
      </c>
      <c r="E9" s="167">
        <f>Sectors_I!E9</f>
        <v>3490629.5786356297</v>
      </c>
      <c r="F9" s="167">
        <f>Sectors_I!F9</f>
        <v>524258.67551953997</v>
      </c>
      <c r="G9" s="167">
        <f>Sectors_I!G9</f>
        <v>4014888.2541551702</v>
      </c>
      <c r="H9" s="117">
        <f>Sectors_I!H9</f>
        <v>0.13583200000000001</v>
      </c>
      <c r="I9" s="113">
        <f>Sectors_I!I9</f>
        <v>7.910329532475617E-2</v>
      </c>
      <c r="J9" s="117">
        <f>Sectors_I!J9</f>
        <v>0.130437</v>
      </c>
      <c r="K9" s="114">
        <f>Sectors_I!K9</f>
        <v>24.4054</v>
      </c>
      <c r="L9" s="114">
        <f>Sectors_I!L9</f>
        <v>26.473406147360667</v>
      </c>
      <c r="M9" s="114">
        <f>Sectors_I!M9</f>
        <v>24.602499999999999</v>
      </c>
      <c r="N9" s="170">
        <f>Sectors_I!N9</f>
        <v>1194866.6072</v>
      </c>
      <c r="O9" s="170">
        <f>Sectors_I!O9</f>
        <v>570321.78619999997</v>
      </c>
      <c r="P9" s="170">
        <f>Sectors_I!P9</f>
        <v>1765188.3933999999</v>
      </c>
      <c r="Q9" s="170">
        <f>Sectors_I!Q9</f>
        <v>542862194.63241398</v>
      </c>
      <c r="R9" s="170">
        <f>Sectors_I!R9</f>
        <v>56165729.504062742</v>
      </c>
      <c r="S9" s="170">
        <f>Sectors_I!S9</f>
        <v>599027924.13657689</v>
      </c>
      <c r="T9" s="170">
        <f>Sectors_I!T9</f>
        <v>71363.999599999996</v>
      </c>
      <c r="U9" s="170">
        <f>Sectors_I!U9</f>
        <v>0</v>
      </c>
      <c r="V9" s="170">
        <f>Sectors_I!V9</f>
        <v>71363.999599999996</v>
      </c>
      <c r="W9" s="170">
        <f>Sectors_I!W9</f>
        <v>1999481.7871999999</v>
      </c>
      <c r="X9" s="170">
        <f>Sectors_I!X9</f>
        <v>845479.36569999997</v>
      </c>
      <c r="Y9" s="170">
        <f>Sectors_I!Y9</f>
        <v>2844961.1527999998</v>
      </c>
      <c r="Z9" s="170">
        <f>Sectors_I!Z9</f>
        <v>0</v>
      </c>
      <c r="AA9" s="170">
        <f>Sectors_I!AA9</f>
        <v>58618.04</v>
      </c>
      <c r="AB9" s="170">
        <f>Sectors_I!AB9</f>
        <v>58618.04</v>
      </c>
    </row>
    <row r="10" spans="1:28" x14ac:dyDescent="0.2">
      <c r="A10" s="110" t="s">
        <v>230</v>
      </c>
      <c r="B10" s="166">
        <f>Sectors_I!B10</f>
        <v>224196332.85105002</v>
      </c>
      <c r="C10" s="166">
        <f>Sectors_I!C10</f>
        <v>3053674.73010218</v>
      </c>
      <c r="D10" s="166">
        <f>Sectors_I!D10</f>
        <v>227250007.58115202</v>
      </c>
      <c r="E10" s="167">
        <f>Sectors_I!E10</f>
        <v>1022065.6854367401</v>
      </c>
      <c r="F10" s="167">
        <f>Sectors_I!F10</f>
        <v>59060.761999999995</v>
      </c>
      <c r="G10" s="167">
        <f>Sectors_I!G10</f>
        <v>1081126.4474367399</v>
      </c>
      <c r="H10" s="117">
        <f>Sectors_I!H10</f>
        <v>0.14646799999999999</v>
      </c>
      <c r="I10" s="113">
        <f>Sectors_I!I10</f>
        <v>0.107238</v>
      </c>
      <c r="J10" s="117">
        <f>Sectors_I!J10</f>
        <v>0.14593200000000001</v>
      </c>
      <c r="K10" s="114">
        <f>Sectors_I!K10</f>
        <v>25.412800000000001</v>
      </c>
      <c r="L10" s="114">
        <f>Sectors_I!L10</f>
        <v>49.46370000000001</v>
      </c>
      <c r="M10" s="114">
        <f>Sectors_I!M10</f>
        <v>25.732299999999999</v>
      </c>
      <c r="N10" s="170">
        <f>Sectors_I!N10</f>
        <v>185.36</v>
      </c>
      <c r="O10" s="170">
        <f>Sectors_I!O10</f>
        <v>46296.782099999997</v>
      </c>
      <c r="P10" s="170">
        <f>Sectors_I!P10</f>
        <v>46482.142099999997</v>
      </c>
      <c r="Q10" s="170">
        <f>Sectors_I!Q10</f>
        <v>223638202.97105002</v>
      </c>
      <c r="R10" s="170">
        <f>Sectors_I!R10</f>
        <v>3007377.9480021801</v>
      </c>
      <c r="S10" s="170">
        <f>Sectors_I!S10</f>
        <v>226645580.91905203</v>
      </c>
      <c r="T10" s="170">
        <f>Sectors_I!T10</f>
        <v>10657.07</v>
      </c>
      <c r="U10" s="170">
        <f>Sectors_I!U10</f>
        <v>0</v>
      </c>
      <c r="V10" s="170">
        <f>Sectors_I!V10</f>
        <v>10657.07</v>
      </c>
      <c r="W10" s="170">
        <f>Sectors_I!W10</f>
        <v>547472.80999999994</v>
      </c>
      <c r="X10" s="170">
        <f>Sectors_I!X10</f>
        <v>46296.782099999997</v>
      </c>
      <c r="Y10" s="170">
        <f>Sectors_I!Y10</f>
        <v>593769.59209999989</v>
      </c>
      <c r="Z10" s="170">
        <f>Sectors_I!Z10</f>
        <v>0</v>
      </c>
      <c r="AA10" s="170">
        <f>Sectors_I!AA10</f>
        <v>0</v>
      </c>
      <c r="AB10" s="170">
        <f>Sectors_I!AB10</f>
        <v>0</v>
      </c>
    </row>
    <row r="11" spans="1:28" x14ac:dyDescent="0.2">
      <c r="A11" s="110" t="s">
        <v>244</v>
      </c>
      <c r="B11" s="166">
        <f>Sectors_I!B11</f>
        <v>226854953.60489318</v>
      </c>
      <c r="C11" s="166">
        <f>Sectors_I!C11</f>
        <v>2466894115.0268779</v>
      </c>
      <c r="D11" s="166">
        <f>Sectors_I!D11</f>
        <v>2693749068.6317673</v>
      </c>
      <c r="E11" s="167">
        <f>Sectors_I!E11</f>
        <v>16761197.83970537</v>
      </c>
      <c r="F11" s="167">
        <f>Sectors_I!F11</f>
        <v>22982460.360362761</v>
      </c>
      <c r="G11" s="167">
        <f>Sectors_I!G11</f>
        <v>39743658.200068124</v>
      </c>
      <c r="H11" s="117">
        <f>Sectors_I!H11</f>
        <v>0.12012399999999999</v>
      </c>
      <c r="I11" s="113">
        <f>Sectors_I!I11</f>
        <v>0.10277910219656684</v>
      </c>
      <c r="J11" s="117">
        <f>Sectors_I!J11</f>
        <v>0.104201</v>
      </c>
      <c r="K11" s="114">
        <f>Sectors_I!K11</f>
        <v>48.2729</v>
      </c>
      <c r="L11" s="114">
        <f>Sectors_I!L11</f>
        <v>40.20649489726393</v>
      </c>
      <c r="M11" s="114">
        <f>Sectors_I!M11</f>
        <v>40.871499999999997</v>
      </c>
      <c r="N11" s="170">
        <f>Sectors_I!N11</f>
        <v>3010823.0719000003</v>
      </c>
      <c r="O11" s="170">
        <f>Sectors_I!O11</f>
        <v>42345268.114007995</v>
      </c>
      <c r="P11" s="170">
        <f>Sectors_I!P11</f>
        <v>45356091.185908005</v>
      </c>
      <c r="Q11" s="170">
        <f>Sectors_I!Q11</f>
        <v>178309339.06600979</v>
      </c>
      <c r="R11" s="170">
        <f>Sectors_I!R11</f>
        <v>2256658511.4589787</v>
      </c>
      <c r="S11" s="170">
        <f>Sectors_I!S11</f>
        <v>2434967850.5250845</v>
      </c>
      <c r="T11" s="170">
        <f>Sectors_I!T11</f>
        <v>10316321.2141</v>
      </c>
      <c r="U11" s="170">
        <f>Sectors_I!U11</f>
        <v>140375004.89579597</v>
      </c>
      <c r="V11" s="170">
        <f>Sectors_I!V11</f>
        <v>150691326.10979599</v>
      </c>
      <c r="W11" s="170">
        <f>Sectors_I!W11</f>
        <v>38229293.324783392</v>
      </c>
      <c r="X11" s="170">
        <f>Sectors_I!X11</f>
        <v>52865179.200603336</v>
      </c>
      <c r="Y11" s="170">
        <f>Sectors_I!Y11</f>
        <v>91094472.525386706</v>
      </c>
      <c r="Z11" s="170">
        <f>Sectors_I!Z11</f>
        <v>0</v>
      </c>
      <c r="AA11" s="170">
        <f>Sectors_I!AA11</f>
        <v>16995419.471500002</v>
      </c>
      <c r="AB11" s="170">
        <f>Sectors_I!AB11</f>
        <v>16995419.471500002</v>
      </c>
    </row>
    <row r="12" spans="1:28" x14ac:dyDescent="0.2">
      <c r="A12" s="110" t="s">
        <v>119</v>
      </c>
      <c r="B12" s="166">
        <f>Sectors_I!B12</f>
        <v>516146137.27172017</v>
      </c>
      <c r="C12" s="166">
        <f>Sectors_I!C12</f>
        <v>2167136492.9358854</v>
      </c>
      <c r="D12" s="166">
        <f>Sectors_I!D12</f>
        <v>2683282630.2076073</v>
      </c>
      <c r="E12" s="167">
        <f>Sectors_I!E12</f>
        <v>8288398.691239791</v>
      </c>
      <c r="F12" s="167">
        <f>Sectors_I!F12</f>
        <v>15684708.241624299</v>
      </c>
      <c r="G12" s="167">
        <f>Sectors_I!G12</f>
        <v>23973106.932864103</v>
      </c>
      <c r="H12" s="117">
        <f>Sectors_I!H12</f>
        <v>0.130603</v>
      </c>
      <c r="I12" s="113">
        <f>Sectors_I!I12</f>
        <v>8.5668108955821234E-2</v>
      </c>
      <c r="J12" s="117">
        <f>Sectors_I!J12</f>
        <v>9.4184500000000004E-2</v>
      </c>
      <c r="K12" s="114">
        <f>Sectors_I!K12</f>
        <v>94.380600000000001</v>
      </c>
      <c r="L12" s="114">
        <f>Sectors_I!L12</f>
        <v>120.028657794818</v>
      </c>
      <c r="M12" s="114">
        <f>Sectors_I!M12</f>
        <v>115.134</v>
      </c>
      <c r="N12" s="170">
        <f>Sectors_I!N12</f>
        <v>19126308.806599997</v>
      </c>
      <c r="O12" s="170">
        <f>Sectors_I!O12</f>
        <v>38231062.342181996</v>
      </c>
      <c r="P12" s="170">
        <f>Sectors_I!P12</f>
        <v>57357371.148782</v>
      </c>
      <c r="Q12" s="170">
        <f>Sectors_I!Q12</f>
        <v>466627660.9073202</v>
      </c>
      <c r="R12" s="170">
        <f>Sectors_I!R12</f>
        <v>1965964823.0709794</v>
      </c>
      <c r="S12" s="170">
        <f>Sectors_I!S12</f>
        <v>2432592483.978301</v>
      </c>
      <c r="T12" s="170">
        <f>Sectors_I!T12</f>
        <v>28686810.357999992</v>
      </c>
      <c r="U12" s="170">
        <f>Sectors_I!U12</f>
        <v>143574812.21258605</v>
      </c>
      <c r="V12" s="170">
        <f>Sectors_I!V12</f>
        <v>172261622.57058603</v>
      </c>
      <c r="W12" s="170">
        <f>Sectors_I!W12</f>
        <v>20831666.0064</v>
      </c>
      <c r="X12" s="170">
        <f>Sectors_I!X12</f>
        <v>55824698.64542</v>
      </c>
      <c r="Y12" s="170">
        <f>Sectors_I!Y12</f>
        <v>76656364.651819989</v>
      </c>
      <c r="Z12" s="170">
        <f>Sectors_I!Z12</f>
        <v>0</v>
      </c>
      <c r="AA12" s="170">
        <f>Sectors_I!AA12</f>
        <v>1772159.0069000002</v>
      </c>
      <c r="AB12" s="170">
        <f>Sectors_I!AB12</f>
        <v>1772159.0069000002</v>
      </c>
    </row>
    <row r="13" spans="1:28" x14ac:dyDescent="0.2">
      <c r="A13" s="110" t="s">
        <v>120</v>
      </c>
      <c r="B13" s="166">
        <f>Sectors_I!B13</f>
        <v>393405838.32750863</v>
      </c>
      <c r="C13" s="166">
        <f>Sectors_I!C13</f>
        <v>476308684.75766253</v>
      </c>
      <c r="D13" s="166">
        <f>Sectors_I!D13</f>
        <v>869714523.0851711</v>
      </c>
      <c r="E13" s="167">
        <f>Sectors_I!E13</f>
        <v>20682012.140595898</v>
      </c>
      <c r="F13" s="167">
        <f>Sectors_I!F13</f>
        <v>8323628.1629804494</v>
      </c>
      <c r="G13" s="167">
        <f>Sectors_I!G13</f>
        <v>29005640.303576339</v>
      </c>
      <c r="H13" s="117">
        <f>Sectors_I!H13</f>
        <v>0.14433299999999999</v>
      </c>
      <c r="I13" s="113">
        <f>Sectors_I!I13</f>
        <v>9.5084584035775035E-2</v>
      </c>
      <c r="J13" s="117">
        <f>Sectors_I!J13</f>
        <v>0.117074</v>
      </c>
      <c r="K13" s="114">
        <f>Sectors_I!K13</f>
        <v>39.100499999999997</v>
      </c>
      <c r="L13" s="114">
        <f>Sectors_I!L13</f>
        <v>50.190025704456424</v>
      </c>
      <c r="M13" s="114">
        <f>Sectors_I!M13</f>
        <v>45.242199999999997</v>
      </c>
      <c r="N13" s="170">
        <f>Sectors_I!N13</f>
        <v>22303231.4538</v>
      </c>
      <c r="O13" s="170">
        <f>Sectors_I!O13</f>
        <v>13295379.015000001</v>
      </c>
      <c r="P13" s="170">
        <f>Sectors_I!P13</f>
        <v>35598610.468799993</v>
      </c>
      <c r="Q13" s="170">
        <f>Sectors_I!Q13</f>
        <v>340615884.08030862</v>
      </c>
      <c r="R13" s="170">
        <f>Sectors_I!R13</f>
        <v>410066906.56435049</v>
      </c>
      <c r="S13" s="170">
        <f>Sectors_I!S13</f>
        <v>750682790.64455914</v>
      </c>
      <c r="T13" s="170">
        <f>Sectors_I!T13</f>
        <v>19079676.7403</v>
      </c>
      <c r="U13" s="170">
        <f>Sectors_I!U13</f>
        <v>48550051.401699997</v>
      </c>
      <c r="V13" s="170">
        <f>Sectors_I!V13</f>
        <v>67629728.142099991</v>
      </c>
      <c r="W13" s="170">
        <f>Sectors_I!W13</f>
        <v>33676244.346299991</v>
      </c>
      <c r="X13" s="170">
        <f>Sectors_I!X13</f>
        <v>17691726.791611999</v>
      </c>
      <c r="Y13" s="170">
        <f>Sectors_I!Y13</f>
        <v>51367971.13791199</v>
      </c>
      <c r="Z13" s="170">
        <f>Sectors_I!Z13</f>
        <v>34033.160600000003</v>
      </c>
      <c r="AA13" s="170">
        <f>Sectors_I!AA13</f>
        <v>0</v>
      </c>
      <c r="AB13" s="170">
        <f>Sectors_I!AB13</f>
        <v>34033.160600000003</v>
      </c>
    </row>
    <row r="14" spans="1:28" x14ac:dyDescent="0.2">
      <c r="A14" s="110" t="s">
        <v>121</v>
      </c>
      <c r="B14" s="166">
        <f>Sectors_I!B14</f>
        <v>533972728.00454867</v>
      </c>
      <c r="C14" s="166">
        <f>Sectors_I!C14</f>
        <v>1384381068.9542704</v>
      </c>
      <c r="D14" s="166">
        <f>Sectors_I!D14</f>
        <v>1918353796.9588201</v>
      </c>
      <c r="E14" s="167">
        <f>Sectors_I!E14</f>
        <v>10901093.003789201</v>
      </c>
      <c r="F14" s="167">
        <f>Sectors_I!F14</f>
        <v>12536597.647356499</v>
      </c>
      <c r="G14" s="167">
        <f>Sectors_I!G14</f>
        <v>23437690.651145723</v>
      </c>
      <c r="H14" s="117">
        <f>Sectors_I!H14</f>
        <v>0.132324</v>
      </c>
      <c r="I14" s="113">
        <f>Sectors_I!I14</f>
        <v>0.10917972401184291</v>
      </c>
      <c r="J14" s="117">
        <f>Sectors_I!J14</f>
        <v>0.11561200000000001</v>
      </c>
      <c r="K14" s="114">
        <f>Sectors_I!K14</f>
        <v>65.808800000000005</v>
      </c>
      <c r="L14" s="114">
        <f>Sectors_I!L14</f>
        <v>74.640867895748059</v>
      </c>
      <c r="M14" s="114">
        <f>Sectors_I!M14</f>
        <v>72.182699999999997</v>
      </c>
      <c r="N14" s="170">
        <f>Sectors_I!N14</f>
        <v>4526116.4546086313</v>
      </c>
      <c r="O14" s="170">
        <f>Sectors_I!O14</f>
        <v>26033232.080734003</v>
      </c>
      <c r="P14" s="170">
        <f>Sectors_I!P14</f>
        <v>30559348.53534263</v>
      </c>
      <c r="Q14" s="170">
        <f>Sectors_I!Q14</f>
        <v>439883378.76054001</v>
      </c>
      <c r="R14" s="170">
        <f>Sectors_I!R14</f>
        <v>1325865309.0915625</v>
      </c>
      <c r="S14" s="170">
        <f>Sectors_I!S14</f>
        <v>1765748687.8520036</v>
      </c>
      <c r="T14" s="170">
        <f>Sectors_I!T14</f>
        <v>79222232.743300006</v>
      </c>
      <c r="U14" s="170">
        <f>Sectors_I!U14</f>
        <v>21363266.040053941</v>
      </c>
      <c r="V14" s="170">
        <f>Sectors_I!V14</f>
        <v>100585498.78345396</v>
      </c>
      <c r="W14" s="170">
        <f>Sectors_I!W14</f>
        <v>14867116.50070863</v>
      </c>
      <c r="X14" s="170">
        <f>Sectors_I!X14</f>
        <v>37152493.822653994</v>
      </c>
      <c r="Y14" s="170">
        <f>Sectors_I!Y14</f>
        <v>52019610.323362641</v>
      </c>
      <c r="Z14" s="170">
        <f>Sectors_I!Z14</f>
        <v>0</v>
      </c>
      <c r="AA14" s="170">
        <f>Sectors_I!AA14</f>
        <v>0</v>
      </c>
      <c r="AB14" s="170">
        <f>Sectors_I!AB14</f>
        <v>0</v>
      </c>
    </row>
    <row r="15" spans="1:28" x14ac:dyDescent="0.2">
      <c r="A15" s="110" t="s">
        <v>122</v>
      </c>
      <c r="B15" s="166">
        <f>Sectors_I!B15</f>
        <v>1089816538.4214618</v>
      </c>
      <c r="C15" s="166">
        <f>Sectors_I!C15</f>
        <v>640043969.4842484</v>
      </c>
      <c r="D15" s="166">
        <f>Sectors_I!D15</f>
        <v>1729860507.9057102</v>
      </c>
      <c r="E15" s="167">
        <f>Sectors_I!E15</f>
        <v>12200071.320861652</v>
      </c>
      <c r="F15" s="167">
        <f>Sectors_I!F15</f>
        <v>6074636.5395325199</v>
      </c>
      <c r="G15" s="167">
        <f>Sectors_I!G15</f>
        <v>18274707.86039418</v>
      </c>
      <c r="H15" s="117">
        <f>Sectors_I!H15</f>
        <v>0.13148099999999999</v>
      </c>
      <c r="I15" s="113">
        <f>Sectors_I!I15</f>
        <v>8.1897433134172776E-2</v>
      </c>
      <c r="J15" s="117">
        <f>Sectors_I!J15</f>
        <v>0.113651</v>
      </c>
      <c r="K15" s="114">
        <f>Sectors_I!K15</f>
        <v>53.716099999999997</v>
      </c>
      <c r="L15" s="114">
        <f>Sectors_I!L15</f>
        <v>68.618889610909704</v>
      </c>
      <c r="M15" s="114">
        <f>Sectors_I!M15</f>
        <v>59.0946</v>
      </c>
      <c r="N15" s="170">
        <f>Sectors_I!N15</f>
        <v>14982310.084399996</v>
      </c>
      <c r="O15" s="170">
        <f>Sectors_I!O15</f>
        <v>32494276.359637849</v>
      </c>
      <c r="P15" s="170">
        <f>Sectors_I!P15</f>
        <v>47476586.444037847</v>
      </c>
      <c r="Q15" s="170">
        <f>Sectors_I!Q15</f>
        <v>1057384632.1627618</v>
      </c>
      <c r="R15" s="170">
        <f>Sectors_I!R15</f>
        <v>612087381.07247055</v>
      </c>
      <c r="S15" s="170">
        <f>Sectors_I!S15</f>
        <v>1669472013.2351322</v>
      </c>
      <c r="T15" s="170">
        <f>Sectors_I!T15</f>
        <v>18648827.9254</v>
      </c>
      <c r="U15" s="170">
        <f>Sectors_I!U15</f>
        <v>12974828.1273</v>
      </c>
      <c r="V15" s="170">
        <f>Sectors_I!V15</f>
        <v>31623656.052700002</v>
      </c>
      <c r="W15" s="170">
        <f>Sectors_I!W15</f>
        <v>13059519.858999999</v>
      </c>
      <c r="X15" s="170">
        <f>Sectors_I!X15</f>
        <v>14544037.811977848</v>
      </c>
      <c r="Y15" s="170">
        <f>Sectors_I!Y15</f>
        <v>27603557.671077851</v>
      </c>
      <c r="Z15" s="170">
        <f>Sectors_I!Z15</f>
        <v>723558.4743</v>
      </c>
      <c r="AA15" s="170">
        <f>Sectors_I!AA15</f>
        <v>437722.47250000003</v>
      </c>
      <c r="AB15" s="170">
        <f>Sectors_I!AB15</f>
        <v>1161280.9468</v>
      </c>
    </row>
    <row r="16" spans="1:28" x14ac:dyDescent="0.2">
      <c r="A16" s="110" t="s">
        <v>123</v>
      </c>
      <c r="B16" s="166">
        <f>Sectors_I!B16</f>
        <v>819496442.90645206</v>
      </c>
      <c r="C16" s="166">
        <f>Sectors_I!C16</f>
        <v>753207329.93887222</v>
      </c>
      <c r="D16" s="166">
        <f>Sectors_I!D16</f>
        <v>1572703772.8453233</v>
      </c>
      <c r="E16" s="167">
        <f>Sectors_I!E16</f>
        <v>18278137.472087711</v>
      </c>
      <c r="F16" s="167">
        <f>Sectors_I!F16</f>
        <v>31242076.405528624</v>
      </c>
      <c r="G16" s="167">
        <f>Sectors_I!G16</f>
        <v>49520213.877616331</v>
      </c>
      <c r="H16" s="117">
        <f>Sectors_I!H16</f>
        <v>0.13020699999999999</v>
      </c>
      <c r="I16" s="113">
        <f>Sectors_I!I16</f>
        <v>9.2408255867382522E-2</v>
      </c>
      <c r="J16" s="117">
        <f>Sectors_I!J16</f>
        <v>0.112054</v>
      </c>
      <c r="K16" s="114">
        <f>Sectors_I!K16</f>
        <v>53.644599999999997</v>
      </c>
      <c r="L16" s="114">
        <f>Sectors_I!L16</f>
        <v>70.7845120729543</v>
      </c>
      <c r="M16" s="114">
        <f>Sectors_I!M16</f>
        <v>61.879300000000001</v>
      </c>
      <c r="N16" s="170">
        <f>Sectors_I!N16</f>
        <v>7126012.4377000006</v>
      </c>
      <c r="O16" s="170">
        <f>Sectors_I!O16</f>
        <v>23783582.273727998</v>
      </c>
      <c r="P16" s="170">
        <f>Sectors_I!P16</f>
        <v>30909594.711427994</v>
      </c>
      <c r="Q16" s="170">
        <f>Sectors_I!Q16</f>
        <v>725344583.99980533</v>
      </c>
      <c r="R16" s="170">
        <f>Sectors_I!R16</f>
        <v>551768546.23875129</v>
      </c>
      <c r="S16" s="170">
        <f>Sectors_I!S16</f>
        <v>1277113130.2386558</v>
      </c>
      <c r="T16" s="170">
        <f>Sectors_I!T16</f>
        <v>72492354.055800021</v>
      </c>
      <c r="U16" s="170">
        <f>Sectors_I!U16</f>
        <v>166718775.56379998</v>
      </c>
      <c r="V16" s="170">
        <f>Sectors_I!V16</f>
        <v>239211129.61959994</v>
      </c>
      <c r="W16" s="170">
        <f>Sectors_I!W16</f>
        <v>21608442.560346626</v>
      </c>
      <c r="X16" s="170">
        <f>Sectors_I!X16</f>
        <v>34720008.136320949</v>
      </c>
      <c r="Y16" s="170">
        <f>Sectors_I!Y16</f>
        <v>56328450.69656758</v>
      </c>
      <c r="Z16" s="170">
        <f>Sectors_I!Z16</f>
        <v>51062.290500000003</v>
      </c>
      <c r="AA16" s="170">
        <f>Sectors_I!AA16</f>
        <v>0</v>
      </c>
      <c r="AB16" s="170">
        <f>Sectors_I!AB16</f>
        <v>51062.290500000003</v>
      </c>
    </row>
    <row r="17" spans="1:28" x14ac:dyDescent="0.2">
      <c r="A17" s="110" t="s">
        <v>124</v>
      </c>
      <c r="B17" s="166">
        <f>Sectors_I!B17</f>
        <v>222845705.56800097</v>
      </c>
      <c r="C17" s="166">
        <f>Sectors_I!C17</f>
        <v>319521175.39696169</v>
      </c>
      <c r="D17" s="166">
        <f>Sectors_I!D17</f>
        <v>542366880.96496296</v>
      </c>
      <c r="E17" s="167">
        <f>Sectors_I!E17</f>
        <v>2507374.3954332201</v>
      </c>
      <c r="F17" s="167">
        <f>Sectors_I!F17</f>
        <v>1991388.4276193499</v>
      </c>
      <c r="G17" s="167">
        <f>Sectors_I!G17</f>
        <v>4498762.8230525693</v>
      </c>
      <c r="H17" s="117">
        <f>Sectors_I!H17</f>
        <v>0.131303</v>
      </c>
      <c r="I17" s="113">
        <f>Sectors_I!I17</f>
        <v>7.6907412039475598E-2</v>
      </c>
      <c r="J17" s="117">
        <f>Sectors_I!J17</f>
        <v>9.9232200000000007E-2</v>
      </c>
      <c r="K17" s="114">
        <f>Sectors_I!K17</f>
        <v>55.724200000000003</v>
      </c>
      <c r="L17" s="114">
        <f>Sectors_I!L17</f>
        <v>66.677682611440957</v>
      </c>
      <c r="M17" s="114">
        <f>Sectors_I!M17</f>
        <v>62.181899999999999</v>
      </c>
      <c r="N17" s="170">
        <f>Sectors_I!N17</f>
        <v>3193422.6182000004</v>
      </c>
      <c r="O17" s="170">
        <f>Sectors_I!O17</f>
        <v>1739101.0301000001</v>
      </c>
      <c r="P17" s="170">
        <f>Sectors_I!P17</f>
        <v>4932523.6482999995</v>
      </c>
      <c r="Q17" s="170">
        <f>Sectors_I!Q17</f>
        <v>213685931.54450098</v>
      </c>
      <c r="R17" s="170">
        <f>Sectors_I!R17</f>
        <v>310907462.30606174</v>
      </c>
      <c r="S17" s="170">
        <f>Sectors_I!S17</f>
        <v>524593393.85056293</v>
      </c>
      <c r="T17" s="170">
        <f>Sectors_I!T17</f>
        <v>5332601.7618999993</v>
      </c>
      <c r="U17" s="170">
        <f>Sectors_I!U17</f>
        <v>3841147.5846000002</v>
      </c>
      <c r="V17" s="170">
        <f>Sectors_I!V17</f>
        <v>9173749.3465</v>
      </c>
      <c r="W17" s="170">
        <f>Sectors_I!W17</f>
        <v>3802689.2938000001</v>
      </c>
      <c r="X17" s="170">
        <f>Sectors_I!X17</f>
        <v>4772565.5063000005</v>
      </c>
      <c r="Y17" s="170">
        <f>Sectors_I!Y17</f>
        <v>8575254.8001000006</v>
      </c>
      <c r="Z17" s="170">
        <f>Sectors_I!Z17</f>
        <v>24482.967799999999</v>
      </c>
      <c r="AA17" s="170">
        <f>Sectors_I!AA17</f>
        <v>0</v>
      </c>
      <c r="AB17" s="170">
        <f>Sectors_I!AB17</f>
        <v>24482.967799999999</v>
      </c>
    </row>
    <row r="18" spans="1:28" x14ac:dyDescent="0.2">
      <c r="A18" s="110" t="s">
        <v>125</v>
      </c>
      <c r="B18" s="166">
        <f>Sectors_I!B18</f>
        <v>215905212.49866068</v>
      </c>
      <c r="C18" s="166">
        <f>Sectors_I!C18</f>
        <v>345781457.23696089</v>
      </c>
      <c r="D18" s="166">
        <f>Sectors_I!D18</f>
        <v>561686669.73562121</v>
      </c>
      <c r="E18" s="167">
        <f>Sectors_I!E18</f>
        <v>4286819.0842118403</v>
      </c>
      <c r="F18" s="167">
        <f>Sectors_I!F18</f>
        <v>1901499.5067840801</v>
      </c>
      <c r="G18" s="167">
        <f>Sectors_I!G18</f>
        <v>6188318.5909959096</v>
      </c>
      <c r="H18" s="117">
        <f>Sectors_I!H18</f>
        <v>0.142677</v>
      </c>
      <c r="I18" s="113">
        <f>Sectors_I!I18</f>
        <v>8.3553321648127468E-2</v>
      </c>
      <c r="J18" s="117">
        <f>Sectors_I!J18</f>
        <v>0.10627399999999999</v>
      </c>
      <c r="K18" s="114">
        <f>Sectors_I!K18</f>
        <v>49.689</v>
      </c>
      <c r="L18" s="114">
        <f>Sectors_I!L18</f>
        <v>55.471434660637065</v>
      </c>
      <c r="M18" s="114">
        <f>Sectors_I!M18</f>
        <v>53.248699999999999</v>
      </c>
      <c r="N18" s="170">
        <f>Sectors_I!N18</f>
        <v>2421736.0193999996</v>
      </c>
      <c r="O18" s="170">
        <f>Sectors_I!O18</f>
        <v>1117975.5282999999</v>
      </c>
      <c r="P18" s="170">
        <f>Sectors_I!P18</f>
        <v>3539711.5475999997</v>
      </c>
      <c r="Q18" s="170">
        <f>Sectors_I!Q18</f>
        <v>195348550.11956069</v>
      </c>
      <c r="R18" s="170">
        <f>Sectors_I!R18</f>
        <v>333174785.35156089</v>
      </c>
      <c r="S18" s="170">
        <f>Sectors_I!S18</f>
        <v>528523335.47122121</v>
      </c>
      <c r="T18" s="170">
        <f>Sectors_I!T18</f>
        <v>17327052.862600002</v>
      </c>
      <c r="U18" s="170">
        <f>Sectors_I!U18</f>
        <v>10621041.1461</v>
      </c>
      <c r="V18" s="170">
        <f>Sectors_I!V18</f>
        <v>27948094.008599997</v>
      </c>
      <c r="W18" s="170">
        <f>Sectors_I!W18</f>
        <v>3194395.1550000003</v>
      </c>
      <c r="X18" s="170">
        <f>Sectors_I!X18</f>
        <v>1985630.7393000002</v>
      </c>
      <c r="Y18" s="170">
        <f>Sectors_I!Y18</f>
        <v>5180025.8942999998</v>
      </c>
      <c r="Z18" s="170">
        <f>Sectors_I!Z18</f>
        <v>35214.361499999999</v>
      </c>
      <c r="AA18" s="170">
        <f>Sectors_I!AA18</f>
        <v>0</v>
      </c>
      <c r="AB18" s="170">
        <f>Sectors_I!AB18</f>
        <v>35214.361499999999</v>
      </c>
    </row>
    <row r="19" spans="1:28" x14ac:dyDescent="0.2">
      <c r="A19" s="110" t="s">
        <v>126</v>
      </c>
      <c r="B19" s="166">
        <f>Sectors_I!B19</f>
        <v>917194439.72644699</v>
      </c>
      <c r="C19" s="166">
        <f>Sectors_I!C19</f>
        <v>1036337108.2474252</v>
      </c>
      <c r="D19" s="166">
        <f>Sectors_I!D19</f>
        <v>1953531547.9738731</v>
      </c>
      <c r="E19" s="167">
        <f>Sectors_I!E19</f>
        <v>20058308.191479895</v>
      </c>
      <c r="F19" s="167">
        <f>Sectors_I!F19</f>
        <v>19420179.15511623</v>
      </c>
      <c r="G19" s="167">
        <f>Sectors_I!G19</f>
        <v>39478487.346596122</v>
      </c>
      <c r="H19" s="117">
        <f>Sectors_I!H19</f>
        <v>0.136521</v>
      </c>
      <c r="I19" s="113">
        <f>Sectors_I!I19</f>
        <v>7.9169912002296894E-2</v>
      </c>
      <c r="J19" s="117">
        <f>Sectors_I!J19</f>
        <v>0.10595499999999999</v>
      </c>
      <c r="K19" s="114">
        <f>Sectors_I!K19</f>
        <v>56.362200000000001</v>
      </c>
      <c r="L19" s="114">
        <f>Sectors_I!L19</f>
        <v>69.470351840662104</v>
      </c>
      <c r="M19" s="114">
        <f>Sectors_I!M19</f>
        <v>63.313200000000002</v>
      </c>
      <c r="N19" s="170">
        <f>Sectors_I!N19</f>
        <v>19304435.9016</v>
      </c>
      <c r="O19" s="170">
        <f>Sectors_I!O19</f>
        <v>44423290.991165102</v>
      </c>
      <c r="P19" s="170">
        <f>Sectors_I!P19</f>
        <v>63727726.892865099</v>
      </c>
      <c r="Q19" s="170">
        <f>Sectors_I!Q19</f>
        <v>848561636.77644706</v>
      </c>
      <c r="R19" s="170">
        <f>Sectors_I!R19</f>
        <v>956851918.97812998</v>
      </c>
      <c r="S19" s="170">
        <f>Sectors_I!S19</f>
        <v>1805413555.754678</v>
      </c>
      <c r="T19" s="170">
        <f>Sectors_I!T19</f>
        <v>40362631.195500001</v>
      </c>
      <c r="U19" s="170">
        <f>Sectors_I!U19</f>
        <v>26008542.091030002</v>
      </c>
      <c r="V19" s="170">
        <f>Sectors_I!V19</f>
        <v>66371173.286529996</v>
      </c>
      <c r="W19" s="170">
        <f>Sectors_I!W19</f>
        <v>28132164.504800003</v>
      </c>
      <c r="X19" s="170">
        <f>Sectors_I!X19</f>
        <v>52213606.569465101</v>
      </c>
      <c r="Y19" s="170">
        <f>Sectors_I!Y19</f>
        <v>80345771.074165091</v>
      </c>
      <c r="Z19" s="170">
        <f>Sectors_I!Z19</f>
        <v>138007.24969999999</v>
      </c>
      <c r="AA19" s="170">
        <f>Sectors_I!AA19</f>
        <v>1263040.6088</v>
      </c>
      <c r="AB19" s="170">
        <f>Sectors_I!AB19</f>
        <v>1401047.8585000001</v>
      </c>
    </row>
    <row r="20" spans="1:28" x14ac:dyDescent="0.2">
      <c r="A20" s="110" t="s">
        <v>127</v>
      </c>
      <c r="B20" s="166">
        <f>Sectors_I!B20</f>
        <v>426698323.82696545</v>
      </c>
      <c r="C20" s="166">
        <f>Sectors_I!C20</f>
        <v>352109068.50067902</v>
      </c>
      <c r="D20" s="166">
        <f>Sectors_I!D20</f>
        <v>778807392.32764518</v>
      </c>
      <c r="E20" s="167">
        <f>Sectors_I!E20</f>
        <v>9730000.3164064884</v>
      </c>
      <c r="F20" s="167">
        <f>Sectors_I!F20</f>
        <v>5702259.9139244594</v>
      </c>
      <c r="G20" s="167">
        <f>Sectors_I!G20</f>
        <v>15432260.230330959</v>
      </c>
      <c r="H20" s="117">
        <f>Sectors_I!H20</f>
        <v>0.13219600000000001</v>
      </c>
      <c r="I20" s="113">
        <f>Sectors_I!I20</f>
        <v>8.0662145598912216E-2</v>
      </c>
      <c r="J20" s="117">
        <f>Sectors_I!J20</f>
        <v>0.108918</v>
      </c>
      <c r="K20" s="114">
        <f>Sectors_I!K20</f>
        <v>69.866600000000005</v>
      </c>
      <c r="L20" s="114">
        <f>Sectors_I!L20</f>
        <v>69.483227623593493</v>
      </c>
      <c r="M20" s="114">
        <f>Sectors_I!M20</f>
        <v>69.6952</v>
      </c>
      <c r="N20" s="170">
        <f>Sectors_I!N20</f>
        <v>5816239.7507539997</v>
      </c>
      <c r="O20" s="170">
        <f>Sectors_I!O20</f>
        <v>5273102.8355</v>
      </c>
      <c r="P20" s="170">
        <f>Sectors_I!P20</f>
        <v>11089342.586254001</v>
      </c>
      <c r="Q20" s="170">
        <f>Sectors_I!Q20</f>
        <v>387279157.7300657</v>
      </c>
      <c r="R20" s="170">
        <f>Sectors_I!R20</f>
        <v>289946328.47294044</v>
      </c>
      <c r="S20" s="170">
        <f>Sectors_I!S20</f>
        <v>677225486.20300686</v>
      </c>
      <c r="T20" s="170">
        <f>Sectors_I!T20</f>
        <v>20621355.689100001</v>
      </c>
      <c r="U20" s="170">
        <f>Sectors_I!U20</f>
        <v>48822497.6954</v>
      </c>
      <c r="V20" s="170">
        <f>Sectors_I!V20</f>
        <v>69443853.384499997</v>
      </c>
      <c r="W20" s="170">
        <f>Sectors_I!W20</f>
        <v>18796159.433799725</v>
      </c>
      <c r="X20" s="170">
        <f>Sectors_I!X20</f>
        <v>13340242.33233856</v>
      </c>
      <c r="Y20" s="170">
        <f>Sectors_I!Y20</f>
        <v>32136401.766138285</v>
      </c>
      <c r="Z20" s="170">
        <f>Sectors_I!Z20</f>
        <v>1650.9739999999999</v>
      </c>
      <c r="AA20" s="170">
        <f>Sectors_I!AA20</f>
        <v>0</v>
      </c>
      <c r="AB20" s="170">
        <f>Sectors_I!AB20</f>
        <v>1650.9739999999999</v>
      </c>
    </row>
    <row r="21" spans="1:28" x14ac:dyDescent="0.2">
      <c r="A21" s="110" t="s">
        <v>128</v>
      </c>
      <c r="B21" s="166">
        <f>Sectors_I!B21</f>
        <v>692962275.11128592</v>
      </c>
      <c r="C21" s="166">
        <f>Sectors_I!C21</f>
        <v>2219393926.5629144</v>
      </c>
      <c r="D21" s="166">
        <f>Sectors_I!D21</f>
        <v>2912356201.6741967</v>
      </c>
      <c r="E21" s="167">
        <f>Sectors_I!E21</f>
        <v>11408065.455205131</v>
      </c>
      <c r="F21" s="167">
        <f>Sectors_I!F21</f>
        <v>32153982.037846886</v>
      </c>
      <c r="G21" s="167">
        <f>Sectors_I!G21</f>
        <v>43562047.493052021</v>
      </c>
      <c r="H21" s="117">
        <f>Sectors_I!H21</f>
        <v>0.135382</v>
      </c>
      <c r="I21" s="113">
        <f>Sectors_I!I21</f>
        <v>8.7229188320276707E-2</v>
      </c>
      <c r="J21" s="117">
        <f>Sectors_I!J21</f>
        <v>9.8366400000000007E-2</v>
      </c>
      <c r="K21" s="114">
        <f>Sectors_I!K21</f>
        <v>109.94199999999999</v>
      </c>
      <c r="L21" s="114">
        <f>Sectors_I!L21</f>
        <v>123.60826358789981</v>
      </c>
      <c r="M21" s="114">
        <f>Sectors_I!M21</f>
        <v>120.437</v>
      </c>
      <c r="N21" s="170">
        <f>Sectors_I!N21</f>
        <v>21417783.647100002</v>
      </c>
      <c r="O21" s="170">
        <f>Sectors_I!O21</f>
        <v>44595776.330649398</v>
      </c>
      <c r="P21" s="170">
        <f>Sectors_I!P21</f>
        <v>66013559.9777494</v>
      </c>
      <c r="Q21" s="170">
        <f>Sectors_I!Q21</f>
        <v>624050213.47278583</v>
      </c>
      <c r="R21" s="170">
        <f>Sectors_I!R21</f>
        <v>1896325502.8296571</v>
      </c>
      <c r="S21" s="170">
        <f>Sectors_I!S21</f>
        <v>2520375716.3023396</v>
      </c>
      <c r="T21" s="170">
        <f>Sectors_I!T21</f>
        <v>49951359.268299997</v>
      </c>
      <c r="U21" s="170">
        <f>Sectors_I!U21</f>
        <v>216097201.52686977</v>
      </c>
      <c r="V21" s="170">
        <f>Sectors_I!V21</f>
        <v>266048560.79516977</v>
      </c>
      <c r="W21" s="170">
        <f>Sectors_I!W21</f>
        <v>18627881.111499999</v>
      </c>
      <c r="X21" s="170">
        <f>Sectors_I!X21</f>
        <v>105797038.60284939</v>
      </c>
      <c r="Y21" s="170">
        <f>Sectors_I!Y21</f>
        <v>124424919.71444939</v>
      </c>
      <c r="Z21" s="170">
        <f>Sectors_I!Z21</f>
        <v>332821.25870000001</v>
      </c>
      <c r="AA21" s="170">
        <f>Sectors_I!AA21</f>
        <v>1174183.603538</v>
      </c>
      <c r="AB21" s="170">
        <f>Sectors_I!AB21</f>
        <v>1507004.8622379999</v>
      </c>
    </row>
    <row r="22" spans="1:28" x14ac:dyDescent="0.2">
      <c r="A22" s="110" t="s">
        <v>129</v>
      </c>
      <c r="B22" s="166">
        <f>Sectors_I!B22</f>
        <v>293402474.79604602</v>
      </c>
      <c r="C22" s="166">
        <f>Sectors_I!C22</f>
        <v>445944907.80875409</v>
      </c>
      <c r="D22" s="166">
        <f>Sectors_I!D22</f>
        <v>739347382.60480011</v>
      </c>
      <c r="E22" s="167">
        <f>Sectors_I!E22</f>
        <v>4827796.0485247094</v>
      </c>
      <c r="F22" s="167">
        <f>Sectors_I!F22</f>
        <v>3857088.1741002603</v>
      </c>
      <c r="G22" s="167">
        <f>Sectors_I!G22</f>
        <v>8684884.2226249501</v>
      </c>
      <c r="H22" s="117">
        <f>Sectors_I!H22</f>
        <v>0.13062799999999999</v>
      </c>
      <c r="I22" s="113">
        <f>Sectors_I!I22</f>
        <v>8.1696183799934555E-2</v>
      </c>
      <c r="J22" s="117">
        <f>Sectors_I!J22</f>
        <v>0.10102700000000001</v>
      </c>
      <c r="K22" s="114">
        <f>Sectors_I!K22</f>
        <v>89.369100000000003</v>
      </c>
      <c r="L22" s="114">
        <f>Sectors_I!L22</f>
        <v>112.18379803687657</v>
      </c>
      <c r="M22" s="114">
        <f>Sectors_I!M22</f>
        <v>103.126</v>
      </c>
      <c r="N22" s="170">
        <f>Sectors_I!N22</f>
        <v>9582655.823400002</v>
      </c>
      <c r="O22" s="170">
        <f>Sectors_I!O22</f>
        <v>22757591.825508978</v>
      </c>
      <c r="P22" s="170">
        <f>Sectors_I!P22</f>
        <v>32340247.648908984</v>
      </c>
      <c r="Q22" s="170">
        <f>Sectors_I!Q22</f>
        <v>257414110.16884601</v>
      </c>
      <c r="R22" s="170">
        <f>Sectors_I!R22</f>
        <v>399666650.22816509</v>
      </c>
      <c r="S22" s="170">
        <f>Sectors_I!S22</f>
        <v>657080760.39681113</v>
      </c>
      <c r="T22" s="170">
        <f>Sectors_I!T22</f>
        <v>21474951.118500005</v>
      </c>
      <c r="U22" s="170">
        <f>Sectors_I!U22</f>
        <v>17540665.370229997</v>
      </c>
      <c r="V22" s="170">
        <f>Sectors_I!V22</f>
        <v>39015616.488829993</v>
      </c>
      <c r="W22" s="170">
        <f>Sectors_I!W22</f>
        <v>14291290.471700002</v>
      </c>
      <c r="X22" s="170">
        <f>Sectors_I!X22</f>
        <v>27052180.82965897</v>
      </c>
      <c r="Y22" s="170">
        <f>Sectors_I!Y22</f>
        <v>41343471.301458977</v>
      </c>
      <c r="Z22" s="170">
        <f>Sectors_I!Z22</f>
        <v>222123.03700000001</v>
      </c>
      <c r="AA22" s="170">
        <f>Sectors_I!AA22</f>
        <v>1685411.3807000001</v>
      </c>
      <c r="AB22" s="170">
        <f>Sectors_I!AB22</f>
        <v>1907534.4177000001</v>
      </c>
    </row>
    <row r="23" spans="1:28" x14ac:dyDescent="0.2">
      <c r="A23" s="110" t="s">
        <v>130</v>
      </c>
      <c r="B23" s="166">
        <f>Sectors_I!B23</f>
        <v>140116330.41465601</v>
      </c>
      <c r="C23" s="166">
        <f>Sectors_I!C23</f>
        <v>773285287.40051174</v>
      </c>
      <c r="D23" s="166">
        <f>Sectors_I!D23</f>
        <v>913401617.81516778</v>
      </c>
      <c r="E23" s="167">
        <f>Sectors_I!E23</f>
        <v>1378658.5733471401</v>
      </c>
      <c r="F23" s="167">
        <f>Sectors_I!F23</f>
        <v>9874962.8398035411</v>
      </c>
      <c r="G23" s="167">
        <f>Sectors_I!G23</f>
        <v>11253621.413150681</v>
      </c>
      <c r="H23" s="117">
        <f>Sectors_I!H23</f>
        <v>0.13217000000000001</v>
      </c>
      <c r="I23" s="113">
        <f>Sectors_I!I23</f>
        <v>9.9895392600743343E-2</v>
      </c>
      <c r="J23" s="117">
        <f>Sectors_I!J23</f>
        <v>0.104786</v>
      </c>
      <c r="K23" s="114">
        <f>Sectors_I!K23</f>
        <v>43.676400000000001</v>
      </c>
      <c r="L23" s="114">
        <f>Sectors_I!L23</f>
        <v>63.709257701254039</v>
      </c>
      <c r="M23" s="114">
        <f>Sectors_I!M23</f>
        <v>60.668399999999998</v>
      </c>
      <c r="N23" s="170">
        <f>Sectors_I!N23</f>
        <v>977961.39430000004</v>
      </c>
      <c r="O23" s="170">
        <f>Sectors_I!O23</f>
        <v>11920788.659700001</v>
      </c>
      <c r="P23" s="170">
        <f>Sectors_I!P23</f>
        <v>12898750.0539</v>
      </c>
      <c r="Q23" s="170">
        <f>Sectors_I!Q23</f>
        <v>105761034.83445601</v>
      </c>
      <c r="R23" s="170">
        <f>Sectors_I!R23</f>
        <v>525795355.3507117</v>
      </c>
      <c r="S23" s="170">
        <f>Sectors_I!S23</f>
        <v>631556390.18536782</v>
      </c>
      <c r="T23" s="170">
        <f>Sectors_I!T23</f>
        <v>32641736.427799996</v>
      </c>
      <c r="U23" s="170">
        <f>Sectors_I!U23</f>
        <v>233047327.82800001</v>
      </c>
      <c r="V23" s="170">
        <f>Sectors_I!V23</f>
        <v>265689064.25569999</v>
      </c>
      <c r="W23" s="170">
        <f>Sectors_I!W23</f>
        <v>1713559.1524</v>
      </c>
      <c r="X23" s="170">
        <f>Sectors_I!X23</f>
        <v>14442604.221799999</v>
      </c>
      <c r="Y23" s="170">
        <f>Sectors_I!Y23</f>
        <v>16156163.3741</v>
      </c>
      <c r="Z23" s="170">
        <f>Sectors_I!Z23</f>
        <v>0</v>
      </c>
      <c r="AA23" s="170">
        <f>Sectors_I!AA23</f>
        <v>0</v>
      </c>
      <c r="AB23" s="170">
        <f>Sectors_I!AB23</f>
        <v>0</v>
      </c>
    </row>
    <row r="24" spans="1:28" x14ac:dyDescent="0.2">
      <c r="A24" s="110" t="s">
        <v>224</v>
      </c>
      <c r="B24" s="166">
        <f>Sectors_I!B24</f>
        <v>146324287.56526071</v>
      </c>
      <c r="C24" s="166">
        <f>Sectors_I!C24</f>
        <v>226406701.74481475</v>
      </c>
      <c r="D24" s="166">
        <f>Sectors_I!D24</f>
        <v>372730989.31007487</v>
      </c>
      <c r="E24" s="167">
        <f>Sectors_I!E24</f>
        <v>4864850.4914237708</v>
      </c>
      <c r="F24" s="167">
        <f>Sectors_I!F24</f>
        <v>3132933.4221456796</v>
      </c>
      <c r="G24" s="167">
        <f>Sectors_I!G24</f>
        <v>7997783.9135694504</v>
      </c>
      <c r="H24" s="117">
        <f>Sectors_I!H24</f>
        <v>0.124893</v>
      </c>
      <c r="I24" s="113">
        <f>Sectors_I!I24</f>
        <v>8.5448027604604987E-2</v>
      </c>
      <c r="J24" s="117">
        <f>Sectors_I!J24</f>
        <v>0.101067</v>
      </c>
      <c r="K24" s="114">
        <f>Sectors_I!K24</f>
        <v>23.5183</v>
      </c>
      <c r="L24" s="114">
        <f>Sectors_I!L24</f>
        <v>53.906737826834878</v>
      </c>
      <c r="M24" s="114">
        <f>Sectors_I!M24</f>
        <v>41.863500000000002</v>
      </c>
      <c r="N24" s="170">
        <f>Sectors_I!N24</f>
        <v>1750309.3452000001</v>
      </c>
      <c r="O24" s="170">
        <f>Sectors_I!O24</f>
        <v>9618475.1360999998</v>
      </c>
      <c r="P24" s="170">
        <f>Sectors_I!P24</f>
        <v>11368784.4813</v>
      </c>
      <c r="Q24" s="170">
        <f>Sectors_I!Q24</f>
        <v>120929270.95346071</v>
      </c>
      <c r="R24" s="170">
        <f>Sectors_I!R24</f>
        <v>213862794.52661476</v>
      </c>
      <c r="S24" s="170">
        <f>Sectors_I!S24</f>
        <v>334792065.48007488</v>
      </c>
      <c r="T24" s="170">
        <f>Sectors_I!T24</f>
        <v>19700260.6358</v>
      </c>
      <c r="U24" s="170">
        <f>Sectors_I!U24</f>
        <v>5470034.7133999998</v>
      </c>
      <c r="V24" s="170">
        <f>Sectors_I!V24</f>
        <v>25170295.349199999</v>
      </c>
      <c r="W24" s="170">
        <f>Sectors_I!W24</f>
        <v>5694755.9759999998</v>
      </c>
      <c r="X24" s="170">
        <f>Sectors_I!X24</f>
        <v>6864048.070199999</v>
      </c>
      <c r="Y24" s="170">
        <f>Sectors_I!Y24</f>
        <v>12558804.0462</v>
      </c>
      <c r="Z24" s="170">
        <f>Sectors_I!Z24</f>
        <v>0</v>
      </c>
      <c r="AA24" s="170">
        <f>Sectors_I!AA24</f>
        <v>209824.43460000001</v>
      </c>
      <c r="AB24" s="170">
        <f>Sectors_I!AB24</f>
        <v>209824.43460000001</v>
      </c>
    </row>
    <row r="25" spans="1:28" x14ac:dyDescent="0.2">
      <c r="A25" s="110" t="s">
        <v>131</v>
      </c>
      <c r="B25" s="166">
        <f>Sectors_I!B25</f>
        <v>690694405.75574708</v>
      </c>
      <c r="C25" s="166">
        <f>Sectors_I!C25</f>
        <v>1427192301.5830674</v>
      </c>
      <c r="D25" s="166">
        <f>Sectors_I!D25</f>
        <v>2117886707.3388176</v>
      </c>
      <c r="E25" s="167">
        <f>Sectors_I!E25</f>
        <v>1245609.6084232698</v>
      </c>
      <c r="F25" s="167">
        <f>Sectors_I!F25</f>
        <v>6059456.440935391</v>
      </c>
      <c r="G25" s="167">
        <f>Sectors_I!G25</f>
        <v>7305066.049358651</v>
      </c>
      <c r="H25" s="117">
        <f>Sectors_I!H25</f>
        <v>0.12539900000000001</v>
      </c>
      <c r="I25" s="113">
        <f>Sectors_I!I25</f>
        <v>0.10571071746432636</v>
      </c>
      <c r="J25" s="117">
        <f>Sectors_I!J25</f>
        <v>0.11214399999999999</v>
      </c>
      <c r="K25" s="114">
        <f>Sectors_I!K25</f>
        <v>31.081199999999999</v>
      </c>
      <c r="L25" s="114">
        <f>Sectors_I!L25</f>
        <v>138.32025426020294</v>
      </c>
      <c r="M25" s="114">
        <f>Sectors_I!M25</f>
        <v>103.19799999999999</v>
      </c>
      <c r="N25" s="170">
        <f>Sectors_I!N25</f>
        <v>0</v>
      </c>
      <c r="O25" s="170">
        <f>Sectors_I!O25</f>
        <v>3373999.068976</v>
      </c>
      <c r="P25" s="170">
        <f>Sectors_I!P25</f>
        <v>3373999.068976</v>
      </c>
      <c r="Q25" s="170">
        <f>Sectors_I!Q25</f>
        <v>690623704.42654705</v>
      </c>
      <c r="R25" s="170">
        <f>Sectors_I!R25</f>
        <v>1413103939.5570912</v>
      </c>
      <c r="S25" s="170">
        <f>Sectors_I!S25</f>
        <v>2103727643.9836416</v>
      </c>
      <c r="T25" s="170">
        <f>Sectors_I!T25</f>
        <v>68573.992400000003</v>
      </c>
      <c r="U25" s="170">
        <f>Sectors_I!U25</f>
        <v>10363615.8807</v>
      </c>
      <c r="V25" s="170">
        <f>Sectors_I!V25</f>
        <v>10432189.8731</v>
      </c>
      <c r="W25" s="170">
        <f>Sectors_I!W25</f>
        <v>2127.3368</v>
      </c>
      <c r="X25" s="170">
        <f>Sectors_I!X25</f>
        <v>3724746.1452759998</v>
      </c>
      <c r="Y25" s="170">
        <f>Sectors_I!Y25</f>
        <v>3726873.482076</v>
      </c>
      <c r="Z25" s="170">
        <f>Sectors_I!Z25</f>
        <v>0</v>
      </c>
      <c r="AA25" s="170">
        <f>Sectors_I!AA25</f>
        <v>0</v>
      </c>
      <c r="AB25" s="170">
        <f>Sectors_I!AB25</f>
        <v>0</v>
      </c>
    </row>
    <row r="26" spans="1:28" x14ac:dyDescent="0.2">
      <c r="A26" s="110" t="s">
        <v>132</v>
      </c>
      <c r="B26" s="166">
        <f>Sectors_I!B26</f>
        <v>70153643.093152806</v>
      </c>
      <c r="C26" s="166">
        <f>Sectors_I!C26</f>
        <v>138696625.24110243</v>
      </c>
      <c r="D26" s="166">
        <f>Sectors_I!D26</f>
        <v>208850268.33425531</v>
      </c>
      <c r="E26" s="167">
        <f>Sectors_I!E26</f>
        <v>1026140.5752685</v>
      </c>
      <c r="F26" s="167">
        <f>Sectors_I!F26</f>
        <v>432762.13592143997</v>
      </c>
      <c r="G26" s="167">
        <f>Sectors_I!G26</f>
        <v>1458902.7111899299</v>
      </c>
      <c r="H26" s="117">
        <f>Sectors_I!H26</f>
        <v>0.13359299999999999</v>
      </c>
      <c r="I26" s="113">
        <f>Sectors_I!I26</f>
        <v>9.5024396949345766E-2</v>
      </c>
      <c r="J26" s="117">
        <f>Sectors_I!J26</f>
        <v>0.10796500000000001</v>
      </c>
      <c r="K26" s="114">
        <f>Sectors_I!K26</f>
        <v>38.746499999999997</v>
      </c>
      <c r="L26" s="114">
        <f>Sectors_I!L26</f>
        <v>50.004625882789135</v>
      </c>
      <c r="M26" s="114">
        <f>Sectors_I!M26</f>
        <v>46.218600000000002</v>
      </c>
      <c r="N26" s="170">
        <f>Sectors_I!N26</f>
        <v>685645.78010000009</v>
      </c>
      <c r="O26" s="170">
        <f>Sectors_I!O26</f>
        <v>0</v>
      </c>
      <c r="P26" s="170">
        <f>Sectors_I!P26</f>
        <v>685645.78010000009</v>
      </c>
      <c r="Q26" s="170">
        <f>Sectors_I!Q26</f>
        <v>67929756.433052808</v>
      </c>
      <c r="R26" s="170">
        <f>Sectors_I!R26</f>
        <v>137370437.47640243</v>
      </c>
      <c r="S26" s="170">
        <f>Sectors_I!S26</f>
        <v>205300193.90935531</v>
      </c>
      <c r="T26" s="170">
        <f>Sectors_I!T26</f>
        <v>1203768.7920000001</v>
      </c>
      <c r="U26" s="170">
        <f>Sectors_I!U26</f>
        <v>1325156.0215</v>
      </c>
      <c r="V26" s="170">
        <f>Sectors_I!V26</f>
        <v>2528924.8135000002</v>
      </c>
      <c r="W26" s="170">
        <f>Sectors_I!W26</f>
        <v>1020117.8681000001</v>
      </c>
      <c r="X26" s="170">
        <f>Sectors_I!X26</f>
        <v>1031.7431999999999</v>
      </c>
      <c r="Y26" s="170">
        <f>Sectors_I!Y26</f>
        <v>1021149.6113999999</v>
      </c>
      <c r="Z26" s="170">
        <f>Sectors_I!Z26</f>
        <v>0</v>
      </c>
      <c r="AA26" s="170">
        <f>Sectors_I!AA26</f>
        <v>0</v>
      </c>
      <c r="AB26" s="170">
        <f>Sectors_I!AB26</f>
        <v>0</v>
      </c>
    </row>
    <row r="27" spans="1:28" x14ac:dyDescent="0.2">
      <c r="A27" s="110" t="s">
        <v>133</v>
      </c>
      <c r="B27" s="166">
        <f>Sectors_I!B27</f>
        <v>687351827.1032989</v>
      </c>
      <c r="C27" s="166">
        <f>Sectors_I!C27</f>
        <v>454464554.61150467</v>
      </c>
      <c r="D27" s="166">
        <f>Sectors_I!D27</f>
        <v>1141816381.7148039</v>
      </c>
      <c r="E27" s="167">
        <f>Sectors_I!E27</f>
        <v>5955089.0622002501</v>
      </c>
      <c r="F27" s="167">
        <f>Sectors_I!F27</f>
        <v>12388162.264880061</v>
      </c>
      <c r="G27" s="167">
        <f>Sectors_I!G27</f>
        <v>18343251.327080309</v>
      </c>
      <c r="H27" s="117">
        <f>Sectors_I!H27</f>
        <v>0.127251</v>
      </c>
      <c r="I27" s="113">
        <f>Sectors_I!I27</f>
        <v>8.203111255714618E-2</v>
      </c>
      <c r="J27" s="117">
        <f>Sectors_I!J27</f>
        <v>0.109156</v>
      </c>
      <c r="K27" s="114">
        <f>Sectors_I!K27</f>
        <v>67.980999999999995</v>
      </c>
      <c r="L27" s="114">
        <f>Sectors_I!L27</f>
        <v>107.04899484628375</v>
      </c>
      <c r="M27" s="114">
        <f>Sectors_I!M27</f>
        <v>83.616600000000005</v>
      </c>
      <c r="N27" s="170">
        <f>Sectors_I!N27</f>
        <v>4925919.4763000002</v>
      </c>
      <c r="O27" s="170">
        <f>Sectors_I!O27</f>
        <v>24384996.557800002</v>
      </c>
      <c r="P27" s="170">
        <f>Sectors_I!P27</f>
        <v>29310916.0341</v>
      </c>
      <c r="Q27" s="170">
        <f>Sectors_I!Q27</f>
        <v>649841565.63819897</v>
      </c>
      <c r="R27" s="170">
        <f>Sectors_I!R27</f>
        <v>395552856.46838468</v>
      </c>
      <c r="S27" s="170">
        <f>Sectors_I!S27</f>
        <v>1045394422.1066839</v>
      </c>
      <c r="T27" s="170">
        <f>Sectors_I!T27</f>
        <v>30803975.0711</v>
      </c>
      <c r="U27" s="170">
        <f>Sectors_I!U27</f>
        <v>33339814.11902</v>
      </c>
      <c r="V27" s="170">
        <f>Sectors_I!V27</f>
        <v>64143789.190019995</v>
      </c>
      <c r="W27" s="170">
        <f>Sectors_I!W27</f>
        <v>6704895.3905999996</v>
      </c>
      <c r="X27" s="170">
        <f>Sectors_I!X27</f>
        <v>25571884.024100002</v>
      </c>
      <c r="Y27" s="170">
        <f>Sectors_I!Y27</f>
        <v>32276779.414699998</v>
      </c>
      <c r="Z27" s="170">
        <f>Sectors_I!Z27</f>
        <v>1391.0034000000001</v>
      </c>
      <c r="AA27" s="170">
        <f>Sectors_I!AA27</f>
        <v>0</v>
      </c>
      <c r="AB27" s="170">
        <f>Sectors_I!AB27</f>
        <v>1391.0034000000001</v>
      </c>
    </row>
    <row r="28" spans="1:28" x14ac:dyDescent="0.2">
      <c r="A28" s="110" t="s">
        <v>134</v>
      </c>
      <c r="B28" s="166">
        <f>Sectors_I!B28</f>
        <v>72623769.323108986</v>
      </c>
      <c r="C28" s="166">
        <f>Sectors_I!C28</f>
        <v>60479203.522853427</v>
      </c>
      <c r="D28" s="166">
        <f>Sectors_I!D28</f>
        <v>133102972.84596242</v>
      </c>
      <c r="E28" s="167">
        <f>Sectors_I!E28</f>
        <v>502101.58172797994</v>
      </c>
      <c r="F28" s="167">
        <f>Sectors_I!F28</f>
        <v>310658.97457725002</v>
      </c>
      <c r="G28" s="167">
        <f>Sectors_I!G28</f>
        <v>812760.5563052299</v>
      </c>
      <c r="H28" s="117">
        <f>Sectors_I!H28</f>
        <v>0.12953000000000001</v>
      </c>
      <c r="I28" s="113">
        <f>Sectors_I!I28</f>
        <v>8.142557389689925E-2</v>
      </c>
      <c r="J28" s="117">
        <f>Sectors_I!J28</f>
        <v>0.10770100000000001</v>
      </c>
      <c r="K28" s="114">
        <f>Sectors_I!K28</f>
        <v>69.480500000000006</v>
      </c>
      <c r="L28" s="114">
        <f>Sectors_I!L28</f>
        <v>87.30091318718496</v>
      </c>
      <c r="M28" s="114">
        <f>Sectors_I!M28</f>
        <v>77.581800000000001</v>
      </c>
      <c r="N28" s="170">
        <f>Sectors_I!N28</f>
        <v>132145.43169999999</v>
      </c>
      <c r="O28" s="170">
        <f>Sectors_I!O28</f>
        <v>0</v>
      </c>
      <c r="P28" s="170">
        <f>Sectors_I!P28</f>
        <v>132145.43169999999</v>
      </c>
      <c r="Q28" s="170">
        <f>Sectors_I!Q28</f>
        <v>72115326.590808988</v>
      </c>
      <c r="R28" s="170">
        <f>Sectors_I!R28</f>
        <v>58727395.147853427</v>
      </c>
      <c r="S28" s="170">
        <f>Sectors_I!S28</f>
        <v>130842721.73866242</v>
      </c>
      <c r="T28" s="170">
        <f>Sectors_I!T28</f>
        <v>368318.68780000001</v>
      </c>
      <c r="U28" s="170">
        <f>Sectors_I!U28</f>
        <v>700975.70779999997</v>
      </c>
      <c r="V28" s="170">
        <f>Sectors_I!V28</f>
        <v>1069294.3955999999</v>
      </c>
      <c r="W28" s="170">
        <f>Sectors_I!W28</f>
        <v>140124.04450000002</v>
      </c>
      <c r="X28" s="170">
        <f>Sectors_I!X28</f>
        <v>1050832.6672</v>
      </c>
      <c r="Y28" s="170">
        <f>Sectors_I!Y28</f>
        <v>1190956.7116999999</v>
      </c>
      <c r="Z28" s="170">
        <f>Sectors_I!Z28</f>
        <v>0</v>
      </c>
      <c r="AA28" s="170">
        <f>Sectors_I!AA28</f>
        <v>0</v>
      </c>
      <c r="AB28" s="170">
        <f>Sectors_I!AB28</f>
        <v>0</v>
      </c>
    </row>
    <row r="29" spans="1:28" x14ac:dyDescent="0.2">
      <c r="A29" s="110" t="s">
        <v>135</v>
      </c>
      <c r="B29" s="166">
        <f>Sectors_I!B29</f>
        <v>83467912.274310499</v>
      </c>
      <c r="C29" s="166">
        <f>Sectors_I!C29</f>
        <v>149441940.96095309</v>
      </c>
      <c r="D29" s="166">
        <f>Sectors_I!D29</f>
        <v>232909853.23526362</v>
      </c>
      <c r="E29" s="167">
        <f>Sectors_I!E29</f>
        <v>16938380.683216885</v>
      </c>
      <c r="F29" s="167">
        <f>Sectors_I!F29</f>
        <v>853615.93881163001</v>
      </c>
      <c r="G29" s="167">
        <f>Sectors_I!G29</f>
        <v>17791996.622028537</v>
      </c>
      <c r="H29" s="117">
        <f>Sectors_I!H29</f>
        <v>0.12814999999999999</v>
      </c>
      <c r="I29" s="113">
        <f>Sectors_I!I29</f>
        <v>0.11213298769597833</v>
      </c>
      <c r="J29" s="117">
        <f>Sectors_I!J29</f>
        <v>0.117369</v>
      </c>
      <c r="K29" s="114">
        <f>Sectors_I!K29</f>
        <v>54.795499999999997</v>
      </c>
      <c r="L29" s="114">
        <f>Sectors_I!L29</f>
        <v>70.503920315656444</v>
      </c>
      <c r="M29" s="114">
        <f>Sectors_I!M29</f>
        <v>65.368799999999993</v>
      </c>
      <c r="N29" s="170">
        <f>Sectors_I!N29</f>
        <v>333.07659999999998</v>
      </c>
      <c r="O29" s="170">
        <f>Sectors_I!O29</f>
        <v>0</v>
      </c>
      <c r="P29" s="170">
        <f>Sectors_I!P29</f>
        <v>333.07659999999998</v>
      </c>
      <c r="Q29" s="170">
        <f>Sectors_I!Q29</f>
        <v>73021458.552018091</v>
      </c>
      <c r="R29" s="170">
        <f>Sectors_I!R29</f>
        <v>146490651.60426989</v>
      </c>
      <c r="S29" s="170">
        <f>Sectors_I!S29</f>
        <v>219512110.15628803</v>
      </c>
      <c r="T29" s="170">
        <f>Sectors_I!T29</f>
        <v>131383.44219999999</v>
      </c>
      <c r="U29" s="170">
        <f>Sectors_I!U29</f>
        <v>2045333.6630000002</v>
      </c>
      <c r="V29" s="170">
        <f>Sectors_I!V29</f>
        <v>2176717.1052000001</v>
      </c>
      <c r="W29" s="170">
        <f>Sectors_I!W29</f>
        <v>10315070.280092398</v>
      </c>
      <c r="X29" s="170">
        <f>Sectors_I!X29</f>
        <v>905955.69368321996</v>
      </c>
      <c r="Y29" s="170">
        <f>Sectors_I!Y29</f>
        <v>11221025.973775599</v>
      </c>
      <c r="Z29" s="170">
        <f>Sectors_I!Z29</f>
        <v>0</v>
      </c>
      <c r="AA29" s="170">
        <f>Sectors_I!AA29</f>
        <v>0</v>
      </c>
      <c r="AB29" s="170">
        <f>Sectors_I!AB29</f>
        <v>0</v>
      </c>
    </row>
    <row r="30" spans="1:28" x14ac:dyDescent="0.2">
      <c r="A30" s="110" t="s">
        <v>136</v>
      </c>
      <c r="B30" s="166">
        <f>Sectors_I!B30</f>
        <v>1186999878.8682942</v>
      </c>
      <c r="C30" s="166">
        <f>Sectors_I!C30</f>
        <v>1600239917.8213801</v>
      </c>
      <c r="D30" s="166">
        <f>Sectors_I!D30</f>
        <v>2787239796.6896744</v>
      </c>
      <c r="E30" s="167">
        <f>Sectors_I!E30</f>
        <v>32440960.267927404</v>
      </c>
      <c r="F30" s="167">
        <f>Sectors_I!F30</f>
        <v>19634842.730986577</v>
      </c>
      <c r="G30" s="167">
        <f>Sectors_I!G30</f>
        <v>52075802.998913974</v>
      </c>
      <c r="H30" s="117">
        <f>Sectors_I!H30</f>
        <v>0.146368</v>
      </c>
      <c r="I30" s="113">
        <f>Sectors_I!I30</f>
        <v>8.5031424069912029E-2</v>
      </c>
      <c r="J30" s="117">
        <f>Sectors_I!J30</f>
        <v>0.111161</v>
      </c>
      <c r="K30" s="114">
        <f>Sectors_I!K30</f>
        <v>68.113600000000005</v>
      </c>
      <c r="L30" s="114">
        <f>Sectors_I!L30</f>
        <v>93.211515192599194</v>
      </c>
      <c r="M30" s="114">
        <f>Sectors_I!M30</f>
        <v>82.484800000000007</v>
      </c>
      <c r="N30" s="170">
        <f>Sectors_I!N30</f>
        <v>18363720.524700001</v>
      </c>
      <c r="O30" s="170">
        <f>Sectors_I!O30</f>
        <v>30741619.503381997</v>
      </c>
      <c r="P30" s="170">
        <f>Sectors_I!P30</f>
        <v>49105340.028081998</v>
      </c>
      <c r="Q30" s="170">
        <f>Sectors_I!Q30</f>
        <v>1104491915.4878941</v>
      </c>
      <c r="R30" s="170">
        <f>Sectors_I!R30</f>
        <v>1488545541.4357014</v>
      </c>
      <c r="S30" s="170">
        <f>Sectors_I!S30</f>
        <v>2593037456.9235954</v>
      </c>
      <c r="T30" s="170">
        <f>Sectors_I!T30</f>
        <v>53385396.668800004</v>
      </c>
      <c r="U30" s="170">
        <f>Sectors_I!U30</f>
        <v>65779359.365168765</v>
      </c>
      <c r="V30" s="170">
        <f>Sectors_I!V30</f>
        <v>119164756.03396878</v>
      </c>
      <c r="W30" s="170">
        <f>Sectors_I!W30</f>
        <v>28643211.5053</v>
      </c>
      <c r="X30" s="170">
        <f>Sectors_I!X30</f>
        <v>41179001.439779907</v>
      </c>
      <c r="Y30" s="170">
        <f>Sectors_I!Y30</f>
        <v>69822212.945079893</v>
      </c>
      <c r="Z30" s="170">
        <f>Sectors_I!Z30</f>
        <v>479355.20629999996</v>
      </c>
      <c r="AA30" s="170">
        <f>Sectors_I!AA30</f>
        <v>4736015.5807299996</v>
      </c>
      <c r="AB30" s="170">
        <f>Sectors_I!AB30</f>
        <v>5215370.7870299993</v>
      </c>
    </row>
    <row r="31" spans="1:28" x14ac:dyDescent="0.2">
      <c r="A31" s="110" t="s">
        <v>137</v>
      </c>
      <c r="B31" s="166">
        <f>Sectors_I!B31</f>
        <v>2710094379.1201882</v>
      </c>
      <c r="C31" s="166">
        <f>Sectors_I!C31</f>
        <v>363734604.04600835</v>
      </c>
      <c r="D31" s="166">
        <f>Sectors_I!D31</f>
        <v>3073828983.1661921</v>
      </c>
      <c r="E31" s="167">
        <f>Sectors_I!E31</f>
        <v>79142246.377692923</v>
      </c>
      <c r="F31" s="167">
        <f>Sectors_I!F31</f>
        <v>11772885.022522788</v>
      </c>
      <c r="G31" s="167">
        <f>Sectors_I!G31</f>
        <v>90915131.40021573</v>
      </c>
      <c r="H31" s="117">
        <f>Sectors_I!H31</f>
        <v>0.152642</v>
      </c>
      <c r="I31" s="113">
        <f>Sectors_I!I31</f>
        <v>8.5937821664521186E-2</v>
      </c>
      <c r="J31" s="117">
        <f>Sectors_I!J31</f>
        <v>0.14407900000000001</v>
      </c>
      <c r="K31" s="114">
        <f>Sectors_I!K31</f>
        <v>58.594900000000003</v>
      </c>
      <c r="L31" s="114">
        <f>Sectors_I!L31</f>
        <v>80.823301967829906</v>
      </c>
      <c r="M31" s="114">
        <f>Sectors_I!M31</f>
        <v>61.2532</v>
      </c>
      <c r="N31" s="170">
        <f>Sectors_I!N31</f>
        <v>72813610.32159999</v>
      </c>
      <c r="O31" s="170">
        <f>Sectors_I!O31</f>
        <v>18569792.792631999</v>
      </c>
      <c r="P31" s="170">
        <f>Sectors_I!P31</f>
        <v>91383403.114232004</v>
      </c>
      <c r="Q31" s="170">
        <f>Sectors_I!Q31</f>
        <v>2495421175.6753879</v>
      </c>
      <c r="R31" s="170">
        <f>Sectors_I!R31</f>
        <v>321436876.0900324</v>
      </c>
      <c r="S31" s="170">
        <f>Sectors_I!S31</f>
        <v>2816858051.7654161</v>
      </c>
      <c r="T31" s="170">
        <f>Sectors_I!T31</f>
        <v>118396997.81040001</v>
      </c>
      <c r="U31" s="170">
        <f>Sectors_I!U31</f>
        <v>15632015.923829999</v>
      </c>
      <c r="V31" s="170">
        <f>Sectors_I!V31</f>
        <v>134029013.73423</v>
      </c>
      <c r="W31" s="170">
        <f>Sectors_I!W31</f>
        <v>93230596.609999999</v>
      </c>
      <c r="X31" s="170">
        <f>Sectors_I!X31</f>
        <v>24774072.616216</v>
      </c>
      <c r="Y31" s="170">
        <f>Sectors_I!Y31</f>
        <v>118004669.226216</v>
      </c>
      <c r="Z31" s="170">
        <f>Sectors_I!Z31</f>
        <v>3045609.0244</v>
      </c>
      <c r="AA31" s="170">
        <f>Sectors_I!AA31</f>
        <v>1891639.4159300001</v>
      </c>
      <c r="AB31" s="170">
        <f>Sectors_I!AB31</f>
        <v>4937248.4403299997</v>
      </c>
    </row>
    <row r="32" spans="1:28" x14ac:dyDescent="0.2">
      <c r="A32" s="110" t="s">
        <v>193</v>
      </c>
      <c r="B32" s="166">
        <f>Sectors_I!B32</f>
        <v>93843087.009976506</v>
      </c>
      <c r="C32" s="166">
        <f>Sectors_I!C32</f>
        <v>118925751.18937975</v>
      </c>
      <c r="D32" s="166">
        <f>Sectors_I!D32</f>
        <v>212768838.1993562</v>
      </c>
      <c r="E32" s="167">
        <f>Sectors_I!E32</f>
        <v>3279093.8966267901</v>
      </c>
      <c r="F32" s="167">
        <f>Sectors_I!F32</f>
        <v>2419395.5954164304</v>
      </c>
      <c r="G32" s="167">
        <f>Sectors_I!G32</f>
        <v>5698489.4920432195</v>
      </c>
      <c r="H32" s="117">
        <f>Sectors_I!H32</f>
        <v>0.15989700000000001</v>
      </c>
      <c r="I32" s="113">
        <f>Sectors_I!I32</f>
        <v>8.588431340693474E-2</v>
      </c>
      <c r="J32" s="117">
        <f>Sectors_I!J32</f>
        <v>0.11840000000000001</v>
      </c>
      <c r="K32" s="114">
        <f>Sectors_I!K32</f>
        <v>61.4724</v>
      </c>
      <c r="L32" s="114">
        <f>Sectors_I!L32</f>
        <v>69.287656640768034</v>
      </c>
      <c r="M32" s="114">
        <f>Sectors_I!M32</f>
        <v>65.834800000000001</v>
      </c>
      <c r="N32" s="170">
        <f>Sectors_I!N32</f>
        <v>2513746.4861000003</v>
      </c>
      <c r="O32" s="170">
        <f>Sectors_I!O32</f>
        <v>5047288.6023500003</v>
      </c>
      <c r="P32" s="170">
        <f>Sectors_I!P32</f>
        <v>7561035.0883499999</v>
      </c>
      <c r="Q32" s="170">
        <f>Sectors_I!Q32</f>
        <v>85803862.208476514</v>
      </c>
      <c r="R32" s="170">
        <f>Sectors_I!R32</f>
        <v>109838400.62575175</v>
      </c>
      <c r="S32" s="170">
        <f>Sectors_I!S32</f>
        <v>195642262.83422822</v>
      </c>
      <c r="T32" s="170">
        <f>Sectors_I!T32</f>
        <v>3616113.8404000001</v>
      </c>
      <c r="U32" s="170">
        <f>Sectors_I!U32</f>
        <v>2288227.2477000002</v>
      </c>
      <c r="V32" s="170">
        <f>Sectors_I!V32</f>
        <v>5904341.0881000003</v>
      </c>
      <c r="W32" s="170">
        <f>Sectors_I!W32</f>
        <v>4411286.4611</v>
      </c>
      <c r="X32" s="170">
        <f>Sectors_I!X32</f>
        <v>6018590.2519599991</v>
      </c>
      <c r="Y32" s="170">
        <f>Sectors_I!Y32</f>
        <v>10429876.713060001</v>
      </c>
      <c r="Z32" s="170">
        <f>Sectors_I!Z32</f>
        <v>11824.5</v>
      </c>
      <c r="AA32" s="170">
        <f>Sectors_I!AA32</f>
        <v>780533.063968</v>
      </c>
      <c r="AB32" s="170">
        <f>Sectors_I!AB32</f>
        <v>792357.563968</v>
      </c>
    </row>
    <row r="33" spans="1:28" x14ac:dyDescent="0.2">
      <c r="A33" s="119" t="s">
        <v>225</v>
      </c>
      <c r="B33" s="166">
        <f>Sectors_I!B33</f>
        <v>206470297.9913148</v>
      </c>
      <c r="C33" s="166">
        <f>Sectors_I!C33</f>
        <v>486155094.06340611</v>
      </c>
      <c r="D33" s="166">
        <f>Sectors_I!D33</f>
        <v>692625392.05472076</v>
      </c>
      <c r="E33" s="167">
        <f>Sectors_I!E33</f>
        <v>6200086.4528158102</v>
      </c>
      <c r="F33" s="167">
        <f>Sectors_I!F33</f>
        <v>13526054.7177293</v>
      </c>
      <c r="G33" s="167">
        <f>Sectors_I!G33</f>
        <v>19726141.170545109</v>
      </c>
      <c r="H33" s="117">
        <f>Sectors_I!H33</f>
        <v>0.128497</v>
      </c>
      <c r="I33" s="113">
        <f>Sectors_I!I33</f>
        <v>8.8175236159609038E-2</v>
      </c>
      <c r="J33" s="117">
        <f>Sectors_I!J33</f>
        <v>0.100105</v>
      </c>
      <c r="K33" s="114">
        <f>Sectors_I!K33</f>
        <v>49.503700000000002</v>
      </c>
      <c r="L33" s="114">
        <f>Sectors_I!L33</f>
        <v>60.978185674477629</v>
      </c>
      <c r="M33" s="114">
        <f>Sectors_I!M33</f>
        <v>57.568899999999999</v>
      </c>
      <c r="N33" s="170">
        <f>Sectors_I!N33</f>
        <v>835231.43</v>
      </c>
      <c r="O33" s="170">
        <f>Sectors_I!O33</f>
        <v>14606385.7984</v>
      </c>
      <c r="P33" s="170">
        <f>Sectors_I!P33</f>
        <v>15441617.228399999</v>
      </c>
      <c r="Q33" s="170">
        <f>Sectors_I!Q33</f>
        <v>151160245.91021481</v>
      </c>
      <c r="R33" s="170">
        <f>Sectors_I!R33</f>
        <v>361031891.15980613</v>
      </c>
      <c r="S33" s="170">
        <f>Sectors_I!S33</f>
        <v>512192137.07012075</v>
      </c>
      <c r="T33" s="170">
        <f>Sectors_I!T33</f>
        <v>51450390.730000004</v>
      </c>
      <c r="U33" s="170">
        <f>Sectors_I!U33</f>
        <v>108843497.42600001</v>
      </c>
      <c r="V33" s="170">
        <f>Sectors_I!V33</f>
        <v>160293888.15600002</v>
      </c>
      <c r="W33" s="170">
        <f>Sectors_I!W33</f>
        <v>3859661.3511000006</v>
      </c>
      <c r="X33" s="170">
        <f>Sectors_I!X33</f>
        <v>15331946.0876</v>
      </c>
      <c r="Y33" s="170">
        <f>Sectors_I!Y33</f>
        <v>19191607.438600004</v>
      </c>
      <c r="Z33" s="170">
        <f>Sectors_I!Z33</f>
        <v>0</v>
      </c>
      <c r="AA33" s="170">
        <f>Sectors_I!AA33</f>
        <v>947759.39</v>
      </c>
      <c r="AB33" s="170">
        <f>Sectors_I!AB33</f>
        <v>947759.39</v>
      </c>
    </row>
    <row r="34" spans="1:28" x14ac:dyDescent="0.2">
      <c r="A34" s="111" t="s">
        <v>138</v>
      </c>
      <c r="B34" s="166">
        <f>Sectors_I!B34</f>
        <v>16692347001.628363</v>
      </c>
      <c r="C34" s="166">
        <f>Sectors_I!C34</f>
        <v>5487878492.423028</v>
      </c>
      <c r="D34" s="166">
        <f>Sectors_I!D34</f>
        <v>22180225494.051395</v>
      </c>
      <c r="E34" s="167">
        <f>Sectors_I!E34</f>
        <v>450052760.3511076</v>
      </c>
      <c r="F34" s="167">
        <f>Sectors_I!F34</f>
        <v>41003679.444937401</v>
      </c>
      <c r="G34" s="167">
        <f>Sectors_I!G34</f>
        <v>491056439.79604501</v>
      </c>
      <c r="H34" s="117">
        <f>Sectors_I!H34</f>
        <v>0.15628800000000001</v>
      </c>
      <c r="I34" s="113">
        <f>Sectors_I!I34</f>
        <v>6.9672938469010653E-2</v>
      </c>
      <c r="J34" s="117">
        <f>Sectors_I!J34</f>
        <v>0.134662</v>
      </c>
      <c r="K34" s="114">
        <f>Sectors_I!K34</f>
        <v>95.042500000000004</v>
      </c>
      <c r="L34" s="114">
        <f>Sectors_I!L34</f>
        <v>140.59549441127692</v>
      </c>
      <c r="M34" s="114">
        <f>Sectors_I!M34</f>
        <v>106.181</v>
      </c>
      <c r="N34" s="170">
        <f>Sectors_I!N34</f>
        <v>227919358.94065467</v>
      </c>
      <c r="O34" s="170">
        <f>Sectors_I!O34</f>
        <v>51920726.499371983</v>
      </c>
      <c r="P34" s="170">
        <f>Sectors_I!P34</f>
        <v>279840085.44002664</v>
      </c>
      <c r="Q34" s="170">
        <f>Sectors_I!Q34</f>
        <v>15448295688.041874</v>
      </c>
      <c r="R34" s="170">
        <f>Sectors_I!R34</f>
        <v>5113357281.1720219</v>
      </c>
      <c r="S34" s="170">
        <f>Sectors_I!S34</f>
        <v>20561652969.213902</v>
      </c>
      <c r="T34" s="170">
        <f>Sectors_I!T34</f>
        <v>811862305.73149014</v>
      </c>
      <c r="U34" s="170">
        <f>Sectors_I!U34</f>
        <v>264385736.50279775</v>
      </c>
      <c r="V34" s="170">
        <f>Sectors_I!V34</f>
        <v>1076248042.2342882</v>
      </c>
      <c r="W34" s="170">
        <f>Sectors_I!W34</f>
        <v>373786780.31320083</v>
      </c>
      <c r="X34" s="170">
        <f>Sectors_I!X34</f>
        <v>87985652.679808021</v>
      </c>
      <c r="Y34" s="170">
        <f>Sectors_I!Y34</f>
        <v>461772432.99300885</v>
      </c>
      <c r="Z34" s="170">
        <f>Sectors_I!Z34</f>
        <v>58402227.541800007</v>
      </c>
      <c r="AA34" s="170">
        <f>Sectors_I!AA34</f>
        <v>22149822.068399999</v>
      </c>
      <c r="AB34" s="170">
        <f>Sectors_I!AB34</f>
        <v>80552049.610200018</v>
      </c>
    </row>
    <row r="35" spans="1:28" x14ac:dyDescent="0.2">
      <c r="A35" s="110" t="s">
        <v>139</v>
      </c>
      <c r="B35" s="166">
        <f>Sectors_I!B35</f>
        <v>121933678.31782231</v>
      </c>
      <c r="C35" s="166">
        <f>Sectors_I!C35</f>
        <v>63505443.991402894</v>
      </c>
      <c r="D35" s="166">
        <f>Sectors_I!D35</f>
        <v>185439122.3092252</v>
      </c>
      <c r="E35" s="167">
        <f>Sectors_I!E35</f>
        <v>3321545.7757861204</v>
      </c>
      <c r="F35" s="167">
        <f>Sectors_I!F35</f>
        <v>1312028.8537050299</v>
      </c>
      <c r="G35" s="167">
        <f>Sectors_I!G35</f>
        <v>4633574.6294911392</v>
      </c>
      <c r="H35" s="117">
        <f>Sectors_I!H35</f>
        <v>0.160271</v>
      </c>
      <c r="I35" s="113">
        <f>Sectors_I!I35</f>
        <v>8.9992247174718418E-2</v>
      </c>
      <c r="J35" s="117">
        <f>Sectors_I!J35</f>
        <v>0.13634299999999999</v>
      </c>
      <c r="K35" s="114">
        <f>Sectors_I!K35</f>
        <v>56.141399999999997</v>
      </c>
      <c r="L35" s="114">
        <f>Sectors_I!L35</f>
        <v>58.325510183762859</v>
      </c>
      <c r="M35" s="114">
        <f>Sectors_I!M35</f>
        <v>56.883899999999997</v>
      </c>
      <c r="N35" s="170">
        <f>Sectors_I!N35</f>
        <v>970535.95270000002</v>
      </c>
      <c r="O35" s="170">
        <f>Sectors_I!O35</f>
        <v>388423.93579999998</v>
      </c>
      <c r="P35" s="170">
        <f>Sectors_I!P35</f>
        <v>1358959.8884999999</v>
      </c>
      <c r="Q35" s="170">
        <f>Sectors_I!Q35</f>
        <v>114815055.11187862</v>
      </c>
      <c r="R35" s="170">
        <f>Sectors_I!R35</f>
        <v>59032239.39080289</v>
      </c>
      <c r="S35" s="170">
        <f>Sectors_I!S35</f>
        <v>173847294.50278151</v>
      </c>
      <c r="T35" s="170">
        <f>Sectors_I!T35</f>
        <v>5034080.6651999997</v>
      </c>
      <c r="U35" s="170">
        <f>Sectors_I!U35</f>
        <v>3839125.1551000001</v>
      </c>
      <c r="V35" s="170">
        <f>Sectors_I!V35</f>
        <v>8873205.8202</v>
      </c>
      <c r="W35" s="170">
        <f>Sectors_I!W35</f>
        <v>2058067.4907436902</v>
      </c>
      <c r="X35" s="170">
        <f>Sectors_I!X35</f>
        <v>634079.44550000003</v>
      </c>
      <c r="Y35" s="170">
        <f>Sectors_I!Y35</f>
        <v>2692146.9362436901</v>
      </c>
      <c r="Z35" s="170">
        <f>Sectors_I!Z35</f>
        <v>26475.05</v>
      </c>
      <c r="AA35" s="170">
        <f>Sectors_I!AA35</f>
        <v>0</v>
      </c>
      <c r="AB35" s="170">
        <f>Sectors_I!AB35</f>
        <v>26475.05</v>
      </c>
    </row>
    <row r="36" spans="1:28" x14ac:dyDescent="0.2">
      <c r="A36" s="110" t="s">
        <v>140</v>
      </c>
      <c r="B36" s="166">
        <f>Sectors_I!B36</f>
        <v>8607079169.9698124</v>
      </c>
      <c r="C36" s="166">
        <f>Sectors_I!C36</f>
        <v>1170439669.4377708</v>
      </c>
      <c r="D36" s="166">
        <f>Sectors_I!D36</f>
        <v>9777518839.4075813</v>
      </c>
      <c r="E36" s="167">
        <f>Sectors_I!E36</f>
        <v>342730743.49489236</v>
      </c>
      <c r="F36" s="167">
        <f>Sectors_I!F36</f>
        <v>7955943.3163346183</v>
      </c>
      <c r="G36" s="167">
        <f>Sectors_I!G36</f>
        <v>350686686.81122696</v>
      </c>
      <c r="H36" s="117">
        <f>Sectors_I!H36</f>
        <v>0.174925</v>
      </c>
      <c r="I36" s="113">
        <f>Sectors_I!I36</f>
        <v>7.0297215111569847E-2</v>
      </c>
      <c r="J36" s="117">
        <f>Sectors_I!J36</f>
        <v>0.161914</v>
      </c>
      <c r="K36" s="114">
        <f>Sectors_I!K36</f>
        <v>61.815100000000001</v>
      </c>
      <c r="L36" s="114">
        <f>Sectors_I!L36</f>
        <v>79.04288360207066</v>
      </c>
      <c r="M36" s="114">
        <f>Sectors_I!M36</f>
        <v>63.852200000000003</v>
      </c>
      <c r="N36" s="170">
        <f>Sectors_I!N36</f>
        <v>143858954.77075464</v>
      </c>
      <c r="O36" s="170">
        <f>Sectors_I!O36</f>
        <v>9994132.6083540022</v>
      </c>
      <c r="P36" s="170">
        <f>Sectors_I!P36</f>
        <v>153853087.37910861</v>
      </c>
      <c r="Q36" s="170">
        <f>Sectors_I!Q36</f>
        <v>7916311395.190196</v>
      </c>
      <c r="R36" s="170">
        <f>Sectors_I!R36</f>
        <v>1119442815.2164268</v>
      </c>
      <c r="S36" s="170">
        <f>Sectors_I!S36</f>
        <v>9035754210.40662</v>
      </c>
      <c r="T36" s="170">
        <f>Sectors_I!T36</f>
        <v>422681953.21505952</v>
      </c>
      <c r="U36" s="170">
        <f>Sectors_I!U36</f>
        <v>30751718.37193203</v>
      </c>
      <c r="V36" s="170">
        <f>Sectors_I!V36</f>
        <v>453433671.58699161</v>
      </c>
      <c r="W36" s="170">
        <f>Sectors_I!W36</f>
        <v>243687502.96445706</v>
      </c>
      <c r="X36" s="170">
        <f>Sectors_I!X36</f>
        <v>16555149.401712017</v>
      </c>
      <c r="Y36" s="170">
        <f>Sectors_I!Y36</f>
        <v>260242652.36616912</v>
      </c>
      <c r="Z36" s="170">
        <f>Sectors_I!Z36</f>
        <v>24398318.600099999</v>
      </c>
      <c r="AA36" s="170">
        <f>Sectors_I!AA36</f>
        <v>3689986.4477000004</v>
      </c>
      <c r="AB36" s="170">
        <f>Sectors_I!AB36</f>
        <v>28088305.047800001</v>
      </c>
    </row>
    <row r="37" spans="1:28" x14ac:dyDescent="0.2">
      <c r="A37" s="110" t="s">
        <v>226</v>
      </c>
      <c r="B37" s="166">
        <f>Sectors_I!B37</f>
        <v>687941.66359999997</v>
      </c>
      <c r="C37" s="166">
        <f>Sectors_I!C37</f>
        <v>0</v>
      </c>
      <c r="D37" s="166">
        <f>Sectors_I!D37</f>
        <v>687941.66359999997</v>
      </c>
      <c r="E37" s="167">
        <f>Sectors_I!E37</f>
        <v>223381.09752069999</v>
      </c>
      <c r="F37" s="167">
        <f>Sectors_I!F37</f>
        <v>0</v>
      </c>
      <c r="G37" s="167">
        <f>Sectors_I!G37</f>
        <v>223381.09752069999</v>
      </c>
      <c r="H37" s="117">
        <f>Sectors_I!H37</f>
        <v>0.27246799999999999</v>
      </c>
      <c r="I37" s="113" t="str">
        <f>Sectors_I!I37</f>
        <v/>
      </c>
      <c r="J37" s="117">
        <f>Sectors_I!J37</f>
        <v>0.27246799999999999</v>
      </c>
      <c r="K37" s="114">
        <f>Sectors_I!K37</f>
        <v>45.505099999999999</v>
      </c>
      <c r="L37" s="114" t="str">
        <f>Sectors_I!L37</f>
        <v/>
      </c>
      <c r="M37" s="114">
        <f>Sectors_I!M37</f>
        <v>45.505099999999999</v>
      </c>
      <c r="N37" s="170">
        <f>Sectors_I!N37</f>
        <v>79880.220100000006</v>
      </c>
      <c r="O37" s="170">
        <f>Sectors_I!O37</f>
        <v>0</v>
      </c>
      <c r="P37" s="170">
        <f>Sectors_I!P37</f>
        <v>79880.220100000006</v>
      </c>
      <c r="Q37" s="170">
        <f>Sectors_I!Q37</f>
        <v>257913.99829999998</v>
      </c>
      <c r="R37" s="170">
        <f>Sectors_I!R37</f>
        <v>0</v>
      </c>
      <c r="S37" s="170">
        <f>Sectors_I!S37</f>
        <v>257913.99829999998</v>
      </c>
      <c r="T37" s="170">
        <f>Sectors_I!T37</f>
        <v>192065.02550000002</v>
      </c>
      <c r="U37" s="170">
        <f>Sectors_I!U37</f>
        <v>0</v>
      </c>
      <c r="V37" s="170">
        <f>Sectors_I!V37</f>
        <v>192065.02550000002</v>
      </c>
      <c r="W37" s="170">
        <f>Sectors_I!W37</f>
        <v>230260.71090000001</v>
      </c>
      <c r="X37" s="170">
        <f>Sectors_I!X37</f>
        <v>0</v>
      </c>
      <c r="Y37" s="170">
        <f>Sectors_I!Y37</f>
        <v>230260.71090000001</v>
      </c>
      <c r="Z37" s="170">
        <f>Sectors_I!Z37</f>
        <v>7701.9288999999999</v>
      </c>
      <c r="AA37" s="170">
        <f>Sectors_I!AA37</f>
        <v>0</v>
      </c>
      <c r="AB37" s="170">
        <f>Sectors_I!AB37</f>
        <v>7701.9288999999999</v>
      </c>
    </row>
    <row r="38" spans="1:28" x14ac:dyDescent="0.2">
      <c r="A38" s="110" t="s">
        <v>141</v>
      </c>
      <c r="B38" s="166">
        <f>Sectors_I!B38</f>
        <v>411296635.7806797</v>
      </c>
      <c r="C38" s="166">
        <f>Sectors_I!C38</f>
        <v>14.500299999999999</v>
      </c>
      <c r="D38" s="166">
        <f>Sectors_I!D38</f>
        <v>411296650.28097969</v>
      </c>
      <c r="E38" s="167">
        <f>Sectors_I!E38</f>
        <v>15124336.544797737</v>
      </c>
      <c r="F38" s="167">
        <f>Sectors_I!F38</f>
        <v>0</v>
      </c>
      <c r="G38" s="167">
        <f>Sectors_I!G38</f>
        <v>15124336.544797739</v>
      </c>
      <c r="H38" s="117">
        <f>Sectors_I!H38</f>
        <v>0.11242099999999999</v>
      </c>
      <c r="I38" s="113" t="str">
        <f>Sectors_I!I38</f>
        <v/>
      </c>
      <c r="J38" s="117">
        <f>Sectors_I!J38</f>
        <v>0.11242099999999999</v>
      </c>
      <c r="K38" s="114">
        <f>Sectors_I!K38</f>
        <v>17.131699999999999</v>
      </c>
      <c r="L38" s="114" t="str">
        <f>Sectors_I!L38</f>
        <v/>
      </c>
      <c r="M38" s="114">
        <f>Sectors_I!M38</f>
        <v>17.131699999999999</v>
      </c>
      <c r="N38" s="170">
        <f>Sectors_I!N38</f>
        <v>5949129.7490999997</v>
      </c>
      <c r="O38" s="170">
        <f>Sectors_I!O38</f>
        <v>0</v>
      </c>
      <c r="P38" s="170">
        <f>Sectors_I!P38</f>
        <v>5949129.7490999997</v>
      </c>
      <c r="Q38" s="170">
        <f>Sectors_I!Q38</f>
        <v>395410528.48137969</v>
      </c>
      <c r="R38" s="170">
        <f>Sectors_I!R38</f>
        <v>14.500299999999999</v>
      </c>
      <c r="S38" s="170">
        <f>Sectors_I!S38</f>
        <v>395410542.98167968</v>
      </c>
      <c r="T38" s="170">
        <f>Sectors_I!T38</f>
        <v>8964731.5669</v>
      </c>
      <c r="U38" s="170">
        <f>Sectors_I!U38</f>
        <v>0</v>
      </c>
      <c r="V38" s="170">
        <f>Sectors_I!V38</f>
        <v>8964731.5669</v>
      </c>
      <c r="W38" s="170">
        <f>Sectors_I!W38</f>
        <v>6921375.7323999992</v>
      </c>
      <c r="X38" s="170">
        <f>Sectors_I!X38</f>
        <v>0</v>
      </c>
      <c r="Y38" s="170">
        <f>Sectors_I!Y38</f>
        <v>6921375.7324000001</v>
      </c>
      <c r="Z38" s="170">
        <f>Sectors_I!Z38</f>
        <v>0</v>
      </c>
      <c r="AA38" s="170">
        <f>Sectors_I!AA38</f>
        <v>0</v>
      </c>
      <c r="AB38" s="170">
        <f>Sectors_I!AB38</f>
        <v>0</v>
      </c>
    </row>
    <row r="39" spans="1:28" x14ac:dyDescent="0.2">
      <c r="A39" s="110" t="s">
        <v>142</v>
      </c>
      <c r="B39" s="166">
        <f>Sectors_I!B39</f>
        <v>66606589.797799997</v>
      </c>
      <c r="C39" s="166">
        <f>Sectors_I!C39</f>
        <v>9229489.6380339991</v>
      </c>
      <c r="D39" s="166">
        <f>Sectors_I!D39</f>
        <v>75836079.435834005</v>
      </c>
      <c r="E39" s="167">
        <f>Sectors_I!E39</f>
        <v>10475146.313898632</v>
      </c>
      <c r="F39" s="167">
        <f>Sectors_I!F39</f>
        <v>4306691.0990080889</v>
      </c>
      <c r="G39" s="167">
        <f>Sectors_I!G39</f>
        <v>14781837.412906723</v>
      </c>
      <c r="H39" s="117">
        <f>Sectors_I!H39</f>
        <v>0.15698999999999999</v>
      </c>
      <c r="I39" s="113">
        <f>Sectors_I!I39</f>
        <v>0.10287949216493879</v>
      </c>
      <c r="J39" s="117">
        <f>Sectors_I!J39</f>
        <v>0.151392</v>
      </c>
      <c r="K39" s="114">
        <f>Sectors_I!K39</f>
        <v>199.8</v>
      </c>
      <c r="L39" s="114">
        <f>Sectors_I!L39</f>
        <v>73.61831712460318</v>
      </c>
      <c r="M39" s="114">
        <f>Sectors_I!M39</f>
        <v>186.749</v>
      </c>
      <c r="N39" s="170">
        <f>Sectors_I!N39</f>
        <v>3144884.3440999999</v>
      </c>
      <c r="O39" s="170">
        <f>Sectors_I!O39</f>
        <v>2400890.6218300001</v>
      </c>
      <c r="P39" s="170">
        <f>Sectors_I!P39</f>
        <v>5545774.9659299999</v>
      </c>
      <c r="Q39" s="170">
        <f>Sectors_I!Q39</f>
        <v>51772762.662600003</v>
      </c>
      <c r="R39" s="170">
        <f>Sectors_I!R39</f>
        <v>4571587.3932939991</v>
      </c>
      <c r="S39" s="170">
        <f>Sectors_I!S39</f>
        <v>56344350.05589401</v>
      </c>
      <c r="T39" s="170">
        <f>Sectors_I!T39</f>
        <v>5522775.4568000017</v>
      </c>
      <c r="U39" s="170">
        <f>Sectors_I!U39</f>
        <v>317064.23070000001</v>
      </c>
      <c r="V39" s="170">
        <f>Sectors_I!V39</f>
        <v>5839839.6875000009</v>
      </c>
      <c r="W39" s="170">
        <f>Sectors_I!W39</f>
        <v>9311051.6783999968</v>
      </c>
      <c r="X39" s="170">
        <f>Sectors_I!X39</f>
        <v>4340838.0140400007</v>
      </c>
      <c r="Y39" s="170">
        <f>Sectors_I!Y39</f>
        <v>13651889.692439998</v>
      </c>
      <c r="Z39" s="170">
        <f>Sectors_I!Z39</f>
        <v>0</v>
      </c>
      <c r="AA39" s="170">
        <f>Sectors_I!AA39</f>
        <v>0</v>
      </c>
      <c r="AB39" s="170">
        <f>Sectors_I!AB39</f>
        <v>0</v>
      </c>
    </row>
    <row r="40" spans="1:28" x14ac:dyDescent="0.2">
      <c r="A40" s="110" t="s">
        <v>143</v>
      </c>
      <c r="B40" s="166">
        <f>Sectors_I!B40</f>
        <v>456209876.64200002</v>
      </c>
      <c r="C40" s="166">
        <f>Sectors_I!C40</f>
        <v>5046361.6173900003</v>
      </c>
      <c r="D40" s="166">
        <f>Sectors_I!D40</f>
        <v>461256238.25939</v>
      </c>
      <c r="E40" s="167">
        <f>Sectors_I!E40</f>
        <v>26374768.775470007</v>
      </c>
      <c r="F40" s="167">
        <f>Sectors_I!F40</f>
        <v>1460293.1889073399</v>
      </c>
      <c r="G40" s="167">
        <f>Sectors_I!G40</f>
        <v>27835061.964377347</v>
      </c>
      <c r="H40" s="117">
        <f>Sectors_I!H40</f>
        <v>0.32789600000000002</v>
      </c>
      <c r="I40" s="113">
        <f>Sectors_I!I40</f>
        <v>0.34918768148589735</v>
      </c>
      <c r="J40" s="117">
        <f>Sectors_I!J40</f>
        <v>0.32812799999999998</v>
      </c>
      <c r="K40" s="114">
        <f>Sectors_I!K40</f>
        <v>220.50899999999999</v>
      </c>
      <c r="L40" s="114">
        <f>Sectors_I!L40</f>
        <v>98.918393991405779</v>
      </c>
      <c r="M40" s="114">
        <f>Sectors_I!M40</f>
        <v>219.19</v>
      </c>
      <c r="N40" s="170">
        <f>Sectors_I!N40</f>
        <v>11168312.787599999</v>
      </c>
      <c r="O40" s="170">
        <f>Sectors_I!O40</f>
        <v>1383450.1514000001</v>
      </c>
      <c r="P40" s="170">
        <f>Sectors_I!P40</f>
        <v>12551762.939000001</v>
      </c>
      <c r="Q40" s="170">
        <f>Sectors_I!Q40</f>
        <v>408145390.29769999</v>
      </c>
      <c r="R40" s="170">
        <f>Sectors_I!R40</f>
        <v>3457944.6645900002</v>
      </c>
      <c r="S40" s="170">
        <f>Sectors_I!S40</f>
        <v>411603334.96229005</v>
      </c>
      <c r="T40" s="170">
        <f>Sectors_I!T40</f>
        <v>35094472.5317</v>
      </c>
      <c r="U40" s="170">
        <f>Sectors_I!U40</f>
        <v>194109.62329999998</v>
      </c>
      <c r="V40" s="170">
        <f>Sectors_I!V40</f>
        <v>35288582.155000001</v>
      </c>
      <c r="W40" s="170">
        <f>Sectors_I!W40</f>
        <v>12970013.812599998</v>
      </c>
      <c r="X40" s="170">
        <f>Sectors_I!X40</f>
        <v>1394307.3295</v>
      </c>
      <c r="Y40" s="170">
        <f>Sectors_I!Y40</f>
        <v>14364321.142100001</v>
      </c>
      <c r="Z40" s="170">
        <f>Sectors_I!Z40</f>
        <v>0</v>
      </c>
      <c r="AA40" s="170">
        <f>Sectors_I!AA40</f>
        <v>0</v>
      </c>
      <c r="AB40" s="170">
        <f>Sectors_I!AB40</f>
        <v>0</v>
      </c>
    </row>
    <row r="41" spans="1:28" x14ac:dyDescent="0.2">
      <c r="A41" s="110" t="s">
        <v>144</v>
      </c>
      <c r="B41" s="166">
        <f>Sectors_I!B41</f>
        <v>6702156375.883358</v>
      </c>
      <c r="C41" s="166">
        <f>Sectors_I!C41</f>
        <v>4238410621.1473985</v>
      </c>
      <c r="D41" s="166">
        <f>Sectors_I!D41</f>
        <v>10940566997.030758</v>
      </c>
      <c r="E41" s="167">
        <f>Sectors_I!E41</f>
        <v>49407561.787071936</v>
      </c>
      <c r="F41" s="167">
        <f>Sectors_I!F41</f>
        <v>25906843.402772337</v>
      </c>
      <c r="G41" s="167">
        <f>Sectors_I!G41</f>
        <v>75314405.189844251</v>
      </c>
      <c r="H41" s="117">
        <f>Sectors_I!H41</f>
        <v>0.120867</v>
      </c>
      <c r="I41" s="113">
        <f>Sectors_I!I41</f>
        <v>6.876276715715457E-2</v>
      </c>
      <c r="J41" s="117">
        <f>Sectors_I!J41</f>
        <v>0.10073799999999999</v>
      </c>
      <c r="K41" s="114">
        <f>Sectors_I!K41</f>
        <v>138.02000000000001</v>
      </c>
      <c r="L41" s="114">
        <f>Sectors_I!L41</f>
        <v>159.171817034171</v>
      </c>
      <c r="M41" s="114">
        <f>Sectors_I!M41</f>
        <v>146.15700000000001</v>
      </c>
      <c r="N41" s="170">
        <f>Sectors_I!N41</f>
        <v>57790154.160400011</v>
      </c>
      <c r="O41" s="170">
        <f>Sectors_I!O41</f>
        <v>37684513.286177993</v>
      </c>
      <c r="P41" s="170">
        <f>Sectors_I!P41</f>
        <v>95474667.446577996</v>
      </c>
      <c r="Q41" s="170">
        <f>Sectors_I!Q41</f>
        <v>6251188484.8025274</v>
      </c>
      <c r="R41" s="170">
        <f>Sectors_I!R41</f>
        <v>3925734998.9089866</v>
      </c>
      <c r="S41" s="170">
        <f>Sectors_I!S41</f>
        <v>10176923483.711517</v>
      </c>
      <c r="T41" s="170">
        <f>Sectors_I!T41</f>
        <v>325319355.54853052</v>
      </c>
      <c r="U41" s="170">
        <f>Sectors_I!U41</f>
        <v>229235933.72486573</v>
      </c>
      <c r="V41" s="170">
        <f>Sectors_I!V41</f>
        <v>554555289.27339637</v>
      </c>
      <c r="W41" s="170">
        <f>Sectors_I!W41</f>
        <v>91678803.569499984</v>
      </c>
      <c r="X41" s="170">
        <f>Sectors_I!X41</f>
        <v>64979852.892845988</v>
      </c>
      <c r="Y41" s="170">
        <f>Sectors_I!Y41</f>
        <v>156658656.46234602</v>
      </c>
      <c r="Z41" s="170">
        <f>Sectors_I!Z41</f>
        <v>33969731.962800004</v>
      </c>
      <c r="AA41" s="170">
        <f>Sectors_I!AA41</f>
        <v>18459835.620699998</v>
      </c>
      <c r="AB41" s="170">
        <f>Sectors_I!AB41</f>
        <v>52429567.583500005</v>
      </c>
    </row>
    <row r="42" spans="1:28" s="123" customFormat="1" x14ac:dyDescent="0.2">
      <c r="A42" s="119" t="s">
        <v>145</v>
      </c>
      <c r="B42" s="168">
        <f>Sectors_I!B42</f>
        <v>4953635787.6588717</v>
      </c>
      <c r="C42" s="168">
        <f>Sectors_I!C42</f>
        <v>3506982300.3661351</v>
      </c>
      <c r="D42" s="168">
        <f>Sectors_I!D42</f>
        <v>8460618088.0250034</v>
      </c>
      <c r="E42" s="169">
        <f>Sectors_I!E42</f>
        <v>40695553.109391674</v>
      </c>
      <c r="F42" s="169">
        <f>Sectors_I!F42</f>
        <v>23154159.789027736</v>
      </c>
      <c r="G42" s="169">
        <f>Sectors_I!G42</f>
        <v>63849712.898419395</v>
      </c>
      <c r="H42" s="120">
        <f>Sectors_I!H42</f>
        <v>0.11958000000000001</v>
      </c>
      <c r="I42" s="121">
        <f>Sectors_I!I42</f>
        <v>6.8882842784945927E-2</v>
      </c>
      <c r="J42" s="120">
        <f>Sectors_I!J42</f>
        <v>9.86398E-2</v>
      </c>
      <c r="K42" s="122">
        <f>Sectors_I!K42</f>
        <v>140.74199999999999</v>
      </c>
      <c r="L42" s="122">
        <f>Sectors_I!L42</f>
        <v>161.37885371614328</v>
      </c>
      <c r="M42" s="122">
        <f>Sectors_I!M42</f>
        <v>149.24</v>
      </c>
      <c r="N42" s="171">
        <f>Sectors_I!N42</f>
        <v>50141747.605200008</v>
      </c>
      <c r="O42" s="171">
        <f>Sectors_I!O42</f>
        <v>32914992.47837799</v>
      </c>
      <c r="P42" s="171">
        <f>Sectors_I!P42</f>
        <v>83056740.083577991</v>
      </c>
      <c r="Q42" s="171">
        <f>Sectors_I!Q42</f>
        <v>4592481633.505971</v>
      </c>
      <c r="R42" s="171">
        <f>Sectors_I!R42</f>
        <v>3232918644.952301</v>
      </c>
      <c r="S42" s="171">
        <f>Sectors_I!S42</f>
        <v>7825400278.4583693</v>
      </c>
      <c r="T42" s="171">
        <f>Sectors_I!T42</f>
        <v>248779456.59279999</v>
      </c>
      <c r="U42" s="171">
        <f>Sectors_I!U42</f>
        <v>198374473.87597054</v>
      </c>
      <c r="V42" s="171">
        <f>Sectors_I!V42</f>
        <v>447153930.46867061</v>
      </c>
      <c r="W42" s="171">
        <f>Sectors_I!W42</f>
        <v>78795588.005199999</v>
      </c>
      <c r="X42" s="171">
        <f>Sectors_I!X42</f>
        <v>59315433.469463989</v>
      </c>
      <c r="Y42" s="171">
        <f>Sectors_I!Y42</f>
        <v>138111021.474664</v>
      </c>
      <c r="Z42" s="171">
        <f>Sectors_I!Z42</f>
        <v>33579109.554900005</v>
      </c>
      <c r="AA42" s="171">
        <f>Sectors_I!AA42</f>
        <v>16373748.068399999</v>
      </c>
      <c r="AB42" s="171">
        <f>Sectors_I!AB42</f>
        <v>49952857.623300001</v>
      </c>
    </row>
    <row r="43" spans="1:28" s="123" customFormat="1" x14ac:dyDescent="0.2">
      <c r="A43" s="119" t="s">
        <v>146</v>
      </c>
      <c r="B43" s="168">
        <f>Sectors_I!B43</f>
        <v>1095024033.5005982</v>
      </c>
      <c r="C43" s="168">
        <f>Sectors_I!C43</f>
        <v>506229032.4835369</v>
      </c>
      <c r="D43" s="168">
        <f>Sectors_I!D43</f>
        <v>1601253065.9841352</v>
      </c>
      <c r="E43" s="169">
        <f>Sectors_I!E43</f>
        <v>4102908.7265501805</v>
      </c>
      <c r="F43" s="169">
        <f>Sectors_I!F43</f>
        <v>1430907.1649615902</v>
      </c>
      <c r="G43" s="169">
        <f>Sectors_I!G43</f>
        <v>5533815.8915117709</v>
      </c>
      <c r="H43" s="120">
        <f>Sectors_I!H43</f>
        <v>0.11821</v>
      </c>
      <c r="I43" s="121">
        <f>Sectors_I!I43</f>
        <v>6.8538061578776427E-2</v>
      </c>
      <c r="J43" s="120">
        <f>Sectors_I!J43</f>
        <v>0.10262</v>
      </c>
      <c r="K43" s="122">
        <f>Sectors_I!K43</f>
        <v>140.82300000000001</v>
      </c>
      <c r="L43" s="122">
        <f>Sectors_I!L43</f>
        <v>140.79401430277261</v>
      </c>
      <c r="M43" s="122">
        <f>Sectors_I!M43</f>
        <v>140.81399999999999</v>
      </c>
      <c r="N43" s="171">
        <f>Sectors_I!N43</f>
        <v>3912640.6326000001</v>
      </c>
      <c r="O43" s="171">
        <f>Sectors_I!O43</f>
        <v>3882032.9105000002</v>
      </c>
      <c r="P43" s="171">
        <f>Sectors_I!P43</f>
        <v>7794673.5431000004</v>
      </c>
      <c r="Q43" s="171">
        <f>Sectors_I!Q43</f>
        <v>1041969820.9252982</v>
      </c>
      <c r="R43" s="171">
        <f>Sectors_I!R43</f>
        <v>485444833.42378962</v>
      </c>
      <c r="S43" s="171">
        <f>Sectors_I!S43</f>
        <v>1527414654.3489881</v>
      </c>
      <c r="T43" s="171">
        <f>Sectors_I!T43</f>
        <v>46500937.853299998</v>
      </c>
      <c r="U43" s="171">
        <f>Sectors_I!U43</f>
        <v>14888403.577105232</v>
      </c>
      <c r="V43" s="171">
        <f>Sectors_I!V43</f>
        <v>61389341.430405237</v>
      </c>
      <c r="W43" s="171">
        <f>Sectors_I!W43</f>
        <v>6342414.3205999993</v>
      </c>
      <c r="X43" s="171">
        <f>Sectors_I!X43</f>
        <v>3810272.5841419999</v>
      </c>
      <c r="Y43" s="171">
        <f>Sectors_I!Y43</f>
        <v>10152686.904842</v>
      </c>
      <c r="Z43" s="171">
        <f>Sectors_I!Z43</f>
        <v>210860.4014</v>
      </c>
      <c r="AA43" s="171">
        <f>Sectors_I!AA43</f>
        <v>2085522.8984999999</v>
      </c>
      <c r="AB43" s="171">
        <f>Sectors_I!AB43</f>
        <v>2296383.2999</v>
      </c>
    </row>
    <row r="44" spans="1:28" s="123" customFormat="1" x14ac:dyDescent="0.2">
      <c r="A44" s="119" t="s">
        <v>227</v>
      </c>
      <c r="B44" s="168">
        <f>Sectors_I!B44</f>
        <v>653496554.72388101</v>
      </c>
      <c r="C44" s="168">
        <f>Sectors_I!C44</f>
        <v>225199288.29773021</v>
      </c>
      <c r="D44" s="168">
        <f>Sectors_I!D44</f>
        <v>878695843.02161121</v>
      </c>
      <c r="E44" s="169">
        <f>Sectors_I!E44</f>
        <v>4609099.95113008</v>
      </c>
      <c r="F44" s="169">
        <f>Sectors_I!F44</f>
        <v>1321776.44878301</v>
      </c>
      <c r="G44" s="169">
        <f>Sectors_I!G44</f>
        <v>5930876.39991308</v>
      </c>
      <c r="H44" s="120">
        <f>Sectors_I!H44</f>
        <v>0.13522700000000001</v>
      </c>
      <c r="I44" s="121">
        <f>Sectors_I!I44</f>
        <v>6.7293584192986602E-2</v>
      </c>
      <c r="J44" s="120">
        <f>Sectors_I!J44</f>
        <v>0.118117</v>
      </c>
      <c r="K44" s="122">
        <f>Sectors_I!K44</f>
        <v>112.71899999999999</v>
      </c>
      <c r="L44" s="122">
        <f>Sectors_I!L44</f>
        <v>166.19070932808077</v>
      </c>
      <c r="M44" s="122">
        <f>Sectors_I!M44</f>
        <v>126.28400000000001</v>
      </c>
      <c r="N44" s="171">
        <f>Sectors_I!N44</f>
        <v>3735765.9225999997</v>
      </c>
      <c r="O44" s="171">
        <f>Sectors_I!O44</f>
        <v>887487.89730000007</v>
      </c>
      <c r="P44" s="171">
        <f>Sectors_I!P44</f>
        <v>4623253.8199000005</v>
      </c>
      <c r="Q44" s="171">
        <f>Sectors_I!Q44</f>
        <v>616737030.37135041</v>
      </c>
      <c r="R44" s="171">
        <f>Sectors_I!R44</f>
        <v>207371520.5328002</v>
      </c>
      <c r="S44" s="171">
        <f>Sectors_I!S44</f>
        <v>824108550.90415061</v>
      </c>
      <c r="T44" s="171">
        <f>Sectors_I!T44</f>
        <v>30038961.102430612</v>
      </c>
      <c r="U44" s="171">
        <f>Sectors_I!U44</f>
        <v>15973056.27189</v>
      </c>
      <c r="V44" s="171">
        <f>Sectors_I!V44</f>
        <v>46012017.374220602</v>
      </c>
      <c r="W44" s="171">
        <f>Sectors_I!W44</f>
        <v>6540801.2435999997</v>
      </c>
      <c r="X44" s="171">
        <f>Sectors_I!X44</f>
        <v>1854146.8392400001</v>
      </c>
      <c r="Y44" s="171">
        <f>Sectors_I!Y44</f>
        <v>8394948.0829399992</v>
      </c>
      <c r="Z44" s="171">
        <f>Sectors_I!Z44</f>
        <v>179762.00650000002</v>
      </c>
      <c r="AA44" s="171">
        <f>Sectors_I!AA44</f>
        <v>564.65380000000005</v>
      </c>
      <c r="AB44" s="171">
        <f>Sectors_I!AB44</f>
        <v>180326.66030000002</v>
      </c>
    </row>
    <row r="45" spans="1:28" x14ac:dyDescent="0.2">
      <c r="A45" s="110" t="s">
        <v>229</v>
      </c>
      <c r="B45" s="166">
        <f>Sectors_I!B45</f>
        <v>320290433.40100002</v>
      </c>
      <c r="C45" s="166">
        <f>Sectors_I!C45</f>
        <v>1213272.5099245799</v>
      </c>
      <c r="D45" s="166">
        <f>Sectors_I!D45</f>
        <v>321503705.91092455</v>
      </c>
      <c r="E45" s="167">
        <f>Sectors_I!E45</f>
        <v>2297430.4797900002</v>
      </c>
      <c r="F45" s="167">
        <f>Sectors_I!F45</f>
        <v>52351.875310000003</v>
      </c>
      <c r="G45" s="167">
        <f>Sectors_I!G45</f>
        <v>2349782.3550999998</v>
      </c>
      <c r="H45" s="117">
        <f>Sectors_I!H45</f>
        <v>0.19649</v>
      </c>
      <c r="I45" s="113">
        <f>Sectors_I!I45</f>
        <v>0.195627</v>
      </c>
      <c r="J45" s="117">
        <f>Sectors_I!J45</f>
        <v>0.19647999999999999</v>
      </c>
      <c r="K45" s="114">
        <f>Sectors_I!K45</f>
        <v>17.085699999999999</v>
      </c>
      <c r="L45" s="114">
        <f>Sectors_I!L45</f>
        <v>122.218</v>
      </c>
      <c r="M45" s="114">
        <f>Sectors_I!M45</f>
        <v>17.482399999999998</v>
      </c>
      <c r="N45" s="170">
        <f>Sectors_I!N45</f>
        <v>4942648.8759000003</v>
      </c>
      <c r="O45" s="170">
        <f>Sectors_I!O45</f>
        <v>69315.895810000002</v>
      </c>
      <c r="P45" s="170">
        <f>Sectors_I!P45</f>
        <v>5011964.7717099991</v>
      </c>
      <c r="Q45" s="170">
        <f>Sectors_I!Q45</f>
        <v>304349948.71520001</v>
      </c>
      <c r="R45" s="170">
        <f>Sectors_I!R45</f>
        <v>1117681.09671458</v>
      </c>
      <c r="S45" s="170">
        <f>Sectors_I!S45</f>
        <v>305467629.8119145</v>
      </c>
      <c r="T45" s="170">
        <f>Sectors_I!T45</f>
        <v>9029222.5118000004</v>
      </c>
      <c r="U45" s="170">
        <f>Sectors_I!U45</f>
        <v>14165.816999999999</v>
      </c>
      <c r="V45" s="170">
        <f>Sectors_I!V45</f>
        <v>9043388.3288000003</v>
      </c>
      <c r="W45" s="170">
        <f>Sectors_I!W45</f>
        <v>6911262.1740000006</v>
      </c>
      <c r="X45" s="170">
        <f>Sectors_I!X45</f>
        <v>81425.596209999989</v>
      </c>
      <c r="Y45" s="170">
        <f>Sectors_I!Y45</f>
        <v>6992687.7702099998</v>
      </c>
      <c r="Z45" s="170">
        <f>Sectors_I!Z45</f>
        <v>0</v>
      </c>
      <c r="AA45" s="170">
        <f>Sectors_I!AA45</f>
        <v>0</v>
      </c>
      <c r="AB45" s="170">
        <f>Sectors_I!AB45</f>
        <v>0</v>
      </c>
    </row>
    <row r="46" spans="1:28" x14ac:dyDescent="0.2">
      <c r="A46" s="110" t="s">
        <v>228</v>
      </c>
      <c r="B46" s="166">
        <f>Sectors_I!B46</f>
        <v>6193752.5822000001</v>
      </c>
      <c r="C46" s="166">
        <f>Sectors_I!C46</f>
        <v>33619.580600000001</v>
      </c>
      <c r="D46" s="166">
        <f>Sectors_I!D46</f>
        <v>6227372.162800001</v>
      </c>
      <c r="E46" s="167">
        <f>Sectors_I!E46</f>
        <v>97934.282080060002</v>
      </c>
      <c r="F46" s="167">
        <f>Sectors_I!F46</f>
        <v>9527.7085999999999</v>
      </c>
      <c r="G46" s="167">
        <f>Sectors_I!G46</f>
        <v>107461.99068006</v>
      </c>
      <c r="H46" s="117">
        <f>Sectors_I!H46</f>
        <v>5.3785100000000002E-2</v>
      </c>
      <c r="I46" s="113">
        <f>Sectors_I!I46</f>
        <v>7.0000000000000007E-2</v>
      </c>
      <c r="J46" s="117">
        <f>Sectors_I!J46</f>
        <v>5.3764199999999998E-2</v>
      </c>
      <c r="K46" s="114">
        <f>Sectors_I!K46</f>
        <v>59.588000000000001</v>
      </c>
      <c r="L46" s="114">
        <f>Sectors_I!L46</f>
        <v>121.733</v>
      </c>
      <c r="M46" s="114">
        <f>Sectors_I!M46</f>
        <v>59.930900000000001</v>
      </c>
      <c r="N46" s="170">
        <f>Sectors_I!N46</f>
        <v>14858.1</v>
      </c>
      <c r="O46" s="170">
        <f>Sectors_I!O46</f>
        <v>0</v>
      </c>
      <c r="P46" s="170">
        <f>Sectors_I!P46</f>
        <v>14858.1</v>
      </c>
      <c r="Q46" s="170">
        <f>Sectors_I!Q46</f>
        <v>6151661.1721999999</v>
      </c>
      <c r="R46" s="170">
        <f>Sectors_I!R46</f>
        <v>5.9999999939464033E-4</v>
      </c>
      <c r="S46" s="170">
        <f>Sectors_I!S46</f>
        <v>6151661.1728000008</v>
      </c>
      <c r="T46" s="170">
        <f>Sectors_I!T46</f>
        <v>23649.18</v>
      </c>
      <c r="U46" s="170">
        <f>Sectors_I!U46</f>
        <v>33619.58</v>
      </c>
      <c r="V46" s="170">
        <f>Sectors_I!V46</f>
        <v>57268.759999999995</v>
      </c>
      <c r="W46" s="170">
        <f>Sectors_I!W46</f>
        <v>18442.23</v>
      </c>
      <c r="X46" s="170">
        <f>Sectors_I!X46</f>
        <v>0</v>
      </c>
      <c r="Y46" s="170">
        <f>Sectors_I!Y46</f>
        <v>18442.23</v>
      </c>
      <c r="Z46" s="170">
        <f>Sectors_I!Z46</f>
        <v>0</v>
      </c>
      <c r="AA46" s="170">
        <f>Sectors_I!AA46</f>
        <v>0</v>
      </c>
      <c r="AB46" s="170">
        <f>Sectors_I!AB46</f>
        <v>0</v>
      </c>
    </row>
    <row r="47" spans="1:28" x14ac:dyDescent="0.2">
      <c r="A47" s="111" t="s">
        <v>278</v>
      </c>
      <c r="B47" s="166">
        <f>Sectors_I!B47</f>
        <v>29729198931.362141</v>
      </c>
      <c r="C47" s="166">
        <f>Sectors_I!C47</f>
        <v>23496506596.752373</v>
      </c>
      <c r="D47" s="166">
        <f>Sectors_I!D47</f>
        <v>53225705528.114532</v>
      </c>
      <c r="E47" s="167">
        <f>Sectors_I!E47</f>
        <v>741475741.42323709</v>
      </c>
      <c r="F47" s="167">
        <f>Sectors_I!F47</f>
        <v>270647965.69718421</v>
      </c>
      <c r="G47" s="167">
        <f>Sectors_I!G47</f>
        <v>1012123707.1204203</v>
      </c>
      <c r="H47" s="117">
        <f>Sectors_I!H47</f>
        <v>0.14963599999999999</v>
      </c>
      <c r="I47" s="113">
        <f>Sectors_I!I47</f>
        <v>8.9194651018536811E-2</v>
      </c>
      <c r="J47" s="117">
        <f>Sectors_I!J47</f>
        <v>0.12110600000000001</v>
      </c>
      <c r="K47" s="114">
        <f>Sectors_I!K47</f>
        <v>79.593900000000005</v>
      </c>
      <c r="L47" s="114">
        <f>Sectors_I!L47</f>
        <v>99.381683232564768</v>
      </c>
      <c r="M47" s="114">
        <f>Sectors_I!M47</f>
        <v>88.302499999999995</v>
      </c>
      <c r="N47" s="170">
        <f>Sectors_I!N47</f>
        <v>464280877.51381731</v>
      </c>
      <c r="O47" s="170">
        <f>Sectors_I!O47</f>
        <v>452283944.11502528</v>
      </c>
      <c r="P47" s="170">
        <f>Sectors_I!P47</f>
        <v>916564821.62874246</v>
      </c>
      <c r="Q47" s="170">
        <f>Sectors_I!Q47</f>
        <v>27452087797.418022</v>
      </c>
      <c r="R47" s="170">
        <f>Sectors_I!R47</f>
        <v>21321117125.8647</v>
      </c>
      <c r="S47" s="170">
        <f>Sectors_I!S47</f>
        <v>48773204923.282944</v>
      </c>
      <c r="T47" s="170">
        <f>Sectors_I!T47</f>
        <v>1456089316.19069</v>
      </c>
      <c r="U47" s="170">
        <f>Sectors_I!U47</f>
        <v>1490865430.6282821</v>
      </c>
      <c r="V47" s="170">
        <f>Sectors_I!V47</f>
        <v>2946954746.8188725</v>
      </c>
      <c r="W47" s="170">
        <f>Sectors_I!W47</f>
        <v>757518456.70343149</v>
      </c>
      <c r="X47" s="170">
        <f>Sectors_I!X47</f>
        <v>631369651.1117233</v>
      </c>
      <c r="Y47" s="170">
        <f>Sectors_I!Y47</f>
        <v>1388888107.8150544</v>
      </c>
      <c r="Z47" s="170">
        <f>Sectors_I!Z47</f>
        <v>63503361.050000004</v>
      </c>
      <c r="AA47" s="170">
        <f>Sectors_I!AA47</f>
        <v>53154389.147666</v>
      </c>
      <c r="AB47" s="170">
        <f>Sectors_I!AB47</f>
        <v>116657750.19766602</v>
      </c>
    </row>
    <row r="48" spans="1:28" x14ac:dyDescent="0.2">
      <c r="A48" s="112" t="s">
        <v>231</v>
      </c>
      <c r="B48" s="166">
        <f>Sectors_I!B48</f>
        <v>5911484262.9093494</v>
      </c>
      <c r="C48" s="166">
        <f>Sectors_I!C48</f>
        <v>11722874437.368401</v>
      </c>
      <c r="D48" s="166">
        <f>Sectors_I!D48</f>
        <v>17634358700.277744</v>
      </c>
      <c r="E48" s="167">
        <f>Sectors_I!E48</f>
        <v>103366660.80568078</v>
      </c>
      <c r="F48" s="167">
        <f>Sectors_I!F48</f>
        <v>116112790.26830736</v>
      </c>
      <c r="G48" s="167">
        <f>Sectors_I!G48</f>
        <v>219479451.0739882</v>
      </c>
      <c r="H48" s="117">
        <f>Sectors_I!H48</f>
        <v>0.129136</v>
      </c>
      <c r="I48" s="113">
        <f>Sectors_I!I48</f>
        <v>9.8301982335571678E-2</v>
      </c>
      <c r="J48" s="117">
        <f>Sectors_I!J48</f>
        <v>0.108569</v>
      </c>
      <c r="K48" s="114">
        <f>Sectors_I!K48</f>
        <v>57.139699999999998</v>
      </c>
      <c r="L48" s="114">
        <f>Sectors_I!L48</f>
        <v>83.577492613485774</v>
      </c>
      <c r="M48" s="114">
        <f>Sectors_I!M48</f>
        <v>74.784400000000005</v>
      </c>
      <c r="N48" s="170">
        <f>Sectors_I!N48</f>
        <v>57792453.124499999</v>
      </c>
      <c r="O48" s="170">
        <f>Sectors_I!O48</f>
        <v>189000985.27427772</v>
      </c>
      <c r="P48" s="170">
        <f>Sectors_I!P48</f>
        <v>246793438.39877769</v>
      </c>
      <c r="Q48" s="170">
        <f>Sectors_I!Q48</f>
        <v>5494151967.4087734</v>
      </c>
      <c r="R48" s="170">
        <f>Sectors_I!R48</f>
        <v>10566869904.394749</v>
      </c>
      <c r="S48" s="170">
        <f>Sectors_I!S48</f>
        <v>16061021871.803516</v>
      </c>
      <c r="T48" s="170">
        <f>Sectors_I!T48</f>
        <v>292861105.08230007</v>
      </c>
      <c r="U48" s="170">
        <f>Sectors_I!U48</f>
        <v>922906455.87902999</v>
      </c>
      <c r="V48" s="170">
        <f>Sectors_I!V48</f>
        <v>1215767560.9613304</v>
      </c>
      <c r="W48" s="170">
        <f>Sectors_I!W48</f>
        <v>124471190.41827579</v>
      </c>
      <c r="X48" s="170">
        <f>Sectors_I!X48</f>
        <v>208314230.0430218</v>
      </c>
      <c r="Y48" s="170">
        <f>Sectors_I!Y48</f>
        <v>332785420.46129757</v>
      </c>
      <c r="Z48" s="170">
        <f>Sectors_I!Z48</f>
        <v>0</v>
      </c>
      <c r="AA48" s="170">
        <f>Sectors_I!AA48</f>
        <v>24783847.051599998</v>
      </c>
      <c r="AB48" s="170">
        <f>Sectors_I!AB48</f>
        <v>24783847.051600002</v>
      </c>
    </row>
    <row r="49" spans="1:28" x14ac:dyDescent="0.2">
      <c r="A49" s="112" t="s">
        <v>232</v>
      </c>
      <c r="B49" s="166">
        <f>Sectors_I!B49</f>
        <v>3213969047.4789782</v>
      </c>
      <c r="C49" s="166">
        <f>Sectors_I!C49</f>
        <v>5562563265.9022188</v>
      </c>
      <c r="D49" s="166">
        <f>Sectors_I!D49</f>
        <v>8776532313.381197</v>
      </c>
      <c r="E49" s="167">
        <f>Sectors_I!E49</f>
        <v>63072831.08064013</v>
      </c>
      <c r="F49" s="167">
        <f>Sectors_I!F49</f>
        <v>99996872.572577193</v>
      </c>
      <c r="G49" s="167">
        <f>Sectors_I!G49</f>
        <v>163069703.65321732</v>
      </c>
      <c r="H49" s="117">
        <f>Sectors_I!H49</f>
        <v>0.132909</v>
      </c>
      <c r="I49" s="113">
        <f>Sectors_I!I49</f>
        <v>7.9175147788095909E-2</v>
      </c>
      <c r="J49" s="117">
        <f>Sectors_I!J49</f>
        <v>9.8786299999999994E-2</v>
      </c>
      <c r="K49" s="114">
        <f>Sectors_I!K49</f>
        <v>70.168499999999995</v>
      </c>
      <c r="L49" s="114">
        <f>Sectors_I!L49</f>
        <v>91.027762108912015</v>
      </c>
      <c r="M49" s="114">
        <f>Sectors_I!M49</f>
        <v>83.426199999999994</v>
      </c>
      <c r="N49" s="170">
        <f>Sectors_I!N49</f>
        <v>79035638.263562635</v>
      </c>
      <c r="O49" s="170">
        <f>Sectors_I!O49</f>
        <v>193979681.80649561</v>
      </c>
      <c r="P49" s="170">
        <f>Sectors_I!P49</f>
        <v>273015320.07005817</v>
      </c>
      <c r="Q49" s="170">
        <f>Sectors_I!Q49</f>
        <v>2951759212.3223233</v>
      </c>
      <c r="R49" s="170">
        <f>Sectors_I!R49</f>
        <v>4995051956.5916548</v>
      </c>
      <c r="S49" s="170">
        <f>Sectors_I!S49</f>
        <v>7946811168.9139776</v>
      </c>
      <c r="T49" s="170">
        <f>Sectors_I!T49</f>
        <v>134654634.75630003</v>
      </c>
      <c r="U49" s="170">
        <f>Sectors_I!U49</f>
        <v>255838758.35112458</v>
      </c>
      <c r="V49" s="170">
        <f>Sectors_I!V49</f>
        <v>390493393.1074245</v>
      </c>
      <c r="W49" s="170">
        <f>Sectors_I!W49</f>
        <v>123874575.05515498</v>
      </c>
      <c r="X49" s="170">
        <f>Sectors_I!X49</f>
        <v>306037412.28237349</v>
      </c>
      <c r="Y49" s="170">
        <f>Sectors_I!Y49</f>
        <v>429911987.33752853</v>
      </c>
      <c r="Z49" s="170">
        <f>Sectors_I!Z49</f>
        <v>3680625.3451999999</v>
      </c>
      <c r="AA49" s="170">
        <f>Sectors_I!AA49</f>
        <v>5635138.6770660002</v>
      </c>
      <c r="AB49" s="170">
        <f>Sectors_I!AB49</f>
        <v>9315764.0222659986</v>
      </c>
    </row>
    <row r="50" spans="1:28" x14ac:dyDescent="0.2">
      <c r="A50" s="112" t="s">
        <v>233</v>
      </c>
      <c r="B50" s="166">
        <f>Sectors_I!B50</f>
        <v>5935729635.3417606</v>
      </c>
      <c r="C50" s="166">
        <f>Sectors_I!C50</f>
        <v>1334979975.1999049</v>
      </c>
      <c r="D50" s="166">
        <f>Sectors_I!D50</f>
        <v>7270709610.5416613</v>
      </c>
      <c r="E50" s="167">
        <f>Sectors_I!E50</f>
        <v>182031641.4082424</v>
      </c>
      <c r="F50" s="167">
        <f>Sectors_I!F50</f>
        <v>17032248.28219695</v>
      </c>
      <c r="G50" s="167">
        <f>Sectors_I!G50</f>
        <v>199063889.6904394</v>
      </c>
      <c r="H50" s="117">
        <f>Sectors_I!H50</f>
        <v>0.164357</v>
      </c>
      <c r="I50" s="113">
        <f>Sectors_I!I50</f>
        <v>7.914072991077982E-2</v>
      </c>
      <c r="J50" s="117">
        <f>Sectors_I!J50</f>
        <v>0.14888399999999999</v>
      </c>
      <c r="K50" s="114">
        <f>Sectors_I!K50</f>
        <v>59.096699999999998</v>
      </c>
      <c r="L50" s="114">
        <f>Sectors_I!L50</f>
        <v>100.03208126423822</v>
      </c>
      <c r="M50" s="114">
        <f>Sectors_I!M50</f>
        <v>66.635499999999993</v>
      </c>
      <c r="N50" s="170">
        <f>Sectors_I!N50</f>
        <v>130354774.97099999</v>
      </c>
      <c r="O50" s="170">
        <f>Sectors_I!O50</f>
        <v>19451134.614999998</v>
      </c>
      <c r="P50" s="170">
        <f>Sectors_I!P50</f>
        <v>149805909.586</v>
      </c>
      <c r="Q50" s="170">
        <f>Sectors_I!Q50</f>
        <v>5447562536.9899616</v>
      </c>
      <c r="R50" s="170">
        <f>Sectors_I!R50</f>
        <v>1225691384.4193048</v>
      </c>
      <c r="S50" s="170">
        <f>Sectors_I!S50</f>
        <v>6673253921.4092617</v>
      </c>
      <c r="T50" s="170">
        <f>Sectors_I!T50</f>
        <v>309592678.14530003</v>
      </c>
      <c r="U50" s="170">
        <f>Sectors_I!U50</f>
        <v>74714067.446400002</v>
      </c>
      <c r="V50" s="170">
        <f>Sectors_I!V50</f>
        <v>384306745.59170002</v>
      </c>
      <c r="W50" s="170">
        <f>Sectors_I!W50</f>
        <v>176555098.37889999</v>
      </c>
      <c r="X50" s="170">
        <f>Sectors_I!X50</f>
        <v>33735605.195600003</v>
      </c>
      <c r="Y50" s="170">
        <f>Sectors_I!Y50</f>
        <v>210290703.57449999</v>
      </c>
      <c r="Z50" s="170">
        <f>Sectors_I!Z50</f>
        <v>2019321.8276</v>
      </c>
      <c r="AA50" s="170">
        <f>Sectors_I!AA50</f>
        <v>838918.13859999995</v>
      </c>
      <c r="AB50" s="170">
        <f>Sectors_I!AB50</f>
        <v>2858239.9662000001</v>
      </c>
    </row>
    <row r="51" spans="1:28" x14ac:dyDescent="0.2">
      <c r="A51" s="112" t="s">
        <v>234</v>
      </c>
      <c r="B51" s="166">
        <f>Sectors_I!B51</f>
        <v>14668123438.042404</v>
      </c>
      <c r="C51" s="166">
        <f>Sectors_I!C51</f>
        <v>4876088918.281251</v>
      </c>
      <c r="D51" s="166">
        <f>Sectors_I!D51</f>
        <v>19544212356.323662</v>
      </c>
      <c r="E51" s="167">
        <f>Sectors_I!E51</f>
        <v>393004696.32867324</v>
      </c>
      <c r="F51" s="167">
        <f>Sectors_I!F51</f>
        <v>37506054.574002564</v>
      </c>
      <c r="G51" s="167">
        <f>Sectors_I!G51</f>
        <v>430510750.90267581</v>
      </c>
      <c r="H51" s="117">
        <f>Sectors_I!H51</f>
        <v>0.15271999999999999</v>
      </c>
      <c r="I51" s="113">
        <f>Sectors_I!I51</f>
        <v>7.0063976526865038E-2</v>
      </c>
      <c r="J51" s="117">
        <f>Sectors_I!J51</f>
        <v>0.13234399999999999</v>
      </c>
      <c r="K51" s="114">
        <f>Sectors_I!K51</f>
        <v>98.758799999999994</v>
      </c>
      <c r="L51" s="114">
        <f>Sectors_I!L51</f>
        <v>146.99888030135884</v>
      </c>
      <c r="M51" s="114">
        <f>Sectors_I!M51</f>
        <v>110.655</v>
      </c>
      <c r="N51" s="170">
        <f>Sectors_I!N51</f>
        <v>197098011.15465465</v>
      </c>
      <c r="O51" s="170">
        <f>Sectors_I!O51</f>
        <v>49852142.419151984</v>
      </c>
      <c r="P51" s="170">
        <f>Sectors_I!P51</f>
        <v>246950153.57390666</v>
      </c>
      <c r="Q51" s="170">
        <f>Sectors_I!Q51</f>
        <v>13558721533.137415</v>
      </c>
      <c r="R51" s="170">
        <f>Sectors_I!R51</f>
        <v>4533503880.4486952</v>
      </c>
      <c r="S51" s="170">
        <f>Sectors_I!S51</f>
        <v>18092225413.586014</v>
      </c>
      <c r="T51" s="170">
        <f>Sectors_I!T51</f>
        <v>718980898.14679027</v>
      </c>
      <c r="U51" s="170">
        <f>Sectors_I!U51</f>
        <v>237406148.96162781</v>
      </c>
      <c r="V51" s="170">
        <f>Sectors_I!V51</f>
        <v>956387047.10841787</v>
      </c>
      <c r="W51" s="170">
        <f>Sectors_I!W51</f>
        <v>332617592.88100082</v>
      </c>
      <c r="X51" s="170">
        <f>Sectors_I!X51</f>
        <v>83282403.590628013</v>
      </c>
      <c r="Y51" s="170">
        <f>Sectors_I!Y51</f>
        <v>415899996.4717288</v>
      </c>
      <c r="Z51" s="170">
        <f>Sectors_I!Z51</f>
        <v>57803413.8772</v>
      </c>
      <c r="AA51" s="170">
        <f>Sectors_I!AA51</f>
        <v>21896485.280299999</v>
      </c>
      <c r="AB51" s="170">
        <f>Sectors_I!AB51</f>
        <v>79699899.157499999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D3C287DB-BEF5-41DF-9CC1-B9D5473F59C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2024-03-22T08:53:27Z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