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bg-file01\nbg-shares\FSA\FSA-Shares\9. Supervision\_Analysis\Consolidated\01-2024\"/>
    </mc:Choice>
  </mc:AlternateContent>
  <bookViews>
    <workbookView xWindow="15" yWindow="345" windowWidth="19125" windowHeight="10770" tabRatio="932"/>
  </bookViews>
  <sheets>
    <sheet name="BS" sheetId="14" r:id="rId1"/>
    <sheet name="BS-E" sheetId="15" r:id="rId2"/>
    <sheet name="IS" sheetId="16" r:id="rId3"/>
    <sheet name="IS-E" sheetId="17" r:id="rId4"/>
    <sheet name="RC-D" sheetId="45" r:id="rId5"/>
    <sheet name="RC-D-E" sheetId="46" r:id="rId6"/>
    <sheet name="Sectors_I" sheetId="43" r:id="rId7"/>
    <sheet name="Sectors_I-E" sheetId="44" r:id="rId8"/>
  </sheets>
  <externalReferences>
    <externalReference r:id="rId9"/>
    <externalReference r:id="rId10"/>
  </externalReferences>
  <definedNames>
    <definedName name="_Key1" localSheetId="7" hidden="1">#REF!</definedName>
    <definedName name="_Key1" hidden="1">#REF!</definedName>
    <definedName name="_Order1" hidden="1">255</definedName>
    <definedName name="_Order2" hidden="1">255</definedName>
    <definedName name="_Parse_In" localSheetId="7" hidden="1">#REF!</definedName>
    <definedName name="_Parse_In" hidden="1">#REF!</definedName>
    <definedName name="_Sort" localSheetId="7" hidden="1">#REF!</definedName>
    <definedName name="_Sort" hidden="1">#REF!</definedName>
    <definedName name="a" localSheetId="7" hidden="1">#REF!</definedName>
    <definedName name="a" hidden="1">#REF!</definedName>
    <definedName name="aaaaaaaaa" localSheetId="7" hidden="1">#REF!</definedName>
    <definedName name="aaaaaaaaa" hidden="1">#REF!</definedName>
    <definedName name="acctype">[1]Validation!$C$8:$C$16</definedName>
    <definedName name="ana" localSheetId="7" hidden="1">#REF!</definedName>
    <definedName name="ana" hidden="1">#REF!</definedName>
    <definedName name="AS2DocOpenMode" hidden="1">"AS2DocumentEdit"</definedName>
    <definedName name="AS2ReportLS" hidden="1">1</definedName>
    <definedName name="AS2StaticLS" localSheetId="7" hidden="1">#REF!</definedName>
    <definedName name="AS2StaticLS" hidden="1">#REF!</definedName>
    <definedName name="AS2SyncStepLS" hidden="1">0</definedName>
    <definedName name="AS2TickmarkLS" localSheetId="7" hidden="1">#REF!</definedName>
    <definedName name="AS2TickmarkLS" hidden="1">#REF!</definedName>
    <definedName name="AS2VersionLS" hidden="1">300</definedName>
    <definedName name="BA_Demand_Deposits_Res_Ind" localSheetId="7">#REF!</definedName>
    <definedName name="BA_Demand_Deposits_Res_Ind">#REF!</definedName>
    <definedName name="BALACC" localSheetId="7">#REF!</definedName>
    <definedName name="BALACC">#REF!</definedName>
    <definedName name="BG_Del" hidden="1">15</definedName>
    <definedName name="BG_Ins" hidden="1">4</definedName>
    <definedName name="BG_Mod" hidden="1">6</definedName>
    <definedName name="call">[1]Validation!$E$8:$E$9</definedName>
    <definedName name="convert">[1]Validation!$F$8:$F$10</definedName>
    <definedName name="Countries">[1]Countries!$A$3:$A$500</definedName>
    <definedName name="currencies">'[1]Currency Codes'!$A$3:$A$166</definedName>
    <definedName name="dependency">[1]Validation!$B$8:$B$11</definedName>
    <definedName name="dfgh" localSheetId="7" hidden="1">#REF!</definedName>
    <definedName name="dfgh" hidden="1">#REF!</definedName>
    <definedName name="fintype">[1]Validation!$C$8:$C$12</definedName>
    <definedName name="jgjhg" localSheetId="7" hidden="1">#REF!</definedName>
    <definedName name="jgjhg" hidden="1">#REF!</definedName>
    <definedName name="jgjhg1" localSheetId="7" hidden="1">#REF!</definedName>
    <definedName name="jgjhg1" hidden="1">#REF!</definedName>
    <definedName name="L_FORMULAS_GEO">[2]ListSheet!$W$2:$W$15</definedName>
    <definedName name="LDtype">[1]Validation!$A$8:$A$13</definedName>
    <definedName name="NDtype">[1]Validation!$A$3:$A$4</definedName>
    <definedName name="ÓÓÓÓÓÓÓÓ" localSheetId="7" hidden="1">#REF!</definedName>
    <definedName name="ÓÓÓÓÓÓÓÓ" hidden="1">#REF!</definedName>
    <definedName name="ÓÓÓÓÓÓÓÓÓÓÓÓÓÓÓ" localSheetId="7" hidden="1">#REF!</definedName>
    <definedName name="ÓÓÓÓÓÓÓÓÓÓÓÓÓÓÓ" hidden="1">#REF!</definedName>
    <definedName name="_xlnm.Print_Area" localSheetId="4">'RC-D'!$A$1:$Q$23</definedName>
    <definedName name="_xlnm.Print_Area" localSheetId="5">'RC-D-E'!$A$1:$Q$23</definedName>
    <definedName name="_xlnm.Print_Area" localSheetId="6">Sectors_I!$A$1:$AB$51</definedName>
    <definedName name="Q" localSheetId="7" hidden="1">#REF!</definedName>
    <definedName name="Q" hidden="1">#REF!</definedName>
    <definedName name="sdsss" localSheetId="7" hidden="1">#REF!</definedName>
    <definedName name="sdsss" hidden="1">#REF!</definedName>
    <definedName name="ss" localSheetId="7" hidden="1">#REF!</definedName>
    <definedName name="ss" hidden="1">#REF!</definedName>
    <definedName name="sub">[1]Validation!$D$8:$D$9</definedName>
    <definedName name="TextRefCopyRangeCount" hidden="1">3</definedName>
    <definedName name="wrn.Aging._.and._.Trend._.Analysis." hidden="1">{#N/A,#N/A,FALSE,"Aging Summary";#N/A,#N/A,FALSE,"Ratio Analysis";#N/A,#N/A,FALSE,"Test 120 Day Accts";#N/A,#N/A,FALSE,"Tickmarks"}</definedName>
    <definedName name="აა" localSheetId="7" hidden="1">#REF!</definedName>
    <definedName name="აა" hidden="1">#REF!</definedName>
    <definedName name="ს" localSheetId="7" hidden="1">#REF!</definedName>
    <definedName name="ს" hidden="1">#REF!</definedName>
    <definedName name="სსს" localSheetId="7" hidden="1">#REF!</definedName>
    <definedName name="სსს" hidden="1">#REF!</definedName>
  </definedNames>
  <calcPr calcId="162913"/>
</workbook>
</file>

<file path=xl/calcChain.xml><?xml version="1.0" encoding="utf-8"?>
<calcChain xmlns="http://schemas.openxmlformats.org/spreadsheetml/2006/main">
  <c r="B53" i="43" l="1"/>
  <c r="I43" i="15" l="1"/>
  <c r="I42" i="15"/>
  <c r="I41" i="15"/>
  <c r="I40" i="15"/>
  <c r="I39" i="15"/>
  <c r="I38" i="15"/>
  <c r="I37" i="15"/>
  <c r="I36" i="15"/>
  <c r="I35" i="15"/>
  <c r="I34" i="15"/>
  <c r="I33" i="15"/>
  <c r="I32" i="15"/>
  <c r="I31" i="15"/>
  <c r="I30" i="15"/>
  <c r="I29" i="15"/>
  <c r="I28" i="15"/>
  <c r="B7" i="15" l="1"/>
  <c r="B8" i="15"/>
  <c r="B9" i="15"/>
  <c r="B10" i="15"/>
  <c r="B11" i="15"/>
  <c r="B12" i="15"/>
  <c r="B13" i="15"/>
  <c r="B14" i="15"/>
  <c r="B15" i="15"/>
  <c r="B16" i="15"/>
  <c r="B17" i="15"/>
  <c r="B18" i="15"/>
  <c r="B19" i="15"/>
  <c r="B20" i="15"/>
  <c r="B21" i="15"/>
  <c r="AB7" i="44" l="1"/>
  <c r="AA7" i="44"/>
  <c r="Z7" i="44"/>
  <c r="Y7" i="44"/>
  <c r="X7" i="44"/>
  <c r="W7" i="44"/>
  <c r="V7" i="44"/>
  <c r="U7" i="44"/>
  <c r="T7" i="44"/>
  <c r="S7" i="44"/>
  <c r="R7" i="44"/>
  <c r="Q7" i="44"/>
  <c r="P7" i="44"/>
  <c r="O7" i="44"/>
  <c r="N7" i="44"/>
  <c r="M7" i="44"/>
  <c r="L7" i="44"/>
  <c r="K7" i="44"/>
  <c r="J7" i="44"/>
  <c r="I7" i="44"/>
  <c r="H7" i="44"/>
  <c r="G7" i="44"/>
  <c r="F7" i="44"/>
  <c r="E7" i="44"/>
  <c r="D7" i="44"/>
  <c r="C7" i="44"/>
  <c r="B7" i="44"/>
  <c r="C28" i="15" l="1"/>
  <c r="D28" i="15"/>
  <c r="E28" i="15"/>
  <c r="F28" i="15"/>
  <c r="G28" i="15"/>
  <c r="H28" i="15"/>
  <c r="J28" i="15"/>
  <c r="K28" i="15"/>
  <c r="L28" i="15"/>
  <c r="M28" i="15"/>
  <c r="N28" i="15"/>
  <c r="O28" i="15"/>
  <c r="P28" i="15"/>
  <c r="Q28" i="15"/>
  <c r="R28" i="15"/>
  <c r="S28" i="15"/>
  <c r="T28" i="15"/>
  <c r="C29" i="15"/>
  <c r="D29" i="15"/>
  <c r="E29" i="15"/>
  <c r="F29" i="15"/>
  <c r="G29" i="15"/>
  <c r="H29" i="15"/>
  <c r="J29" i="15"/>
  <c r="K29" i="15"/>
  <c r="L29" i="15"/>
  <c r="N29" i="15"/>
  <c r="O29" i="15"/>
  <c r="P29" i="15"/>
  <c r="Q29" i="15"/>
  <c r="R29" i="15"/>
  <c r="S29" i="15"/>
  <c r="T29" i="15"/>
  <c r="C30" i="15"/>
  <c r="D30" i="15"/>
  <c r="E30" i="15"/>
  <c r="F30" i="15"/>
  <c r="G30" i="15"/>
  <c r="H30" i="15"/>
  <c r="J30" i="15"/>
  <c r="K30" i="15"/>
  <c r="L30" i="15"/>
  <c r="N30" i="15"/>
  <c r="O30" i="15"/>
  <c r="P30" i="15"/>
  <c r="Q30" i="15"/>
  <c r="R30" i="15"/>
  <c r="S30" i="15"/>
  <c r="T30" i="15"/>
  <c r="C31" i="15"/>
  <c r="D31" i="15"/>
  <c r="E31" i="15"/>
  <c r="F31" i="15"/>
  <c r="G31" i="15"/>
  <c r="H31" i="15"/>
  <c r="J31" i="15"/>
  <c r="K31" i="15"/>
  <c r="L31" i="15"/>
  <c r="N31" i="15"/>
  <c r="O31" i="15"/>
  <c r="P31" i="15"/>
  <c r="Q31" i="15"/>
  <c r="R31" i="15"/>
  <c r="S31" i="15"/>
  <c r="T31" i="15"/>
  <c r="C32" i="15"/>
  <c r="D32" i="15"/>
  <c r="E32" i="15"/>
  <c r="F32" i="15"/>
  <c r="G32" i="15"/>
  <c r="H32" i="15"/>
  <c r="J32" i="15"/>
  <c r="K32" i="15"/>
  <c r="L32" i="15"/>
  <c r="N32" i="15"/>
  <c r="O32" i="15"/>
  <c r="P32" i="15"/>
  <c r="Q32" i="15"/>
  <c r="R32" i="15"/>
  <c r="S32" i="15"/>
  <c r="T32" i="15"/>
  <c r="C33" i="15"/>
  <c r="D33" i="15"/>
  <c r="E33" i="15"/>
  <c r="F33" i="15"/>
  <c r="G33" i="15"/>
  <c r="H33" i="15"/>
  <c r="J33" i="15"/>
  <c r="K33" i="15"/>
  <c r="L33" i="15"/>
  <c r="N33" i="15"/>
  <c r="O33" i="15"/>
  <c r="P33" i="15"/>
  <c r="Q33" i="15"/>
  <c r="R33" i="15"/>
  <c r="S33" i="15"/>
  <c r="T33" i="15"/>
  <c r="C34" i="15"/>
  <c r="D34" i="15"/>
  <c r="E34" i="15"/>
  <c r="F34" i="15"/>
  <c r="G34" i="15"/>
  <c r="H34" i="15"/>
  <c r="J34" i="15"/>
  <c r="K34" i="15"/>
  <c r="L34" i="15"/>
  <c r="N34" i="15"/>
  <c r="O34" i="15"/>
  <c r="P34" i="15"/>
  <c r="Q34" i="15"/>
  <c r="R34" i="15"/>
  <c r="S34" i="15"/>
  <c r="T34" i="15"/>
  <c r="C35" i="15"/>
  <c r="D35" i="15"/>
  <c r="E35" i="15"/>
  <c r="F35" i="15"/>
  <c r="G35" i="15"/>
  <c r="H35" i="15"/>
  <c r="J35" i="15"/>
  <c r="K35" i="15"/>
  <c r="L35" i="15"/>
  <c r="N35" i="15"/>
  <c r="O35" i="15"/>
  <c r="P35" i="15"/>
  <c r="Q35" i="15"/>
  <c r="R35" i="15"/>
  <c r="S35" i="15"/>
  <c r="T35" i="15"/>
  <c r="C36" i="15"/>
  <c r="D36" i="15"/>
  <c r="E36" i="15"/>
  <c r="F36" i="15"/>
  <c r="G36" i="15"/>
  <c r="H36" i="15"/>
  <c r="J36" i="15"/>
  <c r="K36" i="15"/>
  <c r="L36" i="15"/>
  <c r="N36" i="15"/>
  <c r="O36" i="15"/>
  <c r="P36" i="15"/>
  <c r="Q36" i="15"/>
  <c r="R36" i="15"/>
  <c r="S36" i="15"/>
  <c r="T36" i="15"/>
  <c r="C37" i="15"/>
  <c r="D37" i="15"/>
  <c r="E37" i="15"/>
  <c r="F37" i="15"/>
  <c r="G37" i="15"/>
  <c r="H37" i="15"/>
  <c r="J37" i="15"/>
  <c r="K37" i="15"/>
  <c r="L37" i="15"/>
  <c r="N37" i="15"/>
  <c r="O37" i="15"/>
  <c r="P37" i="15"/>
  <c r="Q37" i="15"/>
  <c r="R37" i="15"/>
  <c r="S37" i="15"/>
  <c r="T37" i="15"/>
  <c r="C38" i="15"/>
  <c r="D38" i="15"/>
  <c r="E38" i="15"/>
  <c r="F38" i="15"/>
  <c r="G38" i="15"/>
  <c r="H38" i="15"/>
  <c r="J38" i="15"/>
  <c r="K38" i="15"/>
  <c r="L38" i="15"/>
  <c r="N38" i="15"/>
  <c r="O38" i="15"/>
  <c r="P38" i="15"/>
  <c r="Q38" i="15"/>
  <c r="R38" i="15"/>
  <c r="S38" i="15"/>
  <c r="T38" i="15"/>
  <c r="C39" i="15"/>
  <c r="D39" i="15"/>
  <c r="E39" i="15"/>
  <c r="F39" i="15"/>
  <c r="G39" i="15"/>
  <c r="H39" i="15"/>
  <c r="J39" i="15"/>
  <c r="K39" i="15"/>
  <c r="L39" i="15"/>
  <c r="N39" i="15"/>
  <c r="O39" i="15"/>
  <c r="P39" i="15"/>
  <c r="Q39" i="15"/>
  <c r="R39" i="15"/>
  <c r="S39" i="15"/>
  <c r="T39" i="15"/>
  <c r="C40" i="15"/>
  <c r="D40" i="15"/>
  <c r="E40" i="15"/>
  <c r="F40" i="15"/>
  <c r="G40" i="15"/>
  <c r="H40" i="15"/>
  <c r="J40" i="15"/>
  <c r="K40" i="15"/>
  <c r="L40" i="15"/>
  <c r="N40" i="15"/>
  <c r="O40" i="15"/>
  <c r="P40" i="15"/>
  <c r="Q40" i="15"/>
  <c r="R40" i="15"/>
  <c r="S40" i="15"/>
  <c r="T40" i="15"/>
  <c r="C41" i="15"/>
  <c r="D41" i="15"/>
  <c r="E41" i="15"/>
  <c r="F41" i="15"/>
  <c r="G41" i="15"/>
  <c r="H41" i="15"/>
  <c r="J41" i="15"/>
  <c r="K41" i="15"/>
  <c r="L41" i="15"/>
  <c r="N41" i="15"/>
  <c r="O41" i="15"/>
  <c r="P41" i="15"/>
  <c r="Q41" i="15"/>
  <c r="R41" i="15"/>
  <c r="S41" i="15"/>
  <c r="T41" i="15"/>
  <c r="C42" i="15"/>
  <c r="D42" i="15"/>
  <c r="E42" i="15"/>
  <c r="F42" i="15"/>
  <c r="G42" i="15"/>
  <c r="H42" i="15"/>
  <c r="J42" i="15"/>
  <c r="K42" i="15"/>
  <c r="L42" i="15"/>
  <c r="N42" i="15"/>
  <c r="O42" i="15"/>
  <c r="P42" i="15"/>
  <c r="Q42" i="15"/>
  <c r="R42" i="15"/>
  <c r="S42" i="15"/>
  <c r="T42" i="15"/>
  <c r="C43" i="15"/>
  <c r="D43" i="15"/>
  <c r="E43" i="15"/>
  <c r="F43" i="15"/>
  <c r="G43" i="15"/>
  <c r="H43" i="15"/>
  <c r="J43" i="15"/>
  <c r="K43" i="15"/>
  <c r="L43" i="15"/>
  <c r="N43" i="15"/>
  <c r="O43" i="15"/>
  <c r="P43" i="15"/>
  <c r="Q43" i="15"/>
  <c r="R43" i="15"/>
  <c r="S43" i="15"/>
  <c r="T43" i="15"/>
  <c r="Q24" i="45" l="1"/>
  <c r="A3" i="44" l="1"/>
  <c r="AB51" i="44"/>
  <c r="AA51" i="44"/>
  <c r="Z51" i="44"/>
  <c r="Y51" i="44"/>
  <c r="X51" i="44"/>
  <c r="W51" i="44"/>
  <c r="V51" i="44"/>
  <c r="U51" i="44"/>
  <c r="T51" i="44"/>
  <c r="S51" i="44"/>
  <c r="R51" i="44"/>
  <c r="Q51" i="44"/>
  <c r="P51" i="44"/>
  <c r="O51" i="44"/>
  <c r="N51" i="44"/>
  <c r="M51" i="44"/>
  <c r="L51" i="44"/>
  <c r="K51" i="44"/>
  <c r="J51" i="44"/>
  <c r="I51" i="44"/>
  <c r="H51" i="44"/>
  <c r="G51" i="44"/>
  <c r="F51" i="44"/>
  <c r="E51" i="44"/>
  <c r="D51" i="44"/>
  <c r="C51" i="44"/>
  <c r="B51" i="44"/>
  <c r="AB50" i="44"/>
  <c r="AA50" i="44"/>
  <c r="Z50" i="44"/>
  <c r="Y50" i="44"/>
  <c r="X50" i="44"/>
  <c r="W50" i="44"/>
  <c r="V50" i="44"/>
  <c r="U50" i="44"/>
  <c r="T50" i="44"/>
  <c r="S50" i="44"/>
  <c r="R50" i="44"/>
  <c r="Q50" i="44"/>
  <c r="P50" i="44"/>
  <c r="O50" i="44"/>
  <c r="N50" i="44"/>
  <c r="M50" i="44"/>
  <c r="L50" i="44"/>
  <c r="K50" i="44"/>
  <c r="J50" i="44"/>
  <c r="I50" i="44"/>
  <c r="H50" i="44"/>
  <c r="G50" i="44"/>
  <c r="F50" i="44"/>
  <c r="E50" i="44"/>
  <c r="D50" i="44"/>
  <c r="C50" i="44"/>
  <c r="B50" i="44"/>
  <c r="AB49" i="44"/>
  <c r="AA49" i="44"/>
  <c r="Z49" i="44"/>
  <c r="Y49" i="44"/>
  <c r="X49" i="44"/>
  <c r="W49" i="44"/>
  <c r="V49" i="44"/>
  <c r="U49" i="44"/>
  <c r="T49" i="44"/>
  <c r="S49" i="44"/>
  <c r="R49" i="44"/>
  <c r="Q49" i="44"/>
  <c r="P49" i="44"/>
  <c r="O49" i="44"/>
  <c r="N49" i="44"/>
  <c r="M49" i="44"/>
  <c r="L49" i="44"/>
  <c r="K49" i="44"/>
  <c r="J49" i="44"/>
  <c r="I49" i="44"/>
  <c r="H49" i="44"/>
  <c r="G49" i="44"/>
  <c r="F49" i="44"/>
  <c r="E49" i="44"/>
  <c r="D49" i="44"/>
  <c r="C49" i="44"/>
  <c r="B49" i="44"/>
  <c r="AB48" i="44"/>
  <c r="AA48" i="44"/>
  <c r="Z48" i="44"/>
  <c r="Y48" i="44"/>
  <c r="X48" i="44"/>
  <c r="W48" i="44"/>
  <c r="V48" i="44"/>
  <c r="U48" i="44"/>
  <c r="T48" i="44"/>
  <c r="S48" i="44"/>
  <c r="R48" i="44"/>
  <c r="Q48" i="44"/>
  <c r="P48" i="44"/>
  <c r="O48" i="44"/>
  <c r="N48" i="44"/>
  <c r="M48" i="44"/>
  <c r="L48" i="44"/>
  <c r="K48" i="44"/>
  <c r="J48" i="44"/>
  <c r="I48" i="44"/>
  <c r="H48" i="44"/>
  <c r="G48" i="44"/>
  <c r="F48" i="44"/>
  <c r="E48" i="44"/>
  <c r="D48" i="44"/>
  <c r="C48" i="44"/>
  <c r="B48" i="44"/>
  <c r="AB47" i="44"/>
  <c r="AA47" i="44"/>
  <c r="Z47" i="44"/>
  <c r="Y47" i="44"/>
  <c r="X47" i="44"/>
  <c r="W47" i="44"/>
  <c r="V47" i="44"/>
  <c r="U47" i="44"/>
  <c r="T47" i="44"/>
  <c r="S47" i="44"/>
  <c r="R47" i="44"/>
  <c r="Q47" i="44"/>
  <c r="P47" i="44"/>
  <c r="O47" i="44"/>
  <c r="N47" i="44"/>
  <c r="M47" i="44"/>
  <c r="L47" i="44"/>
  <c r="K47" i="44"/>
  <c r="J47" i="44"/>
  <c r="I47" i="44"/>
  <c r="H47" i="44"/>
  <c r="G47" i="44"/>
  <c r="F47" i="44"/>
  <c r="E47" i="44"/>
  <c r="D47" i="44"/>
  <c r="C47" i="44"/>
  <c r="B47" i="44"/>
  <c r="AB46" i="44"/>
  <c r="AA46" i="44"/>
  <c r="Z46" i="44"/>
  <c r="Y46" i="44"/>
  <c r="X46" i="44"/>
  <c r="W46" i="44"/>
  <c r="V46" i="44"/>
  <c r="U46" i="44"/>
  <c r="T46" i="44"/>
  <c r="S46" i="44"/>
  <c r="R46" i="44"/>
  <c r="Q46" i="44"/>
  <c r="P46" i="44"/>
  <c r="O46" i="44"/>
  <c r="N46" i="44"/>
  <c r="M46" i="44"/>
  <c r="L46" i="44"/>
  <c r="K46" i="44"/>
  <c r="J46" i="44"/>
  <c r="I46" i="44"/>
  <c r="H46" i="44"/>
  <c r="G46" i="44"/>
  <c r="F46" i="44"/>
  <c r="E46" i="44"/>
  <c r="D46" i="44"/>
  <c r="C46" i="44"/>
  <c r="B46" i="44"/>
  <c r="AB45" i="44"/>
  <c r="AA45" i="44"/>
  <c r="Z45" i="44"/>
  <c r="Y45" i="44"/>
  <c r="X45" i="44"/>
  <c r="W45" i="44"/>
  <c r="V45" i="44"/>
  <c r="U45" i="44"/>
  <c r="T45" i="44"/>
  <c r="S45" i="44"/>
  <c r="R45" i="44"/>
  <c r="Q45" i="44"/>
  <c r="P45" i="44"/>
  <c r="O45" i="44"/>
  <c r="N45" i="44"/>
  <c r="M45" i="44"/>
  <c r="L45" i="44"/>
  <c r="K45" i="44"/>
  <c r="J45" i="44"/>
  <c r="I45" i="44"/>
  <c r="H45" i="44"/>
  <c r="G45" i="44"/>
  <c r="F45" i="44"/>
  <c r="E45" i="44"/>
  <c r="D45" i="44"/>
  <c r="C45" i="44"/>
  <c r="B45" i="44"/>
  <c r="AB44" i="44"/>
  <c r="AA44" i="44"/>
  <c r="Z44" i="44"/>
  <c r="Y44" i="44"/>
  <c r="X44" i="44"/>
  <c r="W44" i="44"/>
  <c r="V44" i="44"/>
  <c r="U44" i="44"/>
  <c r="T44" i="44"/>
  <c r="S44" i="44"/>
  <c r="R44" i="44"/>
  <c r="Q44" i="44"/>
  <c r="P44" i="44"/>
  <c r="O44" i="44"/>
  <c r="N44" i="44"/>
  <c r="M44" i="44"/>
  <c r="L44" i="44"/>
  <c r="K44" i="44"/>
  <c r="J44" i="44"/>
  <c r="I44" i="44"/>
  <c r="H44" i="44"/>
  <c r="G44" i="44"/>
  <c r="F44" i="44"/>
  <c r="E44" i="44"/>
  <c r="D44" i="44"/>
  <c r="C44" i="44"/>
  <c r="B44" i="44"/>
  <c r="AB43" i="44"/>
  <c r="AA43" i="44"/>
  <c r="Z43" i="44"/>
  <c r="Y43" i="44"/>
  <c r="X43" i="44"/>
  <c r="W43" i="44"/>
  <c r="V43" i="44"/>
  <c r="U43" i="44"/>
  <c r="T43" i="44"/>
  <c r="S43" i="44"/>
  <c r="R43" i="44"/>
  <c r="Q43" i="44"/>
  <c r="P43" i="44"/>
  <c r="O43" i="44"/>
  <c r="N43" i="44"/>
  <c r="M43" i="44"/>
  <c r="L43" i="44"/>
  <c r="K43" i="44"/>
  <c r="J43" i="44"/>
  <c r="I43" i="44"/>
  <c r="H43" i="44"/>
  <c r="G43" i="44"/>
  <c r="F43" i="44"/>
  <c r="E43" i="44"/>
  <c r="D43" i="44"/>
  <c r="C43" i="44"/>
  <c r="B43" i="44"/>
  <c r="AB42" i="44"/>
  <c r="AA42" i="44"/>
  <c r="Z42" i="44"/>
  <c r="Y42" i="44"/>
  <c r="X42" i="44"/>
  <c r="W42" i="44"/>
  <c r="V42" i="44"/>
  <c r="U42" i="44"/>
  <c r="T42" i="44"/>
  <c r="S42" i="44"/>
  <c r="R42" i="44"/>
  <c r="Q42" i="44"/>
  <c r="P42" i="44"/>
  <c r="O42" i="44"/>
  <c r="N42" i="44"/>
  <c r="M42" i="44"/>
  <c r="L42" i="44"/>
  <c r="K42" i="44"/>
  <c r="J42" i="44"/>
  <c r="I42" i="44"/>
  <c r="H42" i="44"/>
  <c r="G42" i="44"/>
  <c r="F42" i="44"/>
  <c r="E42" i="44"/>
  <c r="D42" i="44"/>
  <c r="C42" i="44"/>
  <c r="B42" i="44"/>
  <c r="AB41" i="44"/>
  <c r="AA41" i="44"/>
  <c r="Z41" i="44"/>
  <c r="Y41" i="44"/>
  <c r="X41" i="44"/>
  <c r="W41" i="44"/>
  <c r="V41" i="44"/>
  <c r="U41" i="44"/>
  <c r="T41" i="44"/>
  <c r="S41" i="44"/>
  <c r="R41" i="44"/>
  <c r="Q41" i="44"/>
  <c r="P41" i="44"/>
  <c r="O41" i="44"/>
  <c r="N41" i="44"/>
  <c r="M41" i="44"/>
  <c r="L41" i="44"/>
  <c r="K41" i="44"/>
  <c r="J41" i="44"/>
  <c r="I41" i="44"/>
  <c r="H41" i="44"/>
  <c r="G41" i="44"/>
  <c r="F41" i="44"/>
  <c r="E41" i="44"/>
  <c r="D41" i="44"/>
  <c r="C41" i="44"/>
  <c r="B41" i="44"/>
  <c r="AB40" i="44"/>
  <c r="AA40" i="44"/>
  <c r="Z40" i="44"/>
  <c r="Y40" i="44"/>
  <c r="X40" i="44"/>
  <c r="W40" i="44"/>
  <c r="V40" i="44"/>
  <c r="U40" i="44"/>
  <c r="T40" i="44"/>
  <c r="S40" i="44"/>
  <c r="R40" i="44"/>
  <c r="Q40" i="44"/>
  <c r="P40" i="44"/>
  <c r="O40" i="44"/>
  <c r="N40" i="44"/>
  <c r="M40" i="44"/>
  <c r="L40" i="44"/>
  <c r="K40" i="44"/>
  <c r="J40" i="44"/>
  <c r="I40" i="44"/>
  <c r="H40" i="44"/>
  <c r="G40" i="44"/>
  <c r="F40" i="44"/>
  <c r="E40" i="44"/>
  <c r="D40" i="44"/>
  <c r="C40" i="44"/>
  <c r="B40" i="44"/>
  <c r="AB39" i="44"/>
  <c r="AA39" i="44"/>
  <c r="Z39" i="44"/>
  <c r="Y39" i="44"/>
  <c r="X39" i="44"/>
  <c r="W39" i="44"/>
  <c r="V39" i="44"/>
  <c r="U39" i="44"/>
  <c r="T39" i="44"/>
  <c r="S39" i="44"/>
  <c r="R39" i="44"/>
  <c r="Q39" i="44"/>
  <c r="P39" i="44"/>
  <c r="O39" i="44"/>
  <c r="N39" i="44"/>
  <c r="M39" i="44"/>
  <c r="L39" i="44"/>
  <c r="K39" i="44"/>
  <c r="J39" i="44"/>
  <c r="I39" i="44"/>
  <c r="H39" i="44"/>
  <c r="G39" i="44"/>
  <c r="F39" i="44"/>
  <c r="E39" i="44"/>
  <c r="D39" i="44"/>
  <c r="C39" i="44"/>
  <c r="B39" i="44"/>
  <c r="AB38" i="44"/>
  <c r="AA38" i="44"/>
  <c r="Z38" i="44"/>
  <c r="Y38" i="44"/>
  <c r="X38" i="44"/>
  <c r="W38" i="44"/>
  <c r="V38" i="44"/>
  <c r="U38" i="44"/>
  <c r="T38" i="44"/>
  <c r="S38" i="44"/>
  <c r="R38" i="44"/>
  <c r="Q38" i="44"/>
  <c r="P38" i="44"/>
  <c r="O38" i="44"/>
  <c r="N38" i="44"/>
  <c r="M38" i="44"/>
  <c r="L38" i="44"/>
  <c r="K38" i="44"/>
  <c r="J38" i="44"/>
  <c r="I38" i="44"/>
  <c r="H38" i="44"/>
  <c r="G38" i="44"/>
  <c r="F38" i="44"/>
  <c r="E38" i="44"/>
  <c r="D38" i="44"/>
  <c r="C38" i="44"/>
  <c r="B38" i="44"/>
  <c r="AB37" i="44"/>
  <c r="AA37" i="44"/>
  <c r="Z37" i="44"/>
  <c r="Y37" i="44"/>
  <c r="X37" i="44"/>
  <c r="W37" i="44"/>
  <c r="V37" i="44"/>
  <c r="U37" i="44"/>
  <c r="T37" i="44"/>
  <c r="S37" i="44"/>
  <c r="R37" i="44"/>
  <c r="Q37" i="44"/>
  <c r="P37" i="44"/>
  <c r="O37" i="44"/>
  <c r="N37" i="44"/>
  <c r="M37" i="44"/>
  <c r="L37" i="44"/>
  <c r="K37" i="44"/>
  <c r="J37" i="44"/>
  <c r="I37" i="44"/>
  <c r="H37" i="44"/>
  <c r="G37" i="44"/>
  <c r="F37" i="44"/>
  <c r="E37" i="44"/>
  <c r="D37" i="44"/>
  <c r="C37" i="44"/>
  <c r="B37" i="44"/>
  <c r="AB36" i="44"/>
  <c r="AA36" i="44"/>
  <c r="Z36" i="44"/>
  <c r="Y36" i="44"/>
  <c r="X36" i="44"/>
  <c r="W36" i="44"/>
  <c r="V36" i="44"/>
  <c r="U36" i="44"/>
  <c r="T36" i="44"/>
  <c r="S36" i="44"/>
  <c r="R36" i="44"/>
  <c r="Q36" i="44"/>
  <c r="P36" i="44"/>
  <c r="O36" i="44"/>
  <c r="N36" i="44"/>
  <c r="M36" i="44"/>
  <c r="L36" i="44"/>
  <c r="K36" i="44"/>
  <c r="J36" i="44"/>
  <c r="I36" i="44"/>
  <c r="H36" i="44"/>
  <c r="G36" i="44"/>
  <c r="F36" i="44"/>
  <c r="E36" i="44"/>
  <c r="D36" i="44"/>
  <c r="C36" i="44"/>
  <c r="B36" i="44"/>
  <c r="AB35" i="44"/>
  <c r="AA35" i="44"/>
  <c r="Z35" i="44"/>
  <c r="Y35" i="44"/>
  <c r="X35" i="44"/>
  <c r="W35" i="44"/>
  <c r="V35" i="44"/>
  <c r="U35" i="44"/>
  <c r="T35" i="44"/>
  <c r="S35" i="44"/>
  <c r="R35" i="44"/>
  <c r="Q35" i="44"/>
  <c r="P35" i="44"/>
  <c r="O35" i="44"/>
  <c r="N35" i="44"/>
  <c r="M35" i="44"/>
  <c r="L35" i="44"/>
  <c r="K35" i="44"/>
  <c r="J35" i="44"/>
  <c r="I35" i="44"/>
  <c r="H35" i="44"/>
  <c r="G35" i="44"/>
  <c r="F35" i="44"/>
  <c r="E35" i="44"/>
  <c r="D35" i="44"/>
  <c r="C35" i="44"/>
  <c r="B35" i="44"/>
  <c r="AB34" i="44"/>
  <c r="AA34" i="44"/>
  <c r="Z34" i="44"/>
  <c r="Y34" i="44"/>
  <c r="X34" i="44"/>
  <c r="W34" i="44"/>
  <c r="V34" i="44"/>
  <c r="U34" i="44"/>
  <c r="T34" i="44"/>
  <c r="S34" i="44"/>
  <c r="R34" i="44"/>
  <c r="Q34" i="44"/>
  <c r="P34" i="44"/>
  <c r="O34" i="44"/>
  <c r="N34" i="44"/>
  <c r="M34" i="44"/>
  <c r="L34" i="44"/>
  <c r="K34" i="44"/>
  <c r="J34" i="44"/>
  <c r="I34" i="44"/>
  <c r="H34" i="44"/>
  <c r="G34" i="44"/>
  <c r="F34" i="44"/>
  <c r="E34" i="44"/>
  <c r="D34" i="44"/>
  <c r="C34" i="44"/>
  <c r="B34" i="44"/>
  <c r="AB33" i="44"/>
  <c r="AA33" i="44"/>
  <c r="Z33" i="44"/>
  <c r="Y33" i="44"/>
  <c r="X33" i="44"/>
  <c r="W33" i="44"/>
  <c r="V33" i="44"/>
  <c r="U33" i="44"/>
  <c r="T33" i="44"/>
  <c r="S33" i="44"/>
  <c r="R33" i="44"/>
  <c r="Q33" i="44"/>
  <c r="P33" i="44"/>
  <c r="O33" i="44"/>
  <c r="N33" i="44"/>
  <c r="M33" i="44"/>
  <c r="L33" i="44"/>
  <c r="K33" i="44"/>
  <c r="J33" i="44"/>
  <c r="I33" i="44"/>
  <c r="H33" i="44"/>
  <c r="G33" i="44"/>
  <c r="F33" i="44"/>
  <c r="E33" i="44"/>
  <c r="D33" i="44"/>
  <c r="C33" i="44"/>
  <c r="B33" i="44"/>
  <c r="AB32" i="44"/>
  <c r="AA32" i="44"/>
  <c r="Z32" i="44"/>
  <c r="Y32" i="44"/>
  <c r="X32" i="44"/>
  <c r="W32" i="44"/>
  <c r="V32" i="44"/>
  <c r="U32" i="44"/>
  <c r="T32" i="44"/>
  <c r="S32" i="44"/>
  <c r="R32" i="44"/>
  <c r="Q32" i="44"/>
  <c r="P32" i="44"/>
  <c r="O32" i="44"/>
  <c r="N32" i="44"/>
  <c r="M32" i="44"/>
  <c r="L32" i="44"/>
  <c r="K32" i="44"/>
  <c r="J32" i="44"/>
  <c r="I32" i="44"/>
  <c r="H32" i="44"/>
  <c r="G32" i="44"/>
  <c r="F32" i="44"/>
  <c r="E32" i="44"/>
  <c r="D32" i="44"/>
  <c r="C32" i="44"/>
  <c r="B32" i="44"/>
  <c r="AB31" i="44"/>
  <c r="AA31" i="44"/>
  <c r="Z31" i="44"/>
  <c r="Y31" i="44"/>
  <c r="X31" i="44"/>
  <c r="W31" i="44"/>
  <c r="V31" i="44"/>
  <c r="U31" i="44"/>
  <c r="T31" i="44"/>
  <c r="S31" i="44"/>
  <c r="R31" i="44"/>
  <c r="Q31" i="44"/>
  <c r="P31" i="44"/>
  <c r="O31" i="44"/>
  <c r="N31" i="44"/>
  <c r="M31" i="44"/>
  <c r="L31" i="44"/>
  <c r="K31" i="44"/>
  <c r="J31" i="44"/>
  <c r="I31" i="44"/>
  <c r="H31" i="44"/>
  <c r="G31" i="44"/>
  <c r="F31" i="44"/>
  <c r="E31" i="44"/>
  <c r="D31" i="44"/>
  <c r="C31" i="44"/>
  <c r="B31" i="44"/>
  <c r="AB30" i="44"/>
  <c r="AA30" i="44"/>
  <c r="Z30" i="44"/>
  <c r="Y30" i="44"/>
  <c r="X30" i="44"/>
  <c r="W30" i="44"/>
  <c r="V30" i="44"/>
  <c r="U30" i="44"/>
  <c r="T30" i="44"/>
  <c r="S30" i="44"/>
  <c r="R30" i="44"/>
  <c r="Q30" i="44"/>
  <c r="P30" i="44"/>
  <c r="O30" i="44"/>
  <c r="N30" i="44"/>
  <c r="M30" i="44"/>
  <c r="L30" i="44"/>
  <c r="K30" i="44"/>
  <c r="J30" i="44"/>
  <c r="I30" i="44"/>
  <c r="H30" i="44"/>
  <c r="G30" i="44"/>
  <c r="F30" i="44"/>
  <c r="E30" i="44"/>
  <c r="D30" i="44"/>
  <c r="C30" i="44"/>
  <c r="B30" i="44"/>
  <c r="AB29" i="44"/>
  <c r="AA29" i="44"/>
  <c r="Z29" i="44"/>
  <c r="Y29" i="44"/>
  <c r="X29" i="44"/>
  <c r="W29" i="44"/>
  <c r="V29" i="44"/>
  <c r="U29" i="44"/>
  <c r="T29" i="44"/>
  <c r="S29" i="44"/>
  <c r="R29" i="44"/>
  <c r="Q29" i="44"/>
  <c r="P29" i="44"/>
  <c r="O29" i="44"/>
  <c r="N29" i="44"/>
  <c r="M29" i="44"/>
  <c r="L29" i="44"/>
  <c r="K29" i="44"/>
  <c r="J29" i="44"/>
  <c r="I29" i="44"/>
  <c r="H29" i="44"/>
  <c r="G29" i="44"/>
  <c r="F29" i="44"/>
  <c r="E29" i="44"/>
  <c r="D29" i="44"/>
  <c r="C29" i="44"/>
  <c r="B29" i="44"/>
  <c r="AB28" i="44"/>
  <c r="AA28" i="44"/>
  <c r="Z28" i="44"/>
  <c r="Y28" i="44"/>
  <c r="X28" i="44"/>
  <c r="W28" i="44"/>
  <c r="V28" i="44"/>
  <c r="U28" i="44"/>
  <c r="T28" i="44"/>
  <c r="S28" i="44"/>
  <c r="R28" i="44"/>
  <c r="Q28" i="44"/>
  <c r="P28" i="44"/>
  <c r="O28" i="44"/>
  <c r="N28" i="44"/>
  <c r="M28" i="44"/>
  <c r="L28" i="44"/>
  <c r="K28" i="44"/>
  <c r="J28" i="44"/>
  <c r="I28" i="44"/>
  <c r="H28" i="44"/>
  <c r="G28" i="44"/>
  <c r="F28" i="44"/>
  <c r="E28" i="44"/>
  <c r="D28" i="44"/>
  <c r="C28" i="44"/>
  <c r="B28" i="44"/>
  <c r="AB27" i="44"/>
  <c r="AA27" i="44"/>
  <c r="Z27" i="44"/>
  <c r="Y27" i="44"/>
  <c r="X27" i="44"/>
  <c r="W27" i="44"/>
  <c r="V27" i="44"/>
  <c r="U27" i="44"/>
  <c r="T27" i="44"/>
  <c r="S27" i="44"/>
  <c r="R27" i="44"/>
  <c r="Q27" i="44"/>
  <c r="P27" i="44"/>
  <c r="O27" i="44"/>
  <c r="N27" i="44"/>
  <c r="M27" i="44"/>
  <c r="L27" i="44"/>
  <c r="K27" i="44"/>
  <c r="J27" i="44"/>
  <c r="I27" i="44"/>
  <c r="H27" i="44"/>
  <c r="G27" i="44"/>
  <c r="F27" i="44"/>
  <c r="E27" i="44"/>
  <c r="D27" i="44"/>
  <c r="C27" i="44"/>
  <c r="B27" i="44"/>
  <c r="AB26" i="44"/>
  <c r="AA26" i="44"/>
  <c r="Z26" i="44"/>
  <c r="Y26" i="44"/>
  <c r="X26" i="44"/>
  <c r="W26" i="44"/>
  <c r="V26" i="44"/>
  <c r="U26" i="44"/>
  <c r="T26" i="44"/>
  <c r="S26" i="44"/>
  <c r="R26" i="44"/>
  <c r="Q26" i="44"/>
  <c r="P26" i="44"/>
  <c r="O26" i="44"/>
  <c r="N26" i="44"/>
  <c r="M26" i="44"/>
  <c r="L26" i="44"/>
  <c r="K26" i="44"/>
  <c r="J26" i="44"/>
  <c r="I26" i="44"/>
  <c r="H26" i="44"/>
  <c r="G26" i="44"/>
  <c r="F26" i="44"/>
  <c r="E26" i="44"/>
  <c r="D26" i="44"/>
  <c r="C26" i="44"/>
  <c r="B26" i="44"/>
  <c r="AB25" i="44"/>
  <c r="AA25" i="44"/>
  <c r="Z25" i="44"/>
  <c r="Y25" i="44"/>
  <c r="X25" i="44"/>
  <c r="W25" i="44"/>
  <c r="V25" i="44"/>
  <c r="U25" i="44"/>
  <c r="T25" i="44"/>
  <c r="S25" i="44"/>
  <c r="R25" i="44"/>
  <c r="Q25" i="44"/>
  <c r="P25" i="44"/>
  <c r="O25" i="44"/>
  <c r="N25" i="44"/>
  <c r="M25" i="44"/>
  <c r="L25" i="44"/>
  <c r="K25" i="44"/>
  <c r="J25" i="44"/>
  <c r="I25" i="44"/>
  <c r="H25" i="44"/>
  <c r="G25" i="44"/>
  <c r="F25" i="44"/>
  <c r="E25" i="44"/>
  <c r="D25" i="44"/>
  <c r="C25" i="44"/>
  <c r="B25" i="44"/>
  <c r="AB24" i="44"/>
  <c r="AA24" i="44"/>
  <c r="Z24" i="44"/>
  <c r="Y24" i="44"/>
  <c r="X24" i="44"/>
  <c r="W24" i="44"/>
  <c r="V24" i="44"/>
  <c r="U24" i="44"/>
  <c r="T24" i="44"/>
  <c r="S24" i="44"/>
  <c r="R24" i="44"/>
  <c r="Q24" i="44"/>
  <c r="P24" i="44"/>
  <c r="O24" i="44"/>
  <c r="N24" i="44"/>
  <c r="M24" i="44"/>
  <c r="L24" i="44"/>
  <c r="K24" i="44"/>
  <c r="J24" i="44"/>
  <c r="I24" i="44"/>
  <c r="H24" i="44"/>
  <c r="G24" i="44"/>
  <c r="F24" i="44"/>
  <c r="E24" i="44"/>
  <c r="D24" i="44"/>
  <c r="C24" i="44"/>
  <c r="B24" i="44"/>
  <c r="AB23" i="44"/>
  <c r="AA23" i="44"/>
  <c r="Z23" i="44"/>
  <c r="Y23" i="44"/>
  <c r="X23" i="44"/>
  <c r="W23" i="44"/>
  <c r="V23" i="44"/>
  <c r="U23" i="44"/>
  <c r="T23" i="44"/>
  <c r="S23" i="44"/>
  <c r="R23" i="44"/>
  <c r="Q23" i="44"/>
  <c r="P23" i="44"/>
  <c r="O23" i="44"/>
  <c r="N23" i="44"/>
  <c r="M23" i="44"/>
  <c r="L23" i="44"/>
  <c r="K23" i="44"/>
  <c r="J23" i="44"/>
  <c r="I23" i="44"/>
  <c r="H23" i="44"/>
  <c r="G23" i="44"/>
  <c r="F23" i="44"/>
  <c r="E23" i="44"/>
  <c r="D23" i="44"/>
  <c r="C23" i="44"/>
  <c r="B23" i="44"/>
  <c r="AB22" i="44"/>
  <c r="AA22" i="44"/>
  <c r="Z22" i="44"/>
  <c r="Y22" i="44"/>
  <c r="X22" i="44"/>
  <c r="W22" i="44"/>
  <c r="V22" i="44"/>
  <c r="U22" i="44"/>
  <c r="T22" i="44"/>
  <c r="S22" i="44"/>
  <c r="R22" i="44"/>
  <c r="Q22" i="44"/>
  <c r="P22" i="44"/>
  <c r="O22" i="44"/>
  <c r="N22" i="44"/>
  <c r="M22" i="44"/>
  <c r="L22" i="44"/>
  <c r="K22" i="44"/>
  <c r="J22" i="44"/>
  <c r="I22" i="44"/>
  <c r="H22" i="44"/>
  <c r="G22" i="44"/>
  <c r="F22" i="44"/>
  <c r="E22" i="44"/>
  <c r="D22" i="44"/>
  <c r="C22" i="44"/>
  <c r="B22" i="44"/>
  <c r="AB21" i="44"/>
  <c r="AA21" i="44"/>
  <c r="Z21" i="44"/>
  <c r="Y21" i="44"/>
  <c r="X21" i="44"/>
  <c r="W21" i="44"/>
  <c r="V21" i="44"/>
  <c r="U21" i="44"/>
  <c r="T21" i="44"/>
  <c r="S21" i="44"/>
  <c r="R21" i="44"/>
  <c r="Q21" i="44"/>
  <c r="P21" i="44"/>
  <c r="O21" i="44"/>
  <c r="N21" i="44"/>
  <c r="M21" i="44"/>
  <c r="L21" i="44"/>
  <c r="K21" i="44"/>
  <c r="J21" i="44"/>
  <c r="I21" i="44"/>
  <c r="H21" i="44"/>
  <c r="G21" i="44"/>
  <c r="F21" i="44"/>
  <c r="E21" i="44"/>
  <c r="D21" i="44"/>
  <c r="C21" i="44"/>
  <c r="B21" i="44"/>
  <c r="AB20" i="44"/>
  <c r="AA20" i="44"/>
  <c r="Z20" i="44"/>
  <c r="Y20" i="44"/>
  <c r="X20" i="44"/>
  <c r="W20" i="44"/>
  <c r="V20" i="44"/>
  <c r="U20" i="44"/>
  <c r="T20" i="44"/>
  <c r="S20" i="44"/>
  <c r="R20" i="44"/>
  <c r="Q20" i="44"/>
  <c r="P20" i="44"/>
  <c r="O20" i="44"/>
  <c r="N20" i="44"/>
  <c r="M20" i="44"/>
  <c r="L20" i="44"/>
  <c r="K20" i="44"/>
  <c r="J20" i="44"/>
  <c r="I20" i="44"/>
  <c r="H20" i="44"/>
  <c r="G20" i="44"/>
  <c r="F20" i="44"/>
  <c r="E20" i="44"/>
  <c r="D20" i="44"/>
  <c r="C20" i="44"/>
  <c r="B20" i="44"/>
  <c r="AB19" i="44"/>
  <c r="AA19" i="44"/>
  <c r="Z19" i="44"/>
  <c r="Y19" i="44"/>
  <c r="X19" i="44"/>
  <c r="W19" i="44"/>
  <c r="V19" i="44"/>
  <c r="U19" i="44"/>
  <c r="T19" i="44"/>
  <c r="S19" i="44"/>
  <c r="R19" i="44"/>
  <c r="Q19" i="44"/>
  <c r="P19" i="44"/>
  <c r="O19" i="44"/>
  <c r="N19" i="44"/>
  <c r="M19" i="44"/>
  <c r="L19" i="44"/>
  <c r="K19" i="44"/>
  <c r="J19" i="44"/>
  <c r="I19" i="44"/>
  <c r="H19" i="44"/>
  <c r="G19" i="44"/>
  <c r="F19" i="44"/>
  <c r="E19" i="44"/>
  <c r="D19" i="44"/>
  <c r="C19" i="44"/>
  <c r="B19" i="44"/>
  <c r="AB18" i="44"/>
  <c r="AA18" i="44"/>
  <c r="Z18" i="44"/>
  <c r="Y18" i="44"/>
  <c r="X18" i="44"/>
  <c r="W18" i="44"/>
  <c r="V18" i="44"/>
  <c r="U18" i="44"/>
  <c r="T18" i="44"/>
  <c r="S18" i="44"/>
  <c r="R18" i="44"/>
  <c r="Q18" i="44"/>
  <c r="P18" i="44"/>
  <c r="O18" i="44"/>
  <c r="N18" i="44"/>
  <c r="M18" i="44"/>
  <c r="L18" i="44"/>
  <c r="K18" i="44"/>
  <c r="J18" i="44"/>
  <c r="I18" i="44"/>
  <c r="H18" i="44"/>
  <c r="G18" i="44"/>
  <c r="F18" i="44"/>
  <c r="E18" i="44"/>
  <c r="D18" i="44"/>
  <c r="C18" i="44"/>
  <c r="B18" i="44"/>
  <c r="AB17" i="44"/>
  <c r="AA17" i="44"/>
  <c r="Z17" i="44"/>
  <c r="Y17" i="44"/>
  <c r="X17" i="44"/>
  <c r="W17" i="44"/>
  <c r="V17" i="44"/>
  <c r="U17" i="44"/>
  <c r="T17" i="44"/>
  <c r="S17" i="44"/>
  <c r="R17" i="44"/>
  <c r="Q17" i="44"/>
  <c r="P17" i="44"/>
  <c r="O17" i="44"/>
  <c r="N17" i="44"/>
  <c r="M17" i="44"/>
  <c r="L17" i="44"/>
  <c r="K17" i="44"/>
  <c r="J17" i="44"/>
  <c r="I17" i="44"/>
  <c r="H17" i="44"/>
  <c r="G17" i="44"/>
  <c r="F17" i="44"/>
  <c r="E17" i="44"/>
  <c r="D17" i="44"/>
  <c r="C17" i="44"/>
  <c r="B17" i="44"/>
  <c r="AB16" i="44"/>
  <c r="AA16" i="44"/>
  <c r="Z16" i="44"/>
  <c r="Y16" i="44"/>
  <c r="X16" i="44"/>
  <c r="W16" i="44"/>
  <c r="V16" i="44"/>
  <c r="U16" i="44"/>
  <c r="T16" i="44"/>
  <c r="S16" i="44"/>
  <c r="R16" i="44"/>
  <c r="Q16" i="44"/>
  <c r="P16" i="44"/>
  <c r="O16" i="44"/>
  <c r="N16" i="44"/>
  <c r="M16" i="44"/>
  <c r="L16" i="44"/>
  <c r="K16" i="44"/>
  <c r="J16" i="44"/>
  <c r="I16" i="44"/>
  <c r="H16" i="44"/>
  <c r="G16" i="44"/>
  <c r="F16" i="44"/>
  <c r="E16" i="44"/>
  <c r="D16" i="44"/>
  <c r="C16" i="44"/>
  <c r="B16" i="44"/>
  <c r="AB15" i="44"/>
  <c r="AA15" i="44"/>
  <c r="Z15" i="44"/>
  <c r="Y15" i="44"/>
  <c r="X15" i="44"/>
  <c r="W15" i="44"/>
  <c r="V15" i="44"/>
  <c r="U15" i="44"/>
  <c r="T15" i="44"/>
  <c r="S15" i="44"/>
  <c r="R15" i="44"/>
  <c r="Q15" i="44"/>
  <c r="P15" i="44"/>
  <c r="O15" i="44"/>
  <c r="N15" i="44"/>
  <c r="M15" i="44"/>
  <c r="L15" i="44"/>
  <c r="K15" i="44"/>
  <c r="J15" i="44"/>
  <c r="I15" i="44"/>
  <c r="H15" i="44"/>
  <c r="G15" i="44"/>
  <c r="F15" i="44"/>
  <c r="E15" i="44"/>
  <c r="D15" i="44"/>
  <c r="C15" i="44"/>
  <c r="B15" i="44"/>
  <c r="AB14" i="44"/>
  <c r="AA14" i="44"/>
  <c r="Z14" i="44"/>
  <c r="Y14" i="44"/>
  <c r="X14" i="44"/>
  <c r="W14" i="44"/>
  <c r="V14" i="44"/>
  <c r="U14" i="44"/>
  <c r="T14" i="44"/>
  <c r="S14" i="44"/>
  <c r="R14" i="44"/>
  <c r="Q14" i="44"/>
  <c r="P14" i="44"/>
  <c r="O14" i="44"/>
  <c r="N14" i="44"/>
  <c r="M14" i="44"/>
  <c r="L14" i="44"/>
  <c r="K14" i="44"/>
  <c r="J14" i="44"/>
  <c r="I14" i="44"/>
  <c r="H14" i="44"/>
  <c r="G14" i="44"/>
  <c r="F14" i="44"/>
  <c r="E14" i="44"/>
  <c r="D14" i="44"/>
  <c r="C14" i="44"/>
  <c r="B14" i="44"/>
  <c r="AB13" i="44"/>
  <c r="AA13" i="44"/>
  <c r="Z13" i="44"/>
  <c r="Y13" i="44"/>
  <c r="X13" i="44"/>
  <c r="W13" i="44"/>
  <c r="V13" i="44"/>
  <c r="U13" i="44"/>
  <c r="T13" i="44"/>
  <c r="S13" i="44"/>
  <c r="R13" i="44"/>
  <c r="Q13" i="44"/>
  <c r="P13" i="44"/>
  <c r="O13" i="44"/>
  <c r="N13" i="44"/>
  <c r="M13" i="44"/>
  <c r="L13" i="44"/>
  <c r="K13" i="44"/>
  <c r="J13" i="44"/>
  <c r="I13" i="44"/>
  <c r="H13" i="44"/>
  <c r="G13" i="44"/>
  <c r="F13" i="44"/>
  <c r="E13" i="44"/>
  <c r="D13" i="44"/>
  <c r="C13" i="44"/>
  <c r="B13" i="44"/>
  <c r="AB12" i="44"/>
  <c r="AA12" i="44"/>
  <c r="Z12" i="44"/>
  <c r="Y12" i="44"/>
  <c r="X12" i="44"/>
  <c r="W12" i="44"/>
  <c r="V12" i="44"/>
  <c r="U12" i="44"/>
  <c r="T12" i="44"/>
  <c r="S12" i="44"/>
  <c r="R12" i="44"/>
  <c r="Q12" i="44"/>
  <c r="P12" i="44"/>
  <c r="O12" i="44"/>
  <c r="N12" i="44"/>
  <c r="M12" i="44"/>
  <c r="L12" i="44"/>
  <c r="K12" i="44"/>
  <c r="J12" i="44"/>
  <c r="I12" i="44"/>
  <c r="H12" i="44"/>
  <c r="G12" i="44"/>
  <c r="F12" i="44"/>
  <c r="E12" i="44"/>
  <c r="D12" i="44"/>
  <c r="C12" i="44"/>
  <c r="B12" i="44"/>
  <c r="AB11" i="44"/>
  <c r="AA11" i="44"/>
  <c r="Z11" i="44"/>
  <c r="Y11" i="44"/>
  <c r="X11" i="44"/>
  <c r="W11" i="44"/>
  <c r="V11" i="44"/>
  <c r="U11" i="44"/>
  <c r="T11" i="44"/>
  <c r="S11" i="44"/>
  <c r="R11" i="44"/>
  <c r="Q11" i="44"/>
  <c r="P11" i="44"/>
  <c r="O11" i="44"/>
  <c r="N11" i="44"/>
  <c r="M11" i="44"/>
  <c r="L11" i="44"/>
  <c r="K11" i="44"/>
  <c r="J11" i="44"/>
  <c r="I11" i="44"/>
  <c r="H11" i="44"/>
  <c r="G11" i="44"/>
  <c r="F11" i="44"/>
  <c r="E11" i="44"/>
  <c r="D11" i="44"/>
  <c r="C11" i="44"/>
  <c r="B11" i="44"/>
  <c r="AB10" i="44"/>
  <c r="AA10" i="44"/>
  <c r="Z10" i="44"/>
  <c r="Y10" i="44"/>
  <c r="X10" i="44"/>
  <c r="W10" i="44"/>
  <c r="V10" i="44"/>
  <c r="U10" i="44"/>
  <c r="T10" i="44"/>
  <c r="S10" i="44"/>
  <c r="R10" i="44"/>
  <c r="Q10" i="44"/>
  <c r="P10" i="44"/>
  <c r="O10" i="44"/>
  <c r="N10" i="44"/>
  <c r="M10" i="44"/>
  <c r="L10" i="44"/>
  <c r="K10" i="44"/>
  <c r="J10" i="44"/>
  <c r="I10" i="44"/>
  <c r="H10" i="44"/>
  <c r="G10" i="44"/>
  <c r="F10" i="44"/>
  <c r="E10" i="44"/>
  <c r="D10" i="44"/>
  <c r="C10" i="44"/>
  <c r="B10" i="44"/>
  <c r="AB9" i="44"/>
  <c r="AA9" i="44"/>
  <c r="Z9" i="44"/>
  <c r="Y9" i="44"/>
  <c r="X9" i="44"/>
  <c r="W9" i="44"/>
  <c r="V9" i="44"/>
  <c r="U9" i="44"/>
  <c r="T9" i="44"/>
  <c r="S9" i="44"/>
  <c r="R9" i="44"/>
  <c r="Q9" i="44"/>
  <c r="P9" i="44"/>
  <c r="O9" i="44"/>
  <c r="N9" i="44"/>
  <c r="M9" i="44"/>
  <c r="L9" i="44"/>
  <c r="K9" i="44"/>
  <c r="J9" i="44"/>
  <c r="I9" i="44"/>
  <c r="H9" i="44"/>
  <c r="G9" i="44"/>
  <c r="F9" i="44"/>
  <c r="E9" i="44"/>
  <c r="D9" i="44"/>
  <c r="C9" i="44"/>
  <c r="B9" i="44"/>
  <c r="AB8" i="44"/>
  <c r="AA8" i="44"/>
  <c r="Z8" i="44"/>
  <c r="Y8" i="44"/>
  <c r="X8" i="44"/>
  <c r="W8" i="44"/>
  <c r="V8" i="44"/>
  <c r="U8" i="44"/>
  <c r="T8" i="44"/>
  <c r="S8" i="44"/>
  <c r="R8" i="44"/>
  <c r="Q8" i="44"/>
  <c r="P8" i="44"/>
  <c r="O8" i="44"/>
  <c r="N8" i="44"/>
  <c r="M8" i="44"/>
  <c r="L8" i="44"/>
  <c r="K8" i="44"/>
  <c r="J8" i="44"/>
  <c r="I8" i="44"/>
  <c r="H8" i="44"/>
  <c r="G8" i="44"/>
  <c r="F8" i="44"/>
  <c r="E8" i="44"/>
  <c r="D8" i="44"/>
  <c r="C8" i="44"/>
  <c r="B8" i="44"/>
  <c r="B2" i="46" l="1"/>
  <c r="B3" i="45"/>
  <c r="Q23" i="46"/>
  <c r="P23" i="46"/>
  <c r="O23" i="46"/>
  <c r="N23" i="46"/>
  <c r="M23" i="46"/>
  <c r="L23" i="46"/>
  <c r="K23" i="46"/>
  <c r="J23" i="46"/>
  <c r="I23" i="46"/>
  <c r="H23" i="46"/>
  <c r="G23" i="46"/>
  <c r="F23" i="46"/>
  <c r="E23" i="46"/>
  <c r="D23" i="46"/>
  <c r="C23" i="46"/>
  <c r="Q22" i="46"/>
  <c r="P22" i="46"/>
  <c r="O22" i="46"/>
  <c r="N22" i="46"/>
  <c r="M22" i="46"/>
  <c r="L22" i="46"/>
  <c r="K22" i="46"/>
  <c r="J22" i="46"/>
  <c r="I22" i="46"/>
  <c r="H22" i="46"/>
  <c r="G22" i="46"/>
  <c r="F22" i="46"/>
  <c r="E22" i="46"/>
  <c r="D22" i="46"/>
  <c r="C22" i="46"/>
  <c r="Q21" i="46"/>
  <c r="P21" i="46"/>
  <c r="O21" i="46"/>
  <c r="N21" i="46"/>
  <c r="M21" i="46"/>
  <c r="L21" i="46"/>
  <c r="K21" i="46"/>
  <c r="J21" i="46"/>
  <c r="I21" i="46"/>
  <c r="H21" i="46"/>
  <c r="G21" i="46"/>
  <c r="F21" i="46"/>
  <c r="E21" i="46"/>
  <c r="D21" i="46"/>
  <c r="C21" i="46"/>
  <c r="Q20" i="46"/>
  <c r="P20" i="46"/>
  <c r="O20" i="46"/>
  <c r="N20" i="46"/>
  <c r="M20" i="46"/>
  <c r="L20" i="46"/>
  <c r="K20" i="46"/>
  <c r="J20" i="46"/>
  <c r="I20" i="46"/>
  <c r="H20" i="46"/>
  <c r="G20" i="46"/>
  <c r="F20" i="46"/>
  <c r="E20" i="46"/>
  <c r="D20" i="46"/>
  <c r="C20" i="46"/>
  <c r="Q19" i="46"/>
  <c r="P19" i="46"/>
  <c r="O19" i="46"/>
  <c r="N19" i="46"/>
  <c r="M19" i="46"/>
  <c r="L19" i="46"/>
  <c r="K19" i="46"/>
  <c r="J19" i="46"/>
  <c r="I19" i="46"/>
  <c r="H19" i="46"/>
  <c r="G19" i="46"/>
  <c r="F19" i="46"/>
  <c r="E19" i="46"/>
  <c r="D19" i="46"/>
  <c r="C19" i="46"/>
  <c r="Q18" i="46"/>
  <c r="P18" i="46"/>
  <c r="O18" i="46"/>
  <c r="N18" i="46"/>
  <c r="M18" i="46"/>
  <c r="L18" i="46"/>
  <c r="K18" i="46"/>
  <c r="J18" i="46"/>
  <c r="I18" i="46"/>
  <c r="H18" i="46"/>
  <c r="G18" i="46"/>
  <c r="F18" i="46"/>
  <c r="E18" i="46"/>
  <c r="D18" i="46"/>
  <c r="C18" i="46"/>
  <c r="Q17" i="46"/>
  <c r="P17" i="46"/>
  <c r="O17" i="46"/>
  <c r="N17" i="46"/>
  <c r="M17" i="46"/>
  <c r="L17" i="46"/>
  <c r="K17" i="46"/>
  <c r="J17" i="46"/>
  <c r="I17" i="46"/>
  <c r="H17" i="46"/>
  <c r="G17" i="46"/>
  <c r="F17" i="46"/>
  <c r="E17" i="46"/>
  <c r="D17" i="46"/>
  <c r="C17" i="46"/>
  <c r="Q16" i="46"/>
  <c r="P16" i="46"/>
  <c r="O16" i="46"/>
  <c r="N16" i="46"/>
  <c r="M16" i="46"/>
  <c r="L16" i="46"/>
  <c r="K16" i="46"/>
  <c r="J16" i="46"/>
  <c r="I16" i="46"/>
  <c r="H16" i="46"/>
  <c r="G16" i="46"/>
  <c r="F16" i="46"/>
  <c r="E16" i="46"/>
  <c r="D16" i="46"/>
  <c r="C16" i="46"/>
  <c r="Q14" i="46"/>
  <c r="P14" i="46"/>
  <c r="O14" i="46"/>
  <c r="N14" i="46"/>
  <c r="M14" i="46"/>
  <c r="L14" i="46"/>
  <c r="K14" i="46"/>
  <c r="J14" i="46"/>
  <c r="I14" i="46"/>
  <c r="H14" i="46"/>
  <c r="G14" i="46"/>
  <c r="F14" i="46"/>
  <c r="E14" i="46"/>
  <c r="D14" i="46"/>
  <c r="C14" i="46"/>
  <c r="Q13" i="46"/>
  <c r="P13" i="46"/>
  <c r="O13" i="46"/>
  <c r="N13" i="46"/>
  <c r="M13" i="46"/>
  <c r="L13" i="46"/>
  <c r="K13" i="46"/>
  <c r="J13" i="46"/>
  <c r="I13" i="46"/>
  <c r="H13" i="46"/>
  <c r="G13" i="46"/>
  <c r="F13" i="46"/>
  <c r="E13" i="46"/>
  <c r="D13" i="46"/>
  <c r="C13" i="46"/>
  <c r="Q12" i="46"/>
  <c r="P12" i="46"/>
  <c r="O12" i="46"/>
  <c r="N12" i="46"/>
  <c r="M12" i="46"/>
  <c r="L12" i="46"/>
  <c r="K12" i="46"/>
  <c r="J12" i="46"/>
  <c r="I12" i="46"/>
  <c r="H12" i="46"/>
  <c r="G12" i="46"/>
  <c r="F12" i="46"/>
  <c r="E12" i="46"/>
  <c r="D12" i="46"/>
  <c r="C12" i="46"/>
  <c r="Q11" i="46"/>
  <c r="P11" i="46"/>
  <c r="O11" i="46"/>
  <c r="N11" i="46"/>
  <c r="M11" i="46"/>
  <c r="L11" i="46"/>
  <c r="K11" i="46"/>
  <c r="J11" i="46"/>
  <c r="I11" i="46"/>
  <c r="H11" i="46"/>
  <c r="G11" i="46"/>
  <c r="F11" i="46"/>
  <c r="E11" i="46"/>
  <c r="D11" i="46"/>
  <c r="C11" i="46"/>
  <c r="Q10" i="46"/>
  <c r="P10" i="46"/>
  <c r="O10" i="46"/>
  <c r="N10" i="46"/>
  <c r="M10" i="46"/>
  <c r="L10" i="46"/>
  <c r="K10" i="46"/>
  <c r="J10" i="46"/>
  <c r="I10" i="46"/>
  <c r="H10" i="46"/>
  <c r="G10" i="46"/>
  <c r="F10" i="46"/>
  <c r="E10" i="46"/>
  <c r="D10" i="46"/>
  <c r="C10" i="46"/>
  <c r="Q9" i="46"/>
  <c r="P9" i="46"/>
  <c r="O9" i="46"/>
  <c r="N9" i="46"/>
  <c r="M9" i="46"/>
  <c r="L9" i="46"/>
  <c r="K9" i="46"/>
  <c r="J9" i="46"/>
  <c r="I9" i="46"/>
  <c r="H9" i="46"/>
  <c r="G9" i="46"/>
  <c r="F9" i="46"/>
  <c r="E9" i="46"/>
  <c r="D9" i="46"/>
  <c r="C9" i="46"/>
  <c r="Q8" i="46"/>
  <c r="P8" i="46"/>
  <c r="O8" i="46"/>
  <c r="N8" i="46"/>
  <c r="M8" i="46"/>
  <c r="L8" i="46"/>
  <c r="K8" i="46"/>
  <c r="J8" i="46"/>
  <c r="I8" i="46"/>
  <c r="H8" i="46"/>
  <c r="G8" i="46"/>
  <c r="F8" i="46"/>
  <c r="E8" i="46"/>
  <c r="D8" i="46"/>
  <c r="C8" i="46"/>
  <c r="Q7" i="46"/>
  <c r="P7" i="46"/>
  <c r="O7" i="46"/>
  <c r="N7" i="46"/>
  <c r="M7" i="46"/>
  <c r="L7" i="46"/>
  <c r="K7" i="46"/>
  <c r="J7" i="46"/>
  <c r="I7" i="46"/>
  <c r="H7" i="46"/>
  <c r="G7" i="46"/>
  <c r="F7" i="46"/>
  <c r="E7" i="46"/>
  <c r="D7" i="46"/>
  <c r="C7" i="46"/>
  <c r="N43" i="17" l="1"/>
  <c r="M43" i="17"/>
  <c r="L43" i="17"/>
  <c r="K43" i="17"/>
  <c r="J43" i="17"/>
  <c r="I43" i="17"/>
  <c r="H43" i="17"/>
  <c r="G43" i="17"/>
  <c r="F43" i="17"/>
  <c r="E43" i="17"/>
  <c r="D43" i="17"/>
  <c r="C43" i="17"/>
  <c r="B43" i="17"/>
  <c r="F21" i="16" l="1"/>
  <c r="E21" i="16"/>
  <c r="F20" i="16"/>
  <c r="E20" i="16"/>
  <c r="F19" i="16"/>
  <c r="E19" i="16"/>
  <c r="F18" i="16"/>
  <c r="E18" i="16"/>
  <c r="F17" i="16"/>
  <c r="E17" i="16"/>
  <c r="F16" i="16"/>
  <c r="E16" i="16"/>
  <c r="F15" i="16"/>
  <c r="E15" i="16"/>
  <c r="F14" i="16"/>
  <c r="E14" i="16"/>
  <c r="F13" i="16"/>
  <c r="E13" i="16"/>
  <c r="F12" i="16"/>
  <c r="E12" i="16"/>
  <c r="F11" i="16"/>
  <c r="E11" i="16"/>
  <c r="F10" i="16"/>
  <c r="E10" i="16"/>
  <c r="F9" i="16"/>
  <c r="E9" i="16"/>
  <c r="F8" i="16"/>
  <c r="E8" i="16"/>
  <c r="F7" i="16"/>
  <c r="E7" i="16"/>
  <c r="D21" i="16"/>
  <c r="D20" i="16"/>
  <c r="D19" i="16"/>
  <c r="D18" i="16"/>
  <c r="D17" i="16"/>
  <c r="D16" i="16"/>
  <c r="D15" i="16"/>
  <c r="D14" i="16"/>
  <c r="D13" i="16"/>
  <c r="D12" i="16"/>
  <c r="D11" i="16"/>
  <c r="D10" i="16"/>
  <c r="D9" i="16"/>
  <c r="D8" i="16"/>
  <c r="D7" i="16"/>
  <c r="B22" i="14"/>
  <c r="B22" i="16" s="1"/>
  <c r="C21" i="16"/>
  <c r="C20" i="16"/>
  <c r="C19" i="16"/>
  <c r="C18" i="16"/>
  <c r="C17" i="16"/>
  <c r="C16" i="16"/>
  <c r="C15" i="16"/>
  <c r="C14" i="16"/>
  <c r="C13" i="16"/>
  <c r="C12" i="16"/>
  <c r="C11" i="16"/>
  <c r="C10" i="16"/>
  <c r="C9" i="16"/>
  <c r="C8" i="16"/>
  <c r="C7" i="16"/>
  <c r="B43" i="16"/>
  <c r="B42" i="16"/>
  <c r="B41" i="16"/>
  <c r="B40" i="16"/>
  <c r="B39" i="16"/>
  <c r="B38" i="16"/>
  <c r="B37" i="16"/>
  <c r="B36" i="16"/>
  <c r="B35" i="16"/>
  <c r="B34" i="16"/>
  <c r="B33" i="16"/>
  <c r="B32" i="16"/>
  <c r="B31" i="16"/>
  <c r="B30" i="16"/>
  <c r="B29" i="16"/>
  <c r="B28" i="16"/>
  <c r="C7" i="14"/>
  <c r="A3" i="43" l="1"/>
  <c r="F21" i="17" l="1"/>
  <c r="E21" i="17"/>
  <c r="D21" i="17"/>
  <c r="C21" i="17"/>
  <c r="B21" i="17"/>
  <c r="J21" i="14"/>
  <c r="J21" i="15" s="1"/>
  <c r="I21" i="14"/>
  <c r="I21" i="15" s="1"/>
  <c r="H21" i="14"/>
  <c r="H21" i="15" s="1"/>
  <c r="G21" i="14"/>
  <c r="G21" i="15" s="1"/>
  <c r="F21" i="14"/>
  <c r="F21" i="15" s="1"/>
  <c r="E21" i="14"/>
  <c r="E21" i="15" s="1"/>
  <c r="D21" i="14"/>
  <c r="D21" i="15" s="1"/>
  <c r="C21" i="14"/>
  <c r="C21" i="15" s="1"/>
  <c r="B21" i="14"/>
  <c r="B21" i="16" s="1"/>
  <c r="N42" i="17"/>
  <c r="M42" i="17"/>
  <c r="L42" i="17"/>
  <c r="K42" i="17"/>
  <c r="J42" i="17"/>
  <c r="I42" i="17"/>
  <c r="H42" i="17"/>
  <c r="G42" i="17"/>
  <c r="F42" i="17"/>
  <c r="E42" i="17"/>
  <c r="D42" i="17"/>
  <c r="C42" i="17"/>
  <c r="B42" i="17"/>
  <c r="B7" i="17" l="1"/>
  <c r="B10" i="17"/>
  <c r="B11" i="17"/>
  <c r="B13" i="17"/>
  <c r="B14" i="17"/>
  <c r="B15" i="17"/>
  <c r="B18" i="17"/>
  <c r="B19" i="17"/>
  <c r="I8" i="14"/>
  <c r="I9" i="14"/>
  <c r="I9" i="15" s="1"/>
  <c r="I10" i="14"/>
  <c r="I10" i="15" s="1"/>
  <c r="I11" i="14"/>
  <c r="I11" i="15" s="1"/>
  <c r="I12" i="14"/>
  <c r="I12" i="15" s="1"/>
  <c r="I13" i="14"/>
  <c r="I13" i="15" s="1"/>
  <c r="I14" i="14"/>
  <c r="I14" i="15" s="1"/>
  <c r="I15" i="14"/>
  <c r="I15" i="15" s="1"/>
  <c r="I16" i="14"/>
  <c r="I16" i="15" s="1"/>
  <c r="I17" i="14"/>
  <c r="I17" i="15" s="1"/>
  <c r="I18" i="14"/>
  <c r="I18" i="15" s="1"/>
  <c r="I19" i="14"/>
  <c r="I19" i="15" s="1"/>
  <c r="I20" i="14"/>
  <c r="I20" i="15" s="1"/>
  <c r="I7" i="14"/>
  <c r="I7" i="15" s="1"/>
  <c r="B20" i="14"/>
  <c r="B20" i="16" s="1"/>
  <c r="B19" i="14"/>
  <c r="B19" i="16" s="1"/>
  <c r="B18" i="14"/>
  <c r="B18" i="16" s="1"/>
  <c r="B17" i="14"/>
  <c r="B17" i="16" s="1"/>
  <c r="B16" i="14"/>
  <c r="B16" i="16" s="1"/>
  <c r="B15" i="14"/>
  <c r="B15" i="16" s="1"/>
  <c r="B14" i="14"/>
  <c r="B14" i="16" s="1"/>
  <c r="B13" i="14"/>
  <c r="B13" i="16" s="1"/>
  <c r="B12" i="14"/>
  <c r="B12" i="16" s="1"/>
  <c r="B11" i="14"/>
  <c r="B11" i="16" s="1"/>
  <c r="B10" i="14"/>
  <c r="B10" i="16" s="1"/>
  <c r="B9" i="14"/>
  <c r="B9" i="16" s="1"/>
  <c r="B8" i="14"/>
  <c r="B8" i="16" s="1"/>
  <c r="B7" i="14"/>
  <c r="B7" i="16" s="1"/>
  <c r="C7" i="15"/>
  <c r="D7" i="14"/>
  <c r="D7" i="15" s="1"/>
  <c r="E7" i="14"/>
  <c r="E7" i="15" s="1"/>
  <c r="F7" i="14"/>
  <c r="F7" i="15" s="1"/>
  <c r="G7" i="14"/>
  <c r="G7" i="15" s="1"/>
  <c r="H7" i="14"/>
  <c r="H7" i="15" s="1"/>
  <c r="J7" i="14"/>
  <c r="J7" i="15" s="1"/>
  <c r="C8" i="14"/>
  <c r="C8" i="15" s="1"/>
  <c r="D8" i="14"/>
  <c r="D8" i="15" s="1"/>
  <c r="E8" i="14"/>
  <c r="E8" i="15" s="1"/>
  <c r="F8" i="14"/>
  <c r="F8" i="15" s="1"/>
  <c r="G8" i="14"/>
  <c r="G8" i="15" s="1"/>
  <c r="H8" i="14"/>
  <c r="J8" i="14"/>
  <c r="C9" i="14"/>
  <c r="C9" i="15" s="1"/>
  <c r="D9" i="14"/>
  <c r="D9" i="15" s="1"/>
  <c r="E9" i="14"/>
  <c r="E9" i="15" s="1"/>
  <c r="F9" i="14"/>
  <c r="F9" i="15" s="1"/>
  <c r="G9" i="14"/>
  <c r="G9" i="15" s="1"/>
  <c r="H9" i="14"/>
  <c r="H9" i="15" s="1"/>
  <c r="J9" i="14"/>
  <c r="J9" i="15" s="1"/>
  <c r="C10" i="14"/>
  <c r="C10" i="15" s="1"/>
  <c r="D10" i="14"/>
  <c r="D10" i="15" s="1"/>
  <c r="E10" i="14"/>
  <c r="E10" i="15" s="1"/>
  <c r="F10" i="14"/>
  <c r="F10" i="15" s="1"/>
  <c r="G10" i="14"/>
  <c r="G10" i="15" s="1"/>
  <c r="H10" i="14"/>
  <c r="H10" i="15" s="1"/>
  <c r="J10" i="14"/>
  <c r="J10" i="15" s="1"/>
  <c r="C11" i="14"/>
  <c r="C11" i="15" s="1"/>
  <c r="D11" i="14"/>
  <c r="D11" i="15" s="1"/>
  <c r="E11" i="14"/>
  <c r="E11" i="15" s="1"/>
  <c r="F11" i="14"/>
  <c r="F11" i="15" s="1"/>
  <c r="G11" i="14"/>
  <c r="G11" i="15" s="1"/>
  <c r="H11" i="14"/>
  <c r="H11" i="15" s="1"/>
  <c r="J11" i="14"/>
  <c r="J11" i="15" s="1"/>
  <c r="C12" i="14"/>
  <c r="C12" i="15" s="1"/>
  <c r="D12" i="14"/>
  <c r="D12" i="15" s="1"/>
  <c r="E12" i="14"/>
  <c r="E12" i="15" s="1"/>
  <c r="F12" i="14"/>
  <c r="F12" i="15" s="1"/>
  <c r="G12" i="14"/>
  <c r="G12" i="15" s="1"/>
  <c r="H12" i="14"/>
  <c r="H12" i="15" s="1"/>
  <c r="J12" i="14"/>
  <c r="J12" i="15" s="1"/>
  <c r="C13" i="14"/>
  <c r="C13" i="15" s="1"/>
  <c r="D13" i="14"/>
  <c r="D13" i="15" s="1"/>
  <c r="E13" i="14"/>
  <c r="E13" i="15" s="1"/>
  <c r="F13" i="14"/>
  <c r="F13" i="15" s="1"/>
  <c r="G13" i="14"/>
  <c r="G13" i="15" s="1"/>
  <c r="H13" i="14"/>
  <c r="H13" i="15" s="1"/>
  <c r="J13" i="14"/>
  <c r="J13" i="15" s="1"/>
  <c r="C14" i="14"/>
  <c r="C14" i="15" s="1"/>
  <c r="D14" i="14"/>
  <c r="D14" i="15" s="1"/>
  <c r="E14" i="14"/>
  <c r="E14" i="15" s="1"/>
  <c r="F14" i="14"/>
  <c r="F14" i="15" s="1"/>
  <c r="G14" i="14"/>
  <c r="G14" i="15" s="1"/>
  <c r="H14" i="14"/>
  <c r="H14" i="15" s="1"/>
  <c r="J14" i="14"/>
  <c r="J14" i="15" s="1"/>
  <c r="C15" i="14"/>
  <c r="C15" i="15" s="1"/>
  <c r="D15" i="14"/>
  <c r="D15" i="15" s="1"/>
  <c r="E15" i="14"/>
  <c r="E15" i="15" s="1"/>
  <c r="F15" i="14"/>
  <c r="F15" i="15" s="1"/>
  <c r="G15" i="14"/>
  <c r="G15" i="15" s="1"/>
  <c r="H15" i="14"/>
  <c r="H15" i="15" s="1"/>
  <c r="J15" i="14"/>
  <c r="J15" i="15" s="1"/>
  <c r="C16" i="14"/>
  <c r="C16" i="15" s="1"/>
  <c r="D16" i="14"/>
  <c r="D16" i="15" s="1"/>
  <c r="E16" i="14"/>
  <c r="E16" i="15" s="1"/>
  <c r="F16" i="14"/>
  <c r="F16" i="15" s="1"/>
  <c r="G16" i="14"/>
  <c r="G16" i="15" s="1"/>
  <c r="H16" i="14"/>
  <c r="H16" i="15" s="1"/>
  <c r="J16" i="14"/>
  <c r="J16" i="15" s="1"/>
  <c r="C17" i="14"/>
  <c r="C17" i="15" s="1"/>
  <c r="D17" i="14"/>
  <c r="D17" i="15" s="1"/>
  <c r="E17" i="14"/>
  <c r="E17" i="15" s="1"/>
  <c r="F17" i="14"/>
  <c r="F17" i="15" s="1"/>
  <c r="G17" i="14"/>
  <c r="G17" i="15" s="1"/>
  <c r="H17" i="14"/>
  <c r="H17" i="15" s="1"/>
  <c r="J17" i="14"/>
  <c r="J17" i="15" s="1"/>
  <c r="C18" i="14"/>
  <c r="C18" i="15" s="1"/>
  <c r="D18" i="14"/>
  <c r="D18" i="15" s="1"/>
  <c r="E18" i="14"/>
  <c r="E18" i="15" s="1"/>
  <c r="F18" i="14"/>
  <c r="F18" i="15" s="1"/>
  <c r="G18" i="14"/>
  <c r="G18" i="15" s="1"/>
  <c r="H18" i="14"/>
  <c r="H18" i="15" s="1"/>
  <c r="J18" i="14"/>
  <c r="J18" i="15" s="1"/>
  <c r="C19" i="14"/>
  <c r="C19" i="15" s="1"/>
  <c r="D19" i="14"/>
  <c r="D19" i="15" s="1"/>
  <c r="E19" i="14"/>
  <c r="E19" i="15" s="1"/>
  <c r="F19" i="14"/>
  <c r="F19" i="15" s="1"/>
  <c r="G19" i="14"/>
  <c r="G19" i="15" s="1"/>
  <c r="H19" i="14"/>
  <c r="H19" i="15" s="1"/>
  <c r="J19" i="14"/>
  <c r="J19" i="15" s="1"/>
  <c r="C20" i="14"/>
  <c r="C20" i="15" s="1"/>
  <c r="D20" i="14"/>
  <c r="D20" i="15" s="1"/>
  <c r="E20" i="14"/>
  <c r="E20" i="15" s="1"/>
  <c r="F20" i="14"/>
  <c r="F20" i="15" s="1"/>
  <c r="G20" i="14"/>
  <c r="G20" i="15" s="1"/>
  <c r="H20" i="14"/>
  <c r="H20" i="15" s="1"/>
  <c r="J20" i="14"/>
  <c r="J20" i="15" s="1"/>
  <c r="D7" i="17"/>
  <c r="E7" i="17"/>
  <c r="F7" i="17"/>
  <c r="C8" i="17"/>
  <c r="D8" i="17"/>
  <c r="E8" i="17"/>
  <c r="F8" i="17"/>
  <c r="C9" i="17"/>
  <c r="D9" i="17"/>
  <c r="E9" i="17"/>
  <c r="F9" i="17"/>
  <c r="C10" i="17"/>
  <c r="D10" i="17"/>
  <c r="F10" i="17"/>
  <c r="D11" i="17"/>
  <c r="E11" i="17"/>
  <c r="F11" i="17"/>
  <c r="C12" i="17"/>
  <c r="D12" i="17"/>
  <c r="E12" i="17"/>
  <c r="F12" i="17"/>
  <c r="C13" i="17"/>
  <c r="D13" i="17"/>
  <c r="E13" i="17"/>
  <c r="C14" i="17"/>
  <c r="D14" i="17"/>
  <c r="E14" i="17"/>
  <c r="F14" i="17"/>
  <c r="C15" i="17"/>
  <c r="D15" i="17"/>
  <c r="E15" i="17"/>
  <c r="F15" i="17"/>
  <c r="C16" i="17"/>
  <c r="D16" i="17"/>
  <c r="E16" i="17"/>
  <c r="F16" i="17"/>
  <c r="C17" i="17"/>
  <c r="D17" i="17"/>
  <c r="E17" i="17"/>
  <c r="F17" i="17"/>
  <c r="C18" i="17"/>
  <c r="D18" i="17"/>
  <c r="E18" i="17"/>
  <c r="F18" i="17"/>
  <c r="D19" i="17"/>
  <c r="E19" i="17"/>
  <c r="F19" i="17"/>
  <c r="C20" i="17"/>
  <c r="D20" i="17"/>
  <c r="E20" i="17"/>
  <c r="F20" i="17"/>
  <c r="J8" i="15"/>
  <c r="B20" i="17"/>
  <c r="B17" i="17"/>
  <c r="B16" i="17"/>
  <c r="B12" i="17"/>
  <c r="B9" i="17"/>
  <c r="B8" i="17"/>
  <c r="R27" i="14"/>
  <c r="B3" i="16"/>
  <c r="N26" i="16" s="1"/>
  <c r="B3" i="15"/>
  <c r="R27" i="15" s="1"/>
  <c r="N26" i="17" s="1"/>
  <c r="B23" i="14"/>
  <c r="B23" i="16" s="1"/>
  <c r="B41" i="17"/>
  <c r="B40" i="17"/>
  <c r="B39" i="17"/>
  <c r="B38" i="17"/>
  <c r="B37" i="17"/>
  <c r="B36" i="17"/>
  <c r="B35" i="17"/>
  <c r="B34" i="17"/>
  <c r="B33" i="17"/>
  <c r="B32" i="17"/>
  <c r="B31" i="17"/>
  <c r="B30" i="17"/>
  <c r="B29" i="17"/>
  <c r="B28" i="17"/>
  <c r="C19" i="17"/>
  <c r="F13" i="17"/>
  <c r="C11" i="17"/>
  <c r="N41" i="17"/>
  <c r="M41" i="17"/>
  <c r="L41" i="17"/>
  <c r="K41" i="17"/>
  <c r="J41" i="17"/>
  <c r="I41" i="17"/>
  <c r="H41" i="17"/>
  <c r="G41" i="17"/>
  <c r="F41" i="17"/>
  <c r="E41" i="17"/>
  <c r="D41" i="17"/>
  <c r="C41" i="17"/>
  <c r="N40" i="17"/>
  <c r="M40" i="17"/>
  <c r="L40" i="17"/>
  <c r="K40" i="17"/>
  <c r="J40" i="17"/>
  <c r="I40" i="17"/>
  <c r="H40" i="17"/>
  <c r="G40" i="17"/>
  <c r="F40" i="17"/>
  <c r="E40" i="17"/>
  <c r="D40" i="17"/>
  <c r="C40" i="17"/>
  <c r="N39" i="17"/>
  <c r="M39" i="17"/>
  <c r="L39" i="17"/>
  <c r="K39" i="17"/>
  <c r="J39" i="17"/>
  <c r="I39" i="17"/>
  <c r="H39" i="17"/>
  <c r="G39" i="17"/>
  <c r="F39" i="17"/>
  <c r="E39" i="17"/>
  <c r="D39" i="17"/>
  <c r="C39" i="17"/>
  <c r="N38" i="17"/>
  <c r="M38" i="17"/>
  <c r="L38" i="17"/>
  <c r="K38" i="17"/>
  <c r="J38" i="17"/>
  <c r="I38" i="17"/>
  <c r="H38" i="17"/>
  <c r="G38" i="17"/>
  <c r="F38" i="17"/>
  <c r="E38" i="17"/>
  <c r="D38" i="17"/>
  <c r="C38" i="17"/>
  <c r="N37" i="17"/>
  <c r="M37" i="17"/>
  <c r="L37" i="17"/>
  <c r="K37" i="17"/>
  <c r="J37" i="17"/>
  <c r="I37" i="17"/>
  <c r="H37" i="17"/>
  <c r="G37" i="17"/>
  <c r="F37" i="17"/>
  <c r="E37" i="17"/>
  <c r="D37" i="17"/>
  <c r="C37" i="17"/>
  <c r="N36" i="17"/>
  <c r="M36" i="17"/>
  <c r="L36" i="17"/>
  <c r="K36" i="17"/>
  <c r="J36" i="17"/>
  <c r="I36" i="17"/>
  <c r="H36" i="17"/>
  <c r="G36" i="17"/>
  <c r="F36" i="17"/>
  <c r="E36" i="17"/>
  <c r="D36" i="17"/>
  <c r="C36" i="17"/>
  <c r="N35" i="17"/>
  <c r="M35" i="17"/>
  <c r="L35" i="17"/>
  <c r="K35" i="17"/>
  <c r="J35" i="17"/>
  <c r="I35" i="17"/>
  <c r="H35" i="17"/>
  <c r="G35" i="17"/>
  <c r="F35" i="17"/>
  <c r="E35" i="17"/>
  <c r="D35" i="17"/>
  <c r="C35" i="17"/>
  <c r="N34" i="17"/>
  <c r="M34" i="17"/>
  <c r="L34" i="17"/>
  <c r="K34" i="17"/>
  <c r="J34" i="17"/>
  <c r="I34" i="17"/>
  <c r="H34" i="17"/>
  <c r="G34" i="17"/>
  <c r="F34" i="17"/>
  <c r="E34" i="17"/>
  <c r="D34" i="17"/>
  <c r="C34" i="17"/>
  <c r="N33" i="17"/>
  <c r="M33" i="17"/>
  <c r="L33" i="17"/>
  <c r="K33" i="17"/>
  <c r="J33" i="17"/>
  <c r="I33" i="17"/>
  <c r="H33" i="17"/>
  <c r="G33" i="17"/>
  <c r="F33" i="17"/>
  <c r="E33" i="17"/>
  <c r="D33" i="17"/>
  <c r="C33" i="17"/>
  <c r="N32" i="17"/>
  <c r="M32" i="17"/>
  <c r="L32" i="17"/>
  <c r="K32" i="17"/>
  <c r="J32" i="17"/>
  <c r="I32" i="17"/>
  <c r="H32" i="17"/>
  <c r="G32" i="17"/>
  <c r="F32" i="17"/>
  <c r="E32" i="17"/>
  <c r="D32" i="17"/>
  <c r="C32" i="17"/>
  <c r="N31" i="17"/>
  <c r="M31" i="17"/>
  <c r="L31" i="17"/>
  <c r="K31" i="17"/>
  <c r="J31" i="17"/>
  <c r="I31" i="17"/>
  <c r="H31" i="17"/>
  <c r="G31" i="17"/>
  <c r="F31" i="17"/>
  <c r="E31" i="17"/>
  <c r="D31" i="17"/>
  <c r="C31" i="17"/>
  <c r="N30" i="17"/>
  <c r="M30" i="17"/>
  <c r="L30" i="17"/>
  <c r="K30" i="17"/>
  <c r="J30" i="17"/>
  <c r="I30" i="17"/>
  <c r="H30" i="17"/>
  <c r="G30" i="17"/>
  <c r="F30" i="17"/>
  <c r="E30" i="17"/>
  <c r="D30" i="17"/>
  <c r="C30" i="17"/>
  <c r="N29" i="17"/>
  <c r="M29" i="17"/>
  <c r="L29" i="17"/>
  <c r="K29" i="17"/>
  <c r="J29" i="17"/>
  <c r="I29" i="17"/>
  <c r="H29" i="17"/>
  <c r="G29" i="17"/>
  <c r="F29" i="17"/>
  <c r="E29" i="17"/>
  <c r="D29" i="17"/>
  <c r="C29" i="17"/>
  <c r="N28" i="17"/>
  <c r="M28" i="17"/>
  <c r="L28" i="17"/>
  <c r="K28" i="17"/>
  <c r="J28" i="17"/>
  <c r="I28" i="17"/>
  <c r="H28" i="17"/>
  <c r="G28" i="17"/>
  <c r="F28" i="17"/>
  <c r="E28" i="17"/>
  <c r="D28" i="17"/>
  <c r="C28" i="17"/>
  <c r="B3" i="17" l="1"/>
  <c r="F23" i="17"/>
  <c r="E23" i="16"/>
  <c r="C23" i="16"/>
  <c r="D23" i="17"/>
  <c r="D23" i="16"/>
  <c r="C7" i="17"/>
  <c r="C23" i="17" s="1"/>
  <c r="F23" i="16"/>
  <c r="E10" i="17"/>
  <c r="E23" i="17" s="1"/>
  <c r="E23" i="15"/>
  <c r="H23" i="14"/>
  <c r="I23" i="14"/>
  <c r="E23" i="14"/>
  <c r="D23" i="15"/>
  <c r="G23" i="15"/>
  <c r="F23" i="15"/>
  <c r="J23" i="15"/>
  <c r="C23" i="15"/>
  <c r="F23" i="14"/>
  <c r="J23" i="14"/>
  <c r="G23" i="14"/>
  <c r="D23" i="14"/>
  <c r="C23" i="14"/>
  <c r="H8" i="15"/>
  <c r="H23" i="15" s="1"/>
  <c r="I8" i="15"/>
  <c r="I23" i="15" s="1"/>
</calcChain>
</file>

<file path=xl/sharedStrings.xml><?xml version="1.0" encoding="utf-8"?>
<sst xmlns="http://schemas.openxmlformats.org/spreadsheetml/2006/main" count="406" uniqueCount="281">
  <si>
    <t>N</t>
  </si>
  <si>
    <t>Assets</t>
  </si>
  <si>
    <t>Liabilities</t>
  </si>
  <si>
    <t>Capital</t>
  </si>
  <si>
    <t>Profit</t>
  </si>
  <si>
    <t>Total Assets</t>
  </si>
  <si>
    <t>Loan Portfolio</t>
  </si>
  <si>
    <t>Total Liabilities</t>
  </si>
  <si>
    <t>Deposits of Individuals</t>
  </si>
  <si>
    <t>Loan Loss Reserves</t>
  </si>
  <si>
    <t>Shareholders' Equity</t>
  </si>
  <si>
    <t>Share Capital</t>
  </si>
  <si>
    <t>Regulatory Capital</t>
  </si>
  <si>
    <t>Total</t>
  </si>
  <si>
    <t>Provisions for Possible Losses</t>
  </si>
  <si>
    <t>Net Interest Income</t>
  </si>
  <si>
    <t>Net Fee and Commission Income</t>
  </si>
  <si>
    <t>Total Interest Income</t>
  </si>
  <si>
    <t>Interest Income from Loans</t>
  </si>
  <si>
    <t>Total Interest Expenses</t>
  </si>
  <si>
    <t>Interest Expenses on Deposits</t>
  </si>
  <si>
    <t>Gain (Loss) on Foreign Exchange Trade</t>
  </si>
  <si>
    <t>GEL</t>
  </si>
  <si>
    <t>FX</t>
  </si>
  <si>
    <t>Deposits' Structure of Banking Sector</t>
  </si>
  <si>
    <t>Deposits of Legal Entities</t>
  </si>
  <si>
    <t>Total Deposits</t>
  </si>
  <si>
    <t>წილი საბანკო სექტორში</t>
  </si>
  <si>
    <t>ბანკის დასახელება</t>
  </si>
  <si>
    <t>აქტივები</t>
  </si>
  <si>
    <t>საკრედიტო დაბანდება</t>
  </si>
  <si>
    <t>მთლიანი ვალდებულებები</t>
  </si>
  <si>
    <t>დეპოზიტები</t>
  </si>
  <si>
    <t>არასაბანკო იურიდიული და ფიზიკური პირების დეპოზიტები</t>
  </si>
  <si>
    <t>მ.შ. იურიდიულ პირთა დეპოზიტები</t>
  </si>
  <si>
    <t>მ.შ. ფიზიკურ პირთა დეპოზიტები</t>
  </si>
  <si>
    <t>სააქციო კაპიტალი</t>
  </si>
  <si>
    <t>ათას ლარებში</t>
  </si>
  <si>
    <t>ვალდებულებები</t>
  </si>
  <si>
    <t>კაპიტალი</t>
  </si>
  <si>
    <t>მოგება</t>
  </si>
  <si>
    <t>მთლიანი აქტივები</t>
  </si>
  <si>
    <t>ფულადი სახსრები</t>
  </si>
  <si>
    <t>სესხების შესაძლო დანაკარგების რეზერვი</t>
  </si>
  <si>
    <t>სულ დეპოზიტები</t>
  </si>
  <si>
    <t>ნასესხები სახსრები</t>
  </si>
  <si>
    <t>მ.შ.საწესდებო კაპიტალი</t>
  </si>
  <si>
    <t>საზედამხედველო კაპიტალი</t>
  </si>
  <si>
    <t>Market Share</t>
  </si>
  <si>
    <t>Name of The Bank</t>
  </si>
  <si>
    <t>Non Banking Deposits</t>
  </si>
  <si>
    <t>Total Banking Sector</t>
  </si>
  <si>
    <t>Cash Equivalents</t>
  </si>
  <si>
    <t>Borrowed Funds</t>
  </si>
  <si>
    <t>Thausands GEL</t>
  </si>
  <si>
    <t>წმინდა საპროცენტო შემოსავალი</t>
  </si>
  <si>
    <t>წმინდა საკომისიო შემოსავალი</t>
  </si>
  <si>
    <t>წმინდა მოგება</t>
  </si>
  <si>
    <t>მთლიანი აქტივების მოცულობა</t>
  </si>
  <si>
    <t>საპროცენტო შემოსავლები</t>
  </si>
  <si>
    <t>არასაპროცენტო შემოსავლები</t>
  </si>
  <si>
    <t>დანახარჯები აქტივების შესაძლო დანაკარგების მიხედვით</t>
  </si>
  <si>
    <t>მთლიანი საპროცენტო შემოსავალი</t>
  </si>
  <si>
    <t>მ.შ. საპროცენტო შემოსავლები სესხებიდან</t>
  </si>
  <si>
    <t>მთლიანი საპროცენტო ხარჯი</t>
  </si>
  <si>
    <t>მ.შ. დეპოზიტებზე გადახდილი პროცენტები</t>
  </si>
  <si>
    <t>წმინდა არასაპროცენტო შემოსავალი</t>
  </si>
  <si>
    <t>NET Interest Income</t>
  </si>
  <si>
    <t>Interest Income</t>
  </si>
  <si>
    <t>Non Interest Income</t>
  </si>
  <si>
    <t>NET Income</t>
  </si>
  <si>
    <t>Net Non-Interest Income</t>
  </si>
  <si>
    <t>სულ</t>
  </si>
  <si>
    <t>ლარი</t>
  </si>
  <si>
    <t>სებ–ის დეპოზიტები</t>
  </si>
  <si>
    <t>კომერციული ბანკების დეპოზიტები</t>
  </si>
  <si>
    <t>იურიდიული პირების დეპოზიტები</t>
  </si>
  <si>
    <t>რეზიდენტი იურიდიული პირების დეპოზიტები</t>
  </si>
  <si>
    <t>არარეზიდენტი იურიდიული პირების დეპოზიტები</t>
  </si>
  <si>
    <t>ფიზიკური პირების დეპოზიტები</t>
  </si>
  <si>
    <t>რეზიდენტი ფიზიკური პირების დეპოზიტები</t>
  </si>
  <si>
    <t>არარეზიდენტი ფიზიკური პირების დეპოზიტები</t>
  </si>
  <si>
    <t>ცხრილი N 1 – კომერციული ბანკების ფინანსური მონაცემები საბალანსო უწყისის მიხედვით</t>
  </si>
  <si>
    <t xml:space="preserve">ცხრილი N 2 – კომერციული ბანკების ფინანსური მონაცემები მოგება–ზარალის უწყისის მიხედვით </t>
  </si>
  <si>
    <t>Balance Sheet Financial Data of Commercial Banks Operating in Georgia</t>
  </si>
  <si>
    <t>ვადიანი დეპოზიტები</t>
  </si>
  <si>
    <t>მოგება აქტივებზე ROA, გაწლიურებული</t>
  </si>
  <si>
    <t>მოგება კაპიტალზე ROE, გაწლიურებული</t>
  </si>
  <si>
    <t>Return on Assets - ROA, Annualized</t>
  </si>
  <si>
    <t>Return on Equity - ROE, Annualized</t>
  </si>
  <si>
    <t>კონსოლიდირებული</t>
  </si>
  <si>
    <t>Income Statement Financial Data of Commercial Banks Operating in Georgia</t>
  </si>
  <si>
    <t>სახელმწიფო ორგანიზაციები</t>
  </si>
  <si>
    <t xml:space="preserve">საფინანსო ინსტიტუტები </t>
  </si>
  <si>
    <t>უძრავი ქონების დეველოპმენტი</t>
  </si>
  <si>
    <t>უძრავი ქონების მენეჯმენტი</t>
  </si>
  <si>
    <t>სამშენებლო კომპანიები (არა დეველოპერები)</t>
  </si>
  <si>
    <t>სამშენებლო მასალების მოპოვება, წარმოება და ვაჭრობა</t>
  </si>
  <si>
    <t>სამომხმარებლო საქონლის წარმოება</t>
  </si>
  <si>
    <t>ვაჭრობა (სხვა)</t>
  </si>
  <si>
    <t>წარმოება (სხვა)</t>
  </si>
  <si>
    <t>სასტუმროები და ტურიზმი</t>
  </si>
  <si>
    <t>რესტორნები, ბარები, კაფეები და სწრაფი კვების ობიექტები</t>
  </si>
  <si>
    <t>მძიმე მრეწველობა</t>
  </si>
  <si>
    <t>ენერგეტიკა</t>
  </si>
  <si>
    <t>ავტომობილების დილერები</t>
  </si>
  <si>
    <t>ჯანდაცვა</t>
  </si>
  <si>
    <t>ფარმაცევტიკა</t>
  </si>
  <si>
    <t>ტელეკომუნიკაცია</t>
  </si>
  <si>
    <t>სერვისი</t>
  </si>
  <si>
    <t>სოფლის მეურნეობის სექტორი</t>
  </si>
  <si>
    <t>საცალო პროდუქტები</t>
  </si>
  <si>
    <t>მომენტალური განვადება</t>
  </si>
  <si>
    <t>ოვერდრაფტები</t>
  </si>
  <si>
    <t>საკრედიტო ბარათები</t>
  </si>
  <si>
    <t>იპოთეკური სესხები</t>
  </si>
  <si>
    <t>Table N 7 - Credit portfolio by sectors</t>
  </si>
  <si>
    <t>State</t>
  </si>
  <si>
    <t>Financial Institutions</t>
  </si>
  <si>
    <t>Real Estate Management</t>
  </si>
  <si>
    <t>Construction Companies</t>
  </si>
  <si>
    <t>Production and Trade of Construction Materials</t>
  </si>
  <si>
    <t>Trade of Consumer Foods and Goods</t>
  </si>
  <si>
    <t>Production of Consumer Foods and Goods</t>
  </si>
  <si>
    <t>Production and Trade of Durable Goods</t>
  </si>
  <si>
    <t>Production and Trade of Clothes, Shoes and Textiles</t>
  </si>
  <si>
    <t>Trade (Other)</t>
  </si>
  <si>
    <t>Other Production</t>
  </si>
  <si>
    <t>Hotels, Tourism</t>
  </si>
  <si>
    <t>Restaurants</t>
  </si>
  <si>
    <t>Industry</t>
  </si>
  <si>
    <t>Energy</t>
  </si>
  <si>
    <t>Auto Dealers</t>
  </si>
  <si>
    <t>Health Care</t>
  </si>
  <si>
    <t>Pharmacy</t>
  </si>
  <si>
    <t>Telecommunication</t>
  </si>
  <si>
    <t>Service</t>
  </si>
  <si>
    <t>Agro</t>
  </si>
  <si>
    <t>Retail</t>
  </si>
  <si>
    <t>Car Loans</t>
  </si>
  <si>
    <t>Consumer Loans</t>
  </si>
  <si>
    <t>Momental Installments</t>
  </si>
  <si>
    <t>Payrolls (Overdrafts)</t>
  </si>
  <si>
    <t>Credit Cards</t>
  </si>
  <si>
    <t>Mortgages</t>
  </si>
  <si>
    <t>For Finished Property</t>
  </si>
  <si>
    <t>For in Progress Property</t>
  </si>
  <si>
    <t>საქართველოს ბანკი</t>
  </si>
  <si>
    <t>თი–ბი–სი ბანკი</t>
  </si>
  <si>
    <t>ლიბერთი ბანკი</t>
  </si>
  <si>
    <t>ვი–თი–ბი ბანკი</t>
  </si>
  <si>
    <t>პროკრედიტ ბანკი</t>
  </si>
  <si>
    <t>ბაზის ბანკი</t>
  </si>
  <si>
    <t>ქართუ ბანკი</t>
  </si>
  <si>
    <t>ტერა ბანკი</t>
  </si>
  <si>
    <t>კრედო ბანკი</t>
  </si>
  <si>
    <t>ხალიკ ბანკი</t>
  </si>
  <si>
    <t>ზირაათ ბანკი</t>
  </si>
  <si>
    <t>Bank of Georgia</t>
  </si>
  <si>
    <t>TBC Bank</t>
  </si>
  <si>
    <t>Liberty Bank</t>
  </si>
  <si>
    <t>VTB Bank Georgia</t>
  </si>
  <si>
    <t>ProCredit Bank</t>
  </si>
  <si>
    <t>Basis Bank</t>
  </si>
  <si>
    <t>Cartu Bank</t>
  </si>
  <si>
    <t>Tera bank</t>
  </si>
  <si>
    <t>Credo Bank</t>
  </si>
  <si>
    <t>HALYK Bank</t>
  </si>
  <si>
    <t>Pasha Bank</t>
  </si>
  <si>
    <t>Ziraat Bank</t>
  </si>
  <si>
    <t xml:space="preserve"> </t>
  </si>
  <si>
    <t>Silk Bank</t>
  </si>
  <si>
    <t>სილქ ბანკი</t>
  </si>
  <si>
    <t xml:space="preserve">სახელმწიფო ინსტიტუტებისა და სახელმწიფო კონტროლს დაქვემდებარებულ ორგანიზაციებიდან მოზიდული უზრუნველყოფილი დეპოზიტები
</t>
  </si>
  <si>
    <t>Secured deposits of government institutions and government controlled entities</t>
  </si>
  <si>
    <t>პეისერა</t>
  </si>
  <si>
    <t>Paysera</t>
  </si>
  <si>
    <t>სხვა</t>
  </si>
  <si>
    <t>მოთხოვნამდე დეპოზიტები</t>
  </si>
  <si>
    <t>მიმდინარე დეპოზიტები</t>
  </si>
  <si>
    <t>სადეპოზიტო სერტიფიკატები (CD)</t>
  </si>
  <si>
    <t>ყველა სახის დეპოზიტები</t>
  </si>
  <si>
    <t>ფინანსური სექტორის დეპოზიტები</t>
  </si>
  <si>
    <t>რეზიდენტი კომერციული ბანკების დეპოზიტები</t>
  </si>
  <si>
    <t>არარეზიდენტი კომერციული ბანკების დეპოზიტები</t>
  </si>
  <si>
    <t>არასაბანკო ფინანსური ინსტიტუტების დეპოზიტები</t>
  </si>
  <si>
    <t>რეზიდენტი არასაბანკო ფინანსური ინსტიტუტების დეპოზიტები</t>
  </si>
  <si>
    <t>არარეზიდენტი არასაბანკო ფინანსური ინსტიტუტების დეპოზიტები</t>
  </si>
  <si>
    <t>სულ ფინანსური სექტორის დეპოზიტები</t>
  </si>
  <si>
    <t>არაფინანსური სექტორის დეპოზიტები</t>
  </si>
  <si>
    <t>სულ არასაბანკო იურიდიული და ფიზიკური პირების დეპოზიტები</t>
  </si>
  <si>
    <t>მოგება–ზარალი ვალუტის ყიდვა–გაყიდვის ოპერაციებიდან</t>
  </si>
  <si>
    <t>ცხრილი N5 – დეპოზიტების სტრუქტურა საბანკო სექტორში</t>
  </si>
  <si>
    <t>Other</t>
  </si>
  <si>
    <t>ფინანსური ინსტრუმენტის ამორტიზირებული ღირებულება</t>
  </si>
  <si>
    <t>ფინანსური ინსტრუმენტის მოსალოდნელი საკრედიტო ზარალი (BANK)</t>
  </si>
  <si>
    <t>სესხის ძირი თანხით შეწონილი საპროცენტო განაკვეთი</t>
  </si>
  <si>
    <t>სესხის ძირი თანხით შეწონილი საშუალო საკონტრაქტო ვადიანობა სტოკზე (თვე)</t>
  </si>
  <si>
    <t>91 და მეტი დღით ვადაგადაცილებული  ფინანსური ინსტრუმენტების ამორტიზებული ღირებულება</t>
  </si>
  <si>
    <t>1-ი დონის (BANK) საკრედიტო რისკი ფინანსური ინსტრუმენტების ამორტიზირებული ღირებულება</t>
  </si>
  <si>
    <t>მე-2 დონის (BANK) საკრედიტო რისკი ფინანსური ინსტრუმენტების ამორტიზირებული ღირებულება</t>
  </si>
  <si>
    <t>მე-3 დონის (BANK)  საკრედიტო რისკი ფინანსური ინსტრუმენტების ამორტიზირებული ღირებულება</t>
  </si>
  <si>
    <t>შეძენილი ან გამოშვებული, გაუფასურებული (POCI) (BANK)  ფინანსური ინსტრუმენტების ამორტიზირებული ღირებულება</t>
  </si>
  <si>
    <t>საბითუმო ლომბარდი</t>
  </si>
  <si>
    <t>სამომხმარებლო საქონლით ვაჭრობა</t>
  </si>
  <si>
    <t>ხანგრძლივი მოხმარების სამომხმარებლო საქონლის წარმოება და ვაჭრობა</t>
  </si>
  <si>
    <t>ფეხსაცმლის, ტანსაცმლისა და ტექსტილის წარმოება და ვაჭრობა</t>
  </si>
  <si>
    <t>ბენზინგასამართი სადგურები და ბენზინის იმპორტიორები</t>
  </si>
  <si>
    <t>მათ შორის: ექსპორტიორები</t>
  </si>
  <si>
    <t>სატრანსპორტო სესხები</t>
  </si>
  <si>
    <t>სამომხმარებლო სესხები</t>
  </si>
  <si>
    <t>სწრაფი სესხები (Pay Day Loans)</t>
  </si>
  <si>
    <t>იპოთეკური სესხები - დასრულებული უძრავი ქონების შეძენა</t>
  </si>
  <si>
    <t>იპოთეკური სესხები - მშენებლობა, მშენებლობის პროცესში მყოფი უძრავი ქონების შეძენა</t>
  </si>
  <si>
    <t>იპოთეკური სესხები - უძრავი ქონების რემონტისათვის</t>
  </si>
  <si>
    <t>საცალო ლომბარდული სესხები</t>
  </si>
  <si>
    <t>სტუდენტური სესხები</t>
  </si>
  <si>
    <t xml:space="preserve">კორპორატიული სეგმენტი </t>
  </si>
  <si>
    <t xml:space="preserve">მცირე და საშუალო სეგმენტი </t>
  </si>
  <si>
    <t>მიკრო სეგმენტი</t>
  </si>
  <si>
    <t xml:space="preserve">საცალო სეგმენტი </t>
  </si>
  <si>
    <t>სექტორები, საცალო პროდუქტები</t>
  </si>
  <si>
    <t>ცხრილი N6 - სასესხო პორტფელი სექტორების მიხედვით</t>
  </si>
  <si>
    <t>Sectors, retail products</t>
  </si>
  <si>
    <t>Oil Importers and Retailers</t>
  </si>
  <si>
    <t>i.a. Exporters</t>
  </si>
  <si>
    <t>Pay Day Loans</t>
  </si>
  <si>
    <t>For Housing Rennovations</t>
  </si>
  <si>
    <t>Student Loans</t>
  </si>
  <si>
    <t>Retail Pawn Shop Loans</t>
  </si>
  <si>
    <t>Wholesale Pawn Shop</t>
  </si>
  <si>
    <t>Corporate Segment</t>
  </si>
  <si>
    <t>SME Segment</t>
  </si>
  <si>
    <t>Micro Segment</t>
  </si>
  <si>
    <t>Retail Segment</t>
  </si>
  <si>
    <t>ECL (BANK)</t>
  </si>
  <si>
    <t>Amortised Cost</t>
  </si>
  <si>
    <t>Interest rate weighted by loan principal</t>
  </si>
  <si>
    <t>Average contract maturity on stock weighted by loan principal (month)</t>
  </si>
  <si>
    <t>Amortised cost of financial instruments overdue by 91 days and more</t>
  </si>
  <si>
    <t>Amortised cost of Stage 1 (BANK) financial instruments</t>
  </si>
  <si>
    <t>Amortised cost of Stage 2 (BANK) financial isntruments</t>
  </si>
  <si>
    <t>Amortised cost of Stage 3 (BANK) financial instruments</t>
  </si>
  <si>
    <t>Amortised cost of purchased or originated, credit-impaired (POCI) (BANK) financial instruments</t>
  </si>
  <si>
    <t>Real Estate Development</t>
  </si>
  <si>
    <t>წმინდა საკომისიო შემოსავალი მომსახურების მიხედვით</t>
  </si>
  <si>
    <t>მოგება გადასახადის გადახდამდე</t>
  </si>
  <si>
    <t>Net Fee and Commission Income from Services</t>
  </si>
  <si>
    <t>Net Income Before Taxes</t>
  </si>
  <si>
    <t>პაშაბანკი</t>
  </si>
  <si>
    <t>იშ ბანკ</t>
  </si>
  <si>
    <t>IS Bank</t>
  </si>
  <si>
    <t>უცხ. ვალუტა</t>
  </si>
  <si>
    <t>Current (Accounts) Deposits</t>
  </si>
  <si>
    <t>Demand Deposits</t>
  </si>
  <si>
    <t>Time Deposits</t>
  </si>
  <si>
    <t>Certificates of Deposit (CD)</t>
  </si>
  <si>
    <t>All Deposits</t>
  </si>
  <si>
    <t>Financial Sector Deposits</t>
  </si>
  <si>
    <t>NBG Deposits</t>
  </si>
  <si>
    <t>Commercial Banks Deposits</t>
  </si>
  <si>
    <t>Resident banks</t>
  </si>
  <si>
    <t>Non-resident banks</t>
  </si>
  <si>
    <t>Nonbank Financial Institutions Deposits</t>
  </si>
  <si>
    <t>Resident nonbank financial institutes</t>
  </si>
  <si>
    <t>Non-resident nonbank financial institutes</t>
  </si>
  <si>
    <t>Total Financial Sector Deposits</t>
  </si>
  <si>
    <t>Non-financial Sector Deposits</t>
  </si>
  <si>
    <t>Resident legal entitites</t>
  </si>
  <si>
    <t>Non-resident legal entities</t>
  </si>
  <si>
    <t>Resident individuals</t>
  </si>
  <si>
    <t>Non-resident individuals</t>
  </si>
  <si>
    <t>Total Non-financial Sector Deposits</t>
  </si>
  <si>
    <t>ათასი ლარი</t>
  </si>
  <si>
    <t>Consolidated</t>
  </si>
  <si>
    <t>Interbank Financial Instruments</t>
  </si>
  <si>
    <t>ბანკთაშორისი ფინანსური ინსტრუმენტები</t>
  </si>
  <si>
    <t>საკრედიტო პორტფელი (ბანკთაშორისი სესხების გარდა)</t>
  </si>
  <si>
    <t>Credit Portfolio (w/o Interbank financial instruments)</t>
  </si>
  <si>
    <t>Deposits of non-bank financial institutions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</si>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</sst>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$_-;\-* #,##0.00_$_-;_-* &quot;-&quot;??_$_-;_-@_-"/>
    <numFmt numFmtId="165" formatCode="_(* #,##0_);_(* \(#,##0\);_(* &quot;-&quot;??_);_(@_)"/>
    <numFmt numFmtId="166" formatCode="#,##0,"/>
    <numFmt numFmtId="167" formatCode="dd\/mm\/yyyy\ \მ\დ\გ\ო\მ\ა\რ\ე\ო\ბ\ი\თ"/>
    <numFmt numFmtId="168" formatCode="&quot;as on &quot;\ mmmm\ dd\,\ yyyy"/>
    <numFmt numFmtId="169" formatCode="&quot;as of &quot;\ mmmm\ dd\,\ yyyy"/>
    <numFmt numFmtId="170" formatCode="_(* #,##0.0_);_(* \(#,##0.0\);_(* &quot;-&quot;??_);_(@_)"/>
  </numFmts>
  <fonts count="21" x14ac:knownFonts="1">
    <font>
      <sz val="10"/>
      <name val="Arial"/>
      <family val="2"/>
    </font>
    <font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</font>
    <font>
      <b/>
      <sz val="10"/>
      <color theme="1"/>
      <name val="Calibri"/>
      <family val="2"/>
    </font>
    <font>
      <b/>
      <u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4">
    <xf numFmtId="0" fontId="0" fillId="0" borderId="0"/>
    <xf numFmtId="164" fontId="6" fillId="0" borderId="0" applyFill="0" applyBorder="0" applyAlignment="0" applyProtection="0"/>
    <xf numFmtId="9" fontId="6" fillId="0" borderId="0" applyFill="0" applyBorder="0" applyAlignment="0" applyProtection="0"/>
    <xf numFmtId="9" fontId="8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13">
    <xf numFmtId="0" fontId="0" fillId="0" borderId="0" xfId="0"/>
    <xf numFmtId="0" fontId="10" fillId="0" borderId="0" xfId="0" applyFont="1" applyFill="1"/>
    <xf numFmtId="0" fontId="10" fillId="0" borderId="0" xfId="0" applyFont="1"/>
    <xf numFmtId="3" fontId="10" fillId="0" borderId="0" xfId="0" applyNumberFormat="1" applyFont="1" applyBorder="1"/>
    <xf numFmtId="0" fontId="10" fillId="0" borderId="0" xfId="0" applyFont="1" applyFill="1" applyBorder="1" applyAlignment="1" applyProtection="1">
      <alignment horizontal="right" vertical="center"/>
    </xf>
    <xf numFmtId="0" fontId="10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12" fillId="0" borderId="0" xfId="0" applyFont="1" applyProtection="1"/>
    <xf numFmtId="16" fontId="12" fillId="0" borderId="0" xfId="0" applyNumberFormat="1" applyFont="1" applyProtection="1"/>
    <xf numFmtId="0" fontId="12" fillId="0" borderId="5" xfId="0" applyFont="1" applyBorder="1" applyAlignment="1" applyProtection="1">
      <alignment horizontal="center" vertical="center" textRotation="90" wrapText="1"/>
    </xf>
    <xf numFmtId="0" fontId="12" fillId="0" borderId="4" xfId="0" applyFont="1" applyBorder="1" applyAlignment="1" applyProtection="1">
      <alignment horizontal="center" vertical="center" textRotation="90" wrapText="1"/>
    </xf>
    <xf numFmtId="0" fontId="12" fillId="0" borderId="6" xfId="0" applyFont="1" applyBorder="1" applyAlignment="1" applyProtection="1">
      <alignment horizontal="center" vertical="center" textRotation="90" wrapText="1"/>
    </xf>
    <xf numFmtId="0" fontId="12" fillId="0" borderId="0" xfId="0" applyFont="1" applyAlignment="1" applyProtection="1">
      <alignment wrapText="1"/>
    </xf>
    <xf numFmtId="10" fontId="10" fillId="2" borderId="7" xfId="2" applyNumberFormat="1" applyFont="1" applyFill="1" applyBorder="1" applyAlignment="1" applyProtection="1">
      <alignment horizontal="left"/>
    </xf>
    <xf numFmtId="10" fontId="13" fillId="2" borderId="8" xfId="3" applyNumberFormat="1" applyFont="1" applyFill="1" applyBorder="1" applyAlignment="1" applyProtection="1">
      <alignment horizontal="right"/>
    </xf>
    <xf numFmtId="10" fontId="13" fillId="2" borderId="2" xfId="3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left"/>
    </xf>
    <xf numFmtId="10" fontId="13" fillId="0" borderId="8" xfId="3" applyNumberFormat="1" applyFont="1" applyFill="1" applyBorder="1" applyAlignment="1" applyProtection="1">
      <alignment horizontal="right"/>
    </xf>
    <xf numFmtId="10" fontId="13" fillId="0" borderId="2" xfId="3" applyNumberFormat="1" applyFont="1" applyFill="1" applyBorder="1" applyAlignment="1" applyProtection="1">
      <alignment horizontal="right"/>
    </xf>
    <xf numFmtId="1" fontId="9" fillId="0" borderId="9" xfId="2" applyNumberFormat="1" applyFont="1" applyFill="1" applyBorder="1" applyAlignment="1" applyProtection="1">
      <alignment horizontal="center" vertical="center"/>
    </xf>
    <xf numFmtId="10" fontId="9" fillId="0" borderId="10" xfId="2" applyNumberFormat="1" applyFont="1" applyFill="1" applyBorder="1" applyAlignment="1" applyProtection="1">
      <alignment horizontal="left"/>
    </xf>
    <xf numFmtId="10" fontId="14" fillId="0" borderId="9" xfId="3" applyNumberFormat="1" applyFont="1" applyFill="1" applyBorder="1" applyAlignment="1" applyProtection="1">
      <alignment horizontal="right"/>
    </xf>
    <xf numFmtId="10" fontId="14" fillId="0" borderId="11" xfId="3" applyNumberFormat="1" applyFont="1" applyFill="1" applyBorder="1" applyAlignment="1" applyProtection="1">
      <alignment horizontal="right"/>
    </xf>
    <xf numFmtId="10" fontId="14" fillId="0" borderId="10" xfId="3" applyNumberFormat="1" applyFont="1" applyFill="1" applyBorder="1" applyAlignment="1" applyProtection="1">
      <alignment horizontal="right"/>
    </xf>
    <xf numFmtId="165" fontId="7" fillId="0" borderId="0" xfId="1" applyNumberFormat="1" applyFont="1" applyProtection="1"/>
    <xf numFmtId="166" fontId="10" fillId="2" borderId="8" xfId="0" applyNumberFormat="1" applyFont="1" applyFill="1" applyBorder="1" applyAlignment="1" applyProtection="1">
      <alignment horizontal="right"/>
    </xf>
    <xf numFmtId="166" fontId="10" fillId="2" borderId="2" xfId="0" applyNumberFormat="1" applyFont="1" applyFill="1" applyBorder="1" applyAlignment="1" applyProtection="1">
      <alignment horizontal="right"/>
    </xf>
    <xf numFmtId="166" fontId="10" fillId="2" borderId="7" xfId="0" applyNumberFormat="1" applyFont="1" applyFill="1" applyBorder="1" applyAlignment="1" applyProtection="1">
      <alignment horizontal="right"/>
    </xf>
    <xf numFmtId="166" fontId="10" fillId="0" borderId="8" xfId="0" applyNumberFormat="1" applyFont="1" applyFill="1" applyBorder="1" applyAlignment="1" applyProtection="1">
      <alignment horizontal="right"/>
    </xf>
    <xf numFmtId="166" fontId="10" fillId="0" borderId="2" xfId="0" applyNumberFormat="1" applyFont="1" applyFill="1" applyBorder="1" applyAlignment="1" applyProtection="1">
      <alignment horizontal="right"/>
    </xf>
    <xf numFmtId="166" fontId="10" fillId="0" borderId="7" xfId="0" applyNumberFormat="1" applyFont="1" applyFill="1" applyBorder="1" applyAlignment="1" applyProtection="1">
      <alignment horizontal="right"/>
    </xf>
    <xf numFmtId="10" fontId="15" fillId="0" borderId="0" xfId="2" applyNumberFormat="1" applyFont="1" applyProtection="1"/>
    <xf numFmtId="10" fontId="10" fillId="2" borderId="8" xfId="2" applyNumberFormat="1" applyFont="1" applyFill="1" applyBorder="1" applyAlignment="1" applyProtection="1">
      <alignment horizontal="right"/>
    </xf>
    <xf numFmtId="10" fontId="10" fillId="2" borderId="2" xfId="2" applyNumberFormat="1" applyFont="1" applyFill="1" applyBorder="1" applyAlignment="1" applyProtection="1">
      <alignment horizontal="right"/>
    </xf>
    <xf numFmtId="10" fontId="10" fillId="2" borderId="7" xfId="2" applyNumberFormat="1" applyFont="1" applyFill="1" applyBorder="1" applyAlignment="1" applyProtection="1">
      <alignment horizontal="right"/>
    </xf>
    <xf numFmtId="10" fontId="10" fillId="0" borderId="8" xfId="2" applyNumberFormat="1" applyFont="1" applyFill="1" applyBorder="1" applyAlignment="1" applyProtection="1">
      <alignment horizontal="right"/>
    </xf>
    <xf numFmtId="10" fontId="10" fillId="0" borderId="2" xfId="2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right"/>
    </xf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6" xfId="0" applyFont="1" applyBorder="1" applyAlignment="1" applyProtection="1">
      <alignment horizontal="center" vertical="center" textRotation="90" wrapText="1"/>
    </xf>
    <xf numFmtId="0" fontId="11" fillId="0" borderId="0" xfId="0" applyFont="1" applyProtection="1"/>
    <xf numFmtId="0" fontId="10" fillId="0" borderId="5" xfId="0" applyFont="1" applyBorder="1" applyAlignment="1" applyProtection="1">
      <alignment horizontal="center" vertical="center" textRotation="90" wrapText="1"/>
    </xf>
    <xf numFmtId="0" fontId="10" fillId="0" borderId="14" xfId="0" applyFont="1" applyBorder="1" applyAlignment="1" applyProtection="1">
      <alignment horizontal="center" vertical="center" textRotation="90" wrapText="1"/>
    </xf>
    <xf numFmtId="166" fontId="10" fillId="2" borderId="14" xfId="0" applyNumberFormat="1" applyFont="1" applyFill="1" applyBorder="1" applyAlignment="1" applyProtection="1">
      <alignment horizontal="right"/>
    </xf>
    <xf numFmtId="166" fontId="10" fillId="2" borderId="5" xfId="0" applyNumberFormat="1" applyFont="1" applyFill="1" applyBorder="1" applyAlignment="1" applyProtection="1">
      <alignment horizontal="right"/>
    </xf>
    <xf numFmtId="166" fontId="10" fillId="2" borderId="4" xfId="0" applyNumberFormat="1" applyFont="1" applyFill="1" applyBorder="1" applyAlignment="1" applyProtection="1">
      <alignment horizontal="right"/>
    </xf>
    <xf numFmtId="166" fontId="10" fillId="2" borderId="6" xfId="0" applyNumberFormat="1" applyFont="1" applyFill="1" applyBorder="1" applyAlignment="1" applyProtection="1">
      <alignment horizontal="right"/>
    </xf>
    <xf numFmtId="166" fontId="10" fillId="0" borderId="14" xfId="0" applyNumberFormat="1" applyFont="1" applyFill="1" applyBorder="1" applyAlignment="1" applyProtection="1">
      <alignment horizontal="right"/>
    </xf>
    <xf numFmtId="166" fontId="10" fillId="0" borderId="5" xfId="0" applyNumberFormat="1" applyFont="1" applyFill="1" applyBorder="1" applyAlignment="1" applyProtection="1">
      <alignment horizontal="right"/>
    </xf>
    <xf numFmtId="166" fontId="10" fillId="0" borderId="4" xfId="0" applyNumberFormat="1" applyFont="1" applyFill="1" applyBorder="1" applyAlignment="1" applyProtection="1">
      <alignment horizontal="right"/>
    </xf>
    <xf numFmtId="166" fontId="10" fillId="0" borderId="6" xfId="0" applyNumberFormat="1" applyFont="1" applyFill="1" applyBorder="1" applyAlignment="1" applyProtection="1">
      <alignment horizontal="right"/>
    </xf>
    <xf numFmtId="3" fontId="10" fillId="0" borderId="0" xfId="0" applyNumberFormat="1" applyFont="1" applyBorder="1" applyProtection="1"/>
    <xf numFmtId="0" fontId="10" fillId="0" borderId="0" xfId="0" applyFont="1" applyProtection="1"/>
    <xf numFmtId="0" fontId="10" fillId="0" borderId="0" xfId="0" applyFont="1" applyFill="1" applyProtection="1"/>
    <xf numFmtId="0" fontId="10" fillId="0" borderId="0" xfId="0" applyFont="1" applyFill="1" applyBorder="1" applyProtection="1"/>
    <xf numFmtId="0" fontId="9" fillId="0" borderId="0" xfId="0" applyFont="1" applyFill="1" applyBorder="1" applyAlignment="1" applyProtection="1">
      <alignment horizontal="left"/>
    </xf>
    <xf numFmtId="165" fontId="10" fillId="2" borderId="8" xfId="1" applyNumberFormat="1" applyFont="1" applyFill="1" applyBorder="1" applyAlignment="1" applyProtection="1">
      <alignment horizontal="center" vertical="center"/>
    </xf>
    <xf numFmtId="165" fontId="10" fillId="0" borderId="8" xfId="1" applyNumberFormat="1" applyFont="1" applyFill="1" applyBorder="1" applyAlignment="1" applyProtection="1">
      <alignment horizontal="center" vertical="center"/>
    </xf>
    <xf numFmtId="10" fontId="10" fillId="2" borderId="8" xfId="3" applyNumberFormat="1" applyFont="1" applyFill="1" applyBorder="1" applyAlignment="1" applyProtection="1">
      <alignment horizontal="right"/>
    </xf>
    <xf numFmtId="10" fontId="10" fillId="2" borderId="2" xfId="3" applyNumberFormat="1" applyFont="1" applyFill="1" applyBorder="1" applyAlignment="1" applyProtection="1">
      <alignment horizontal="right"/>
    </xf>
    <xf numFmtId="10" fontId="10" fillId="2" borderId="7" xfId="3" applyNumberFormat="1" applyFont="1" applyFill="1" applyBorder="1" applyAlignment="1" applyProtection="1">
      <alignment horizontal="right"/>
    </xf>
    <xf numFmtId="10" fontId="10" fillId="0" borderId="8" xfId="3" applyNumberFormat="1" applyFont="1" applyFill="1" applyBorder="1" applyAlignment="1" applyProtection="1">
      <alignment horizontal="right"/>
    </xf>
    <xf numFmtId="10" fontId="10" fillId="0" borderId="2" xfId="3" applyNumberFormat="1" applyFont="1" applyFill="1" applyBorder="1" applyAlignment="1" applyProtection="1">
      <alignment horizontal="right"/>
    </xf>
    <xf numFmtId="166" fontId="12" fillId="0" borderId="0" xfId="0" applyNumberFormat="1" applyFont="1" applyProtection="1"/>
    <xf numFmtId="0" fontId="12" fillId="0" borderId="0" xfId="0" applyFont="1" applyAlignment="1" applyProtection="1">
      <alignment horizontal="right"/>
    </xf>
    <xf numFmtId="15" fontId="12" fillId="0" borderId="0" xfId="0" applyNumberFormat="1" applyFont="1" applyProtection="1"/>
    <xf numFmtId="167" fontId="12" fillId="0" borderId="0" xfId="0" applyNumberFormat="1" applyFont="1" applyProtection="1"/>
    <xf numFmtId="168" fontId="12" fillId="0" borderId="0" xfId="0" applyNumberFormat="1" applyFont="1" applyProtection="1"/>
    <xf numFmtId="167" fontId="12" fillId="3" borderId="0" xfId="0" applyNumberFormat="1" applyFont="1" applyFill="1" applyProtection="1"/>
    <xf numFmtId="167" fontId="16" fillId="0" borderId="0" xfId="0" applyNumberFormat="1" applyFont="1" applyProtection="1"/>
    <xf numFmtId="166" fontId="10" fillId="0" borderId="26" xfId="0" applyNumberFormat="1" applyFont="1" applyFill="1" applyBorder="1" applyAlignment="1" applyProtection="1">
      <alignment horizontal="right"/>
    </xf>
    <xf numFmtId="166" fontId="10" fillId="2" borderId="26" xfId="0" applyNumberFormat="1" applyFont="1" applyFill="1" applyBorder="1" applyAlignment="1" applyProtection="1">
      <alignment horizontal="right"/>
    </xf>
    <xf numFmtId="166" fontId="10" fillId="2" borderId="27" xfId="0" applyNumberFormat="1" applyFont="1" applyFill="1" applyBorder="1" applyAlignment="1" applyProtection="1">
      <alignment horizontal="right"/>
    </xf>
    <xf numFmtId="166" fontId="10" fillId="2" borderId="30" xfId="0" applyNumberFormat="1" applyFont="1" applyFill="1" applyBorder="1" applyAlignment="1" applyProtection="1">
      <alignment horizontal="right"/>
    </xf>
    <xf numFmtId="166" fontId="10" fillId="2" borderId="3" xfId="0" applyNumberFormat="1" applyFont="1" applyFill="1" applyBorder="1" applyAlignment="1" applyProtection="1">
      <alignment horizontal="right"/>
    </xf>
    <xf numFmtId="166" fontId="10" fillId="2" borderId="31" xfId="0" applyNumberFormat="1" applyFont="1" applyFill="1" applyBorder="1" applyAlignment="1" applyProtection="1">
      <alignment horizontal="right"/>
    </xf>
    <xf numFmtId="10" fontId="12" fillId="0" borderId="2" xfId="2" applyNumberFormat="1" applyFont="1" applyBorder="1" applyProtection="1"/>
    <xf numFmtId="10" fontId="12" fillId="0" borderId="7" xfId="2" applyNumberFormat="1" applyFont="1" applyBorder="1" applyProtection="1"/>
    <xf numFmtId="10" fontId="12" fillId="2" borderId="2" xfId="2" applyNumberFormat="1" applyFont="1" applyFill="1" applyBorder="1" applyProtection="1"/>
    <xf numFmtId="10" fontId="12" fillId="2" borderId="7" xfId="2" applyNumberFormat="1" applyFont="1" applyFill="1" applyBorder="1" applyProtection="1"/>
    <xf numFmtId="166" fontId="10" fillId="0" borderId="32" xfId="0" applyNumberFormat="1" applyFont="1" applyFill="1" applyBorder="1" applyAlignment="1" applyProtection="1">
      <alignment horizontal="right"/>
    </xf>
    <xf numFmtId="10" fontId="12" fillId="0" borderId="33" xfId="2" applyNumberFormat="1" applyFont="1" applyBorder="1" applyProtection="1"/>
    <xf numFmtId="10" fontId="12" fillId="0" borderId="34" xfId="2" applyNumberFormat="1" applyFont="1" applyBorder="1" applyProtection="1"/>
    <xf numFmtId="0" fontId="16" fillId="0" borderId="0" xfId="0" applyFont="1" applyAlignment="1" applyProtection="1"/>
    <xf numFmtId="0" fontId="16" fillId="0" borderId="0" xfId="0" applyFont="1" applyAlignment="1" applyProtection="1">
      <alignment horizontal="left" indent="4"/>
    </xf>
    <xf numFmtId="169" fontId="16" fillId="0" borderId="0" xfId="0" applyNumberFormat="1" applyFont="1" applyProtection="1"/>
    <xf numFmtId="169" fontId="12" fillId="0" borderId="0" xfId="0" applyNumberFormat="1" applyFont="1" applyProtection="1"/>
    <xf numFmtId="0" fontId="12" fillId="0" borderId="0" xfId="0" applyFont="1" applyFill="1" applyProtection="1"/>
    <xf numFmtId="0" fontId="12" fillId="0" borderId="15" xfId="0" applyFont="1" applyBorder="1" applyAlignment="1" applyProtection="1"/>
    <xf numFmtId="0" fontId="12" fillId="0" borderId="16" xfId="0" applyFont="1" applyBorder="1" applyAlignment="1" applyProtection="1"/>
    <xf numFmtId="0" fontId="12" fillId="0" borderId="17" xfId="0" applyFont="1" applyBorder="1" applyAlignment="1" applyProtection="1"/>
    <xf numFmtId="0" fontId="12" fillId="0" borderId="21" xfId="0" applyFont="1" applyBorder="1" applyAlignment="1" applyProtection="1">
      <alignment horizontal="center" vertical="center" textRotation="90" wrapText="1"/>
    </xf>
    <xf numFmtId="0" fontId="12" fillId="0" borderId="35" xfId="0" applyFont="1" applyBorder="1" applyAlignment="1" applyProtection="1">
      <alignment horizontal="center" vertical="center" textRotation="90" wrapText="1"/>
    </xf>
    <xf numFmtId="0" fontId="12" fillId="0" borderId="19" xfId="0" applyFont="1" applyBorder="1" applyAlignment="1" applyProtection="1">
      <alignment horizontal="center" vertical="center" textRotation="90" wrapText="1"/>
    </xf>
    <xf numFmtId="166" fontId="10" fillId="4" borderId="2" xfId="0" applyNumberFormat="1" applyFont="1" applyFill="1" applyBorder="1" applyAlignment="1" applyProtection="1">
      <alignment horizontal="right"/>
    </xf>
    <xf numFmtId="14" fontId="12" fillId="0" borderId="0" xfId="0" applyNumberFormat="1" applyFont="1" applyProtection="1"/>
    <xf numFmtId="3" fontId="12" fillId="0" borderId="0" xfId="0" applyNumberFormat="1" applyFont="1" applyProtection="1"/>
    <xf numFmtId="0" fontId="10" fillId="0" borderId="23" xfId="0" applyFont="1" applyBorder="1" applyAlignment="1" applyProtection="1"/>
    <xf numFmtId="0" fontId="17" fillId="0" borderId="0" xfId="0" applyFont="1"/>
    <xf numFmtId="0" fontId="10" fillId="0" borderId="0" xfId="20" applyFont="1"/>
    <xf numFmtId="0" fontId="9" fillId="0" borderId="4" xfId="0" applyFont="1" applyFill="1" applyBorder="1" applyAlignment="1">
      <alignment horizontal="left" indent="1"/>
    </xf>
    <xf numFmtId="0" fontId="9" fillId="0" borderId="4" xfId="0" applyFont="1" applyFill="1" applyBorder="1" applyAlignment="1" applyProtection="1">
      <alignment horizontal="left" indent="1"/>
    </xf>
    <xf numFmtId="0" fontId="10" fillId="0" borderId="4" xfId="0" applyFont="1" applyFill="1" applyBorder="1" applyAlignment="1" applyProtection="1">
      <alignment horizontal="left" indent="2"/>
    </xf>
    <xf numFmtId="0" fontId="10" fillId="0" borderId="4" xfId="0" applyFont="1" applyFill="1" applyBorder="1" applyAlignment="1" applyProtection="1">
      <alignment horizontal="left" indent="2"/>
      <protection locked="0"/>
    </xf>
    <xf numFmtId="0" fontId="10" fillId="0" borderId="4" xfId="0" applyFont="1" applyFill="1" applyBorder="1" applyAlignment="1">
      <alignment horizontal="left" wrapText="1" indent="2"/>
    </xf>
    <xf numFmtId="0" fontId="9" fillId="0" borderId="4" xfId="0" applyFont="1" applyFill="1" applyBorder="1" applyAlignment="1" applyProtection="1">
      <alignment horizontal="left"/>
    </xf>
    <xf numFmtId="0" fontId="9" fillId="0" borderId="4" xfId="0" applyFont="1" applyFill="1" applyBorder="1" applyAlignment="1">
      <alignment horizontal="left" indent="2"/>
    </xf>
    <xf numFmtId="0" fontId="9" fillId="0" borderId="4" xfId="0" applyFont="1" applyFill="1" applyBorder="1" applyAlignment="1">
      <alignment wrapText="1"/>
    </xf>
    <xf numFmtId="0" fontId="9" fillId="0" borderId="4" xfId="0" applyFont="1" applyFill="1" applyBorder="1" applyAlignment="1">
      <alignment horizontal="left"/>
    </xf>
    <xf numFmtId="0" fontId="10" fillId="0" borderId="0" xfId="20" applyFont="1" applyProtection="1"/>
    <xf numFmtId="0" fontId="12" fillId="0" borderId="4" xfId="21" applyFont="1" applyFill="1" applyBorder="1"/>
    <xf numFmtId="0" fontId="15" fillId="0" borderId="4" xfId="21" applyFont="1" applyFill="1" applyBorder="1"/>
    <xf numFmtId="0" fontId="12" fillId="0" borderId="4" xfId="21" applyFont="1" applyFill="1" applyBorder="1" applyAlignment="1">
      <alignment horizontal="left" indent="2"/>
    </xf>
    <xf numFmtId="10" fontId="17" fillId="0" borderId="4" xfId="22" applyNumberFormat="1" applyFont="1" applyBorder="1"/>
    <xf numFmtId="170" fontId="17" fillId="0" borderId="4" xfId="23" applyNumberFormat="1" applyFont="1" applyBorder="1"/>
    <xf numFmtId="0" fontId="12" fillId="0" borderId="0" xfId="21" applyFont="1"/>
    <xf numFmtId="0" fontId="17" fillId="0" borderId="4" xfId="21" applyNumberFormat="1" applyFont="1" applyFill="1" applyBorder="1" applyAlignment="1">
      <alignment horizontal="center" vertical="center" wrapText="1"/>
    </xf>
    <xf numFmtId="10" fontId="12" fillId="0" borderId="4" xfId="21" applyNumberFormat="1" applyFont="1" applyBorder="1"/>
    <xf numFmtId="0" fontId="15" fillId="0" borderId="0" xfId="0" applyFont="1" applyAlignment="1">
      <alignment horizontal="left" vertical="center"/>
    </xf>
    <xf numFmtId="0" fontId="12" fillId="0" borderId="4" xfId="21" applyFont="1" applyFill="1" applyBorder="1" applyAlignment="1">
      <alignment horizontal="left" indent="1"/>
    </xf>
    <xf numFmtId="10" fontId="12" fillId="0" borderId="4" xfId="21" applyNumberFormat="1" applyFont="1" applyFill="1" applyBorder="1"/>
    <xf numFmtId="10" fontId="17" fillId="0" borderId="4" xfId="22" applyNumberFormat="1" applyFont="1" applyFill="1" applyBorder="1"/>
    <xf numFmtId="170" fontId="17" fillId="0" borderId="4" xfId="23" applyNumberFormat="1" applyFont="1" applyFill="1" applyBorder="1"/>
    <xf numFmtId="0" fontId="12" fillId="0" borderId="0" xfId="21" applyFont="1" applyFill="1"/>
    <xf numFmtId="1" fontId="9" fillId="6" borderId="9" xfId="2" applyNumberFormat="1" applyFont="1" applyFill="1" applyBorder="1" applyAlignment="1" applyProtection="1">
      <alignment horizontal="center" vertical="center"/>
    </xf>
    <xf numFmtId="10" fontId="9" fillId="6" borderId="10" xfId="2" applyNumberFormat="1" applyFont="1" applyFill="1" applyBorder="1" applyAlignment="1" applyProtection="1">
      <alignment horizontal="left"/>
    </xf>
    <xf numFmtId="166" fontId="9" fillId="6" borderId="9" xfId="0" applyNumberFormat="1" applyFont="1" applyFill="1" applyBorder="1" applyAlignment="1" applyProtection="1">
      <alignment horizontal="right"/>
    </xf>
    <xf numFmtId="166" fontId="9" fillId="6" borderId="11" xfId="0" applyNumberFormat="1" applyFont="1" applyFill="1" applyBorder="1" applyAlignment="1" applyProtection="1">
      <alignment horizontal="right"/>
    </xf>
    <xf numFmtId="166" fontId="9" fillId="6" borderId="10" xfId="0" applyNumberFormat="1" applyFont="1" applyFill="1" applyBorder="1" applyAlignment="1" applyProtection="1">
      <alignment horizontal="right"/>
    </xf>
    <xf numFmtId="10" fontId="15" fillId="6" borderId="12" xfId="2" applyNumberFormat="1" applyFont="1" applyFill="1" applyBorder="1" applyProtection="1"/>
    <xf numFmtId="10" fontId="15" fillId="6" borderId="13" xfId="2" applyNumberFormat="1" applyFont="1" applyFill="1" applyBorder="1" applyProtection="1"/>
    <xf numFmtId="165" fontId="10" fillId="6" borderId="8" xfId="1" applyNumberFormat="1" applyFont="1" applyFill="1" applyBorder="1" applyAlignment="1" applyProtection="1">
      <alignment horizontal="center" vertical="center"/>
    </xf>
    <xf numFmtId="10" fontId="9" fillId="6" borderId="7" xfId="2" applyNumberFormat="1" applyFont="1" applyFill="1" applyBorder="1" applyAlignment="1" applyProtection="1">
      <alignment horizontal="left"/>
    </xf>
    <xf numFmtId="166" fontId="9" fillId="6" borderId="8" xfId="0" applyNumberFormat="1" applyFont="1" applyFill="1" applyBorder="1" applyAlignment="1" applyProtection="1">
      <alignment horizontal="right"/>
    </xf>
    <xf numFmtId="166" fontId="9" fillId="6" borderId="2" xfId="0" applyNumberFormat="1" applyFont="1" applyFill="1" applyBorder="1" applyAlignment="1" applyProtection="1">
      <alignment horizontal="right"/>
    </xf>
    <xf numFmtId="166" fontId="9" fillId="6" borderId="7" xfId="0" applyNumberFormat="1" applyFont="1" applyFill="1" applyBorder="1" applyAlignment="1" applyProtection="1">
      <alignment horizontal="right"/>
    </xf>
    <xf numFmtId="166" fontId="9" fillId="6" borderId="28" xfId="0" applyNumberFormat="1" applyFont="1" applyFill="1" applyBorder="1" applyAlignment="1" applyProtection="1">
      <alignment horizontal="right"/>
    </xf>
    <xf numFmtId="10" fontId="15" fillId="6" borderId="1" xfId="2" applyNumberFormat="1" applyFont="1" applyFill="1" applyBorder="1" applyProtection="1"/>
    <xf numFmtId="10" fontId="15" fillId="6" borderId="29" xfId="2" applyNumberFormat="1" applyFont="1" applyFill="1" applyBorder="1" applyProtection="1"/>
    <xf numFmtId="1" fontId="9" fillId="0" borderId="0" xfId="2" applyNumberFormat="1" applyFont="1" applyFill="1" applyBorder="1" applyAlignment="1" applyProtection="1">
      <alignment horizontal="center" vertical="center"/>
    </xf>
    <xf numFmtId="10" fontId="9" fillId="0" borderId="0" xfId="2" applyNumberFormat="1" applyFont="1" applyFill="1" applyBorder="1" applyAlignment="1" applyProtection="1">
      <alignment horizontal="left"/>
    </xf>
    <xf numFmtId="10" fontId="14" fillId="0" borderId="0" xfId="3" applyNumberFormat="1" applyFont="1" applyFill="1" applyBorder="1" applyAlignment="1" applyProtection="1">
      <alignment horizontal="right"/>
    </xf>
    <xf numFmtId="165" fontId="9" fillId="5" borderId="8" xfId="1" applyNumberFormat="1" applyFont="1" applyFill="1" applyBorder="1" applyAlignment="1" applyProtection="1">
      <alignment horizontal="center" vertical="center"/>
    </xf>
    <xf numFmtId="10" fontId="9" fillId="5" borderId="7" xfId="2" applyNumberFormat="1" applyFont="1" applyFill="1" applyBorder="1" applyAlignment="1" applyProtection="1">
      <alignment horizontal="left"/>
    </xf>
    <xf numFmtId="166" fontId="9" fillId="5" borderId="25" xfId="0" applyNumberFormat="1" applyFont="1" applyFill="1" applyBorder="1" applyAlignment="1" applyProtection="1">
      <alignment horizontal="right"/>
    </xf>
    <xf numFmtId="165" fontId="9" fillId="6" borderId="8" xfId="1" applyNumberFormat="1" applyFont="1" applyFill="1" applyBorder="1" applyAlignment="1" applyProtection="1">
      <alignment horizontal="center" vertical="center"/>
    </xf>
    <xf numFmtId="166" fontId="9" fillId="6" borderId="14" xfId="0" applyNumberFormat="1" applyFont="1" applyFill="1" applyBorder="1" applyAlignment="1" applyProtection="1">
      <alignment horizontal="right"/>
    </xf>
    <xf numFmtId="166" fontId="9" fillId="6" borderId="5" xfId="0" applyNumberFormat="1" applyFont="1" applyFill="1" applyBorder="1" applyAlignment="1" applyProtection="1">
      <alignment horizontal="right"/>
    </xf>
    <xf numFmtId="166" fontId="9" fillId="6" borderId="4" xfId="0" applyNumberFormat="1" applyFont="1" applyFill="1" applyBorder="1" applyAlignment="1" applyProtection="1">
      <alignment horizontal="right"/>
    </xf>
    <xf numFmtId="166" fontId="9" fillId="6" borderId="6" xfId="0" applyNumberFormat="1" applyFont="1" applyFill="1" applyBorder="1" applyAlignment="1" applyProtection="1">
      <alignment horizontal="right"/>
    </xf>
    <xf numFmtId="0" fontId="9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 wrapText="1"/>
    </xf>
    <xf numFmtId="38" fontId="18" fillId="6" borderId="14" xfId="0" applyNumberFormat="1" applyFont="1" applyFill="1" applyBorder="1" applyAlignment="1" applyProtection="1">
      <alignment horizontal="center"/>
      <protection locked="0"/>
    </xf>
    <xf numFmtId="38" fontId="1" fillId="6" borderId="39" xfId="0" applyNumberFormat="1" applyFont="1" applyFill="1" applyBorder="1" applyAlignment="1" applyProtection="1">
      <protection locked="0"/>
    </xf>
    <xf numFmtId="166" fontId="10" fillId="0" borderId="4" xfId="1" applyNumberFormat="1" applyFont="1" applyFill="1" applyBorder="1" applyAlignment="1" applyProtection="1">
      <alignment horizontal="right"/>
      <protection locked="0"/>
    </xf>
    <xf numFmtId="166" fontId="9" fillId="7" borderId="4" xfId="1" applyNumberFormat="1" applyFont="1" applyFill="1" applyBorder="1" applyAlignment="1">
      <alignment horizontal="right"/>
    </xf>
    <xf numFmtId="166" fontId="10" fillId="7" borderId="4" xfId="1" applyNumberFormat="1" applyFont="1" applyFill="1" applyBorder="1" applyAlignment="1">
      <alignment horizontal="right"/>
    </xf>
    <xf numFmtId="166" fontId="1" fillId="6" borderId="39" xfId="1" applyNumberFormat="1" applyFont="1" applyFill="1" applyBorder="1" applyAlignment="1" applyProtection="1">
      <alignment horizontal="right"/>
      <protection locked="0"/>
    </xf>
    <xf numFmtId="166" fontId="18" fillId="6" borderId="14" xfId="1" applyNumberFormat="1" applyFont="1" applyFill="1" applyBorder="1" applyAlignment="1" applyProtection="1">
      <alignment horizontal="right"/>
      <protection locked="0"/>
    </xf>
    <xf numFmtId="166" fontId="10" fillId="7" borderId="4" xfId="1" applyNumberFormat="1" applyFont="1" applyFill="1" applyBorder="1" applyAlignment="1" applyProtection="1">
      <alignment horizontal="right"/>
      <protection locked="0"/>
    </xf>
    <xf numFmtId="166" fontId="10" fillId="7" borderId="4" xfId="1" applyNumberFormat="1" applyFont="1" applyFill="1" applyBorder="1" applyAlignment="1" applyProtection="1">
      <alignment horizontal="right"/>
    </xf>
    <xf numFmtId="0" fontId="10" fillId="0" borderId="43" xfId="0" applyFont="1" applyFill="1" applyBorder="1" applyAlignment="1" applyProtection="1">
      <alignment horizontal="left" indent="1"/>
    </xf>
    <xf numFmtId="0" fontId="10" fillId="0" borderId="44" xfId="0" applyFont="1" applyFill="1" applyBorder="1" applyAlignment="1" applyProtection="1">
      <alignment horizontal="left" indent="1"/>
    </xf>
    <xf numFmtId="0" fontId="9" fillId="2" borderId="4" xfId="0" applyFont="1" applyFill="1" applyBorder="1" applyAlignment="1">
      <alignment horizontal="left"/>
    </xf>
    <xf numFmtId="166" fontId="9" fillId="2" borderId="4" xfId="1" applyNumberFormat="1" applyFont="1" applyFill="1" applyBorder="1" applyAlignment="1">
      <alignment horizontal="right"/>
    </xf>
    <xf numFmtId="166" fontId="12" fillId="0" borderId="35" xfId="21" applyNumberFormat="1" applyFont="1" applyBorder="1"/>
    <xf numFmtId="166" fontId="12" fillId="0" borderId="4" xfId="21" applyNumberFormat="1" applyFont="1" applyBorder="1"/>
    <xf numFmtId="166" fontId="12" fillId="0" borderId="35" xfId="21" applyNumberFormat="1" applyFont="1" applyFill="1" applyBorder="1"/>
    <xf numFmtId="166" fontId="12" fillId="0" borderId="4" xfId="21" applyNumberFormat="1" applyFont="1" applyFill="1" applyBorder="1"/>
    <xf numFmtId="166" fontId="17" fillId="0" borderId="4" xfId="23" applyNumberFormat="1" applyFont="1" applyBorder="1"/>
    <xf numFmtId="166" fontId="17" fillId="0" borderId="4" xfId="23" applyNumberFormat="1" applyFont="1" applyFill="1" applyBorder="1"/>
    <xf numFmtId="0" fontId="12" fillId="0" borderId="36" xfId="0" applyFont="1" applyBorder="1" applyAlignment="1" applyProtection="1"/>
    <xf numFmtId="4" fontId="6" fillId="0" borderId="0" xfId="1" applyNumberFormat="1" applyBorder="1"/>
    <xf numFmtId="164" fontId="6" fillId="0" borderId="0" xfId="1"/>
    <xf numFmtId="0" fontId="12" fillId="0" borderId="36" xfId="0" applyFont="1" applyBorder="1" applyAlignment="1" applyProtection="1">
      <alignment horizontal="center"/>
    </xf>
    <xf numFmtId="0" fontId="12" fillId="0" borderId="12" xfId="0" applyFont="1" applyBorder="1" applyAlignment="1" applyProtection="1">
      <alignment horizontal="center"/>
    </xf>
    <xf numFmtId="0" fontId="12" fillId="0" borderId="13" xfId="0" applyFont="1" applyBorder="1" applyAlignment="1" applyProtection="1">
      <alignment horizontal="center"/>
    </xf>
    <xf numFmtId="0" fontId="12" fillId="0" borderId="18" xfId="0" applyFont="1" applyBorder="1" applyAlignment="1" applyProtection="1">
      <alignment horizontal="center" vertical="center" wrapText="1"/>
    </xf>
    <xf numFmtId="0" fontId="12" fillId="0" borderId="19" xfId="0" applyFont="1" applyBorder="1" applyAlignment="1" applyProtection="1">
      <alignment horizontal="center" vertical="center" wrapText="1"/>
    </xf>
    <xf numFmtId="0" fontId="12" fillId="0" borderId="20" xfId="0" applyFont="1" applyBorder="1" applyAlignment="1" applyProtection="1">
      <alignment horizontal="center" vertical="center" wrapText="1"/>
    </xf>
    <xf numFmtId="0" fontId="12" fillId="0" borderId="21" xfId="0" applyFont="1" applyBorder="1" applyAlignment="1" applyProtection="1">
      <alignment horizontal="center" vertical="center" wrapText="1"/>
    </xf>
    <xf numFmtId="0" fontId="12" fillId="0" borderId="15" xfId="0" applyFont="1" applyBorder="1" applyAlignment="1" applyProtection="1">
      <alignment horizontal="center"/>
    </xf>
    <xf numFmtId="0" fontId="12" fillId="0" borderId="16" xfId="0" applyFont="1" applyBorder="1" applyAlignment="1" applyProtection="1">
      <alignment horizontal="center"/>
    </xf>
    <xf numFmtId="0" fontId="12" fillId="0" borderId="17" xfId="0" applyFont="1" applyBorder="1" applyAlignment="1" applyProtection="1">
      <alignment horizontal="center"/>
    </xf>
    <xf numFmtId="0" fontId="10" fillId="0" borderId="17" xfId="0" applyFont="1" applyBorder="1" applyAlignment="1" applyProtection="1">
      <alignment horizontal="center" vertical="center" textRotation="90" wrapText="1"/>
    </xf>
    <xf numFmtId="0" fontId="10" fillId="0" borderId="6" xfId="0" applyFont="1" applyBorder="1" applyAlignment="1" applyProtection="1">
      <alignment horizontal="center" vertical="center" textRotation="90" wrapText="1"/>
    </xf>
    <xf numFmtId="0" fontId="12" fillId="0" borderId="15" xfId="0" applyFont="1" applyBorder="1" applyAlignment="1" applyProtection="1">
      <alignment horizontal="center" vertical="center" wrapText="1"/>
    </xf>
    <xf numFmtId="0" fontId="12" fillId="0" borderId="5" xfId="0" applyFont="1" applyBorder="1" applyAlignment="1" applyProtection="1">
      <alignment horizontal="center" vertical="center" wrapText="1"/>
    </xf>
    <xf numFmtId="0" fontId="12" fillId="0" borderId="16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center" vertical="center" wrapText="1"/>
    </xf>
    <xf numFmtId="0" fontId="12" fillId="0" borderId="24" xfId="0" applyFont="1" applyBorder="1" applyAlignment="1" applyProtection="1">
      <alignment horizontal="center" vertical="center" textRotation="90" wrapText="1"/>
    </xf>
    <xf numFmtId="0" fontId="12" fillId="0" borderId="14" xfId="0" applyFont="1" applyBorder="1" applyAlignment="1" applyProtection="1">
      <alignment horizontal="center" vertical="center" textRotation="90" wrapText="1"/>
    </xf>
    <xf numFmtId="0" fontId="10" fillId="0" borderId="15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/>
    </xf>
    <xf numFmtId="0" fontId="10" fillId="0" borderId="17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 vertical="center" textRotation="90" wrapText="1"/>
    </xf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22" xfId="0" applyFont="1" applyBorder="1" applyAlignment="1" applyProtection="1">
      <alignment horizontal="center"/>
    </xf>
    <xf numFmtId="0" fontId="10" fillId="0" borderId="23" xfId="0" applyFont="1" applyBorder="1" applyAlignment="1" applyProtection="1">
      <alignment horizontal="center"/>
    </xf>
    <xf numFmtId="0" fontId="10" fillId="0" borderId="40" xfId="0" applyFont="1" applyBorder="1" applyAlignment="1" applyProtection="1">
      <alignment horizontal="center"/>
    </xf>
    <xf numFmtId="0" fontId="12" fillId="0" borderId="22" xfId="0" applyFont="1" applyBorder="1" applyAlignment="1" applyProtection="1">
      <alignment horizontal="center"/>
    </xf>
    <xf numFmtId="0" fontId="12" fillId="0" borderId="23" xfId="0" applyFont="1" applyBorder="1" applyAlignment="1" applyProtection="1">
      <alignment horizontal="center"/>
    </xf>
    <xf numFmtId="0" fontId="12" fillId="0" borderId="41" xfId="0" applyFont="1" applyBorder="1" applyAlignment="1" applyProtection="1">
      <alignment horizontal="center"/>
    </xf>
    <xf numFmtId="0" fontId="9" fillId="0" borderId="4" xfId="0" applyFont="1" applyFill="1" applyBorder="1" applyAlignment="1">
      <alignment horizontal="center" vertical="center" wrapText="1"/>
    </xf>
    <xf numFmtId="0" fontId="19" fillId="0" borderId="37" xfId="0" applyFont="1" applyFill="1" applyBorder="1" applyAlignment="1">
      <alignment horizontal="center"/>
    </xf>
    <xf numFmtId="0" fontId="19" fillId="0" borderId="38" xfId="0" applyFont="1" applyFill="1" applyBorder="1" applyAlignment="1">
      <alignment horizontal="center"/>
    </xf>
    <xf numFmtId="0" fontId="20" fillId="0" borderId="4" xfId="0" applyFont="1" applyFill="1" applyBorder="1" applyAlignment="1">
      <alignment horizontal="center" vertical="center" wrapText="1"/>
    </xf>
    <xf numFmtId="0" fontId="10" fillId="0" borderId="42" xfId="0" applyFont="1" applyFill="1" applyBorder="1" applyAlignment="1" applyProtection="1">
      <alignment horizontal="left" vertical="center" indent="1"/>
    </xf>
    <xf numFmtId="0" fontId="10" fillId="0" borderId="43" xfId="0" applyFont="1" applyFill="1" applyBorder="1" applyAlignment="1" applyProtection="1">
      <alignment horizontal="left" vertical="center" indent="1"/>
    </xf>
    <xf numFmtId="0" fontId="12" fillId="0" borderId="4" xfId="21" applyFont="1" applyBorder="1" applyAlignment="1">
      <alignment horizontal="center" vertical="center" wrapText="1"/>
    </xf>
    <xf numFmtId="0" fontId="15" fillId="0" borderId="4" xfId="21" applyFont="1" applyFill="1" applyBorder="1" applyAlignment="1">
      <alignment horizontal="center" vertical="center"/>
    </xf>
    <xf numFmtId="0" fontId="12" fillId="0" borderId="4" xfId="21" applyFont="1" applyFill="1" applyBorder="1" applyAlignment="1">
      <alignment horizontal="center" vertical="center" wrapText="1"/>
    </xf>
  </cellXfs>
  <cellStyles count="24">
    <cellStyle name="Comma" xfId="1" builtinId="3"/>
    <cellStyle name="Comma 2" xfId="5"/>
    <cellStyle name="Comma 2 2" xfId="9"/>
    <cellStyle name="Comma 3" xfId="10"/>
    <cellStyle name="Comma 3 2" xfId="16"/>
    <cellStyle name="Comma 4" xfId="13"/>
    <cellStyle name="Comma 5" xfId="15"/>
    <cellStyle name="Comma 6" xfId="23"/>
    <cellStyle name="Normal" xfId="0" builtinId="0"/>
    <cellStyle name="Normal 10" xfId="7"/>
    <cellStyle name="Normal 11" xfId="18"/>
    <cellStyle name="Normal 2" xfId="4"/>
    <cellStyle name="Normal 2 2" xfId="6"/>
    <cellStyle name="Normal 3" xfId="12"/>
    <cellStyle name="Normal 4" xfId="14"/>
    <cellStyle name="Normal 4 2" xfId="11"/>
    <cellStyle name="Normal 4 2 2" xfId="17"/>
    <cellStyle name="Normal 5" xfId="21"/>
    <cellStyle name="Normal_RC-D 2" xfId="20"/>
    <cellStyle name="Percent" xfId="2" builtinId="5"/>
    <cellStyle name="Percent 2" xfId="8"/>
    <cellStyle name="Percent 2 2" xfId="3"/>
    <cellStyle name="Percent 2 3" xfId="19"/>
    <cellStyle name="Percent 3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epnadzem\AppData\Local\Microsoft\Windows\INetCache\Content.Outlook\TRKG25IM\FINAL%20Forms\FINREP%20Supplemental%20Form%20-%20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stShee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LD-A"/>
      <sheetName val="LD-D"/>
      <sheetName val="LD-AD"/>
      <sheetName val="Validation"/>
      <sheetName val="RCS"/>
      <sheetName val="CI"/>
      <sheetName val="Countries"/>
      <sheetName val="Currency Codes"/>
      <sheetName val="Rating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">
          <cell r="A3">
            <v>0</v>
          </cell>
        </row>
        <row r="4">
          <cell r="A4">
            <v>1</v>
          </cell>
        </row>
        <row r="8">
          <cell r="A8">
            <v>1</v>
          </cell>
          <cell r="B8">
            <v>0</v>
          </cell>
          <cell r="C8">
            <v>1</v>
          </cell>
          <cell r="D8">
            <v>1</v>
          </cell>
          <cell r="E8">
            <v>1</v>
          </cell>
          <cell r="F8">
            <v>0</v>
          </cell>
        </row>
        <row r="9">
          <cell r="A9">
            <v>2</v>
          </cell>
          <cell r="B9">
            <v>1</v>
          </cell>
          <cell r="C9">
            <v>2</v>
          </cell>
          <cell r="D9">
            <v>0</v>
          </cell>
          <cell r="E9">
            <v>0</v>
          </cell>
          <cell r="F9">
            <v>1</v>
          </cell>
        </row>
        <row r="10">
          <cell r="A10">
            <v>3</v>
          </cell>
          <cell r="B10">
            <v>2</v>
          </cell>
          <cell r="C10">
            <v>3</v>
          </cell>
          <cell r="F10">
            <v>2</v>
          </cell>
        </row>
        <row r="11">
          <cell r="A11">
            <v>4</v>
          </cell>
          <cell r="B11">
            <v>3</v>
          </cell>
          <cell r="C11">
            <v>4</v>
          </cell>
        </row>
        <row r="12">
          <cell r="A12">
            <v>5</v>
          </cell>
          <cell r="C12">
            <v>5</v>
          </cell>
        </row>
        <row r="13">
          <cell r="A13">
            <v>6</v>
          </cell>
          <cell r="C13">
            <v>6</v>
          </cell>
        </row>
        <row r="14">
          <cell r="C14">
            <v>7</v>
          </cell>
        </row>
        <row r="15">
          <cell r="C15">
            <v>8</v>
          </cell>
        </row>
        <row r="16">
          <cell r="C16">
            <v>9</v>
          </cell>
        </row>
      </sheetData>
      <sheetData sheetId="5" refreshError="1"/>
      <sheetData sheetId="6" refreshError="1"/>
      <sheetData sheetId="7">
        <row r="3">
          <cell r="A3" t="str">
            <v>AF</v>
          </cell>
        </row>
        <row r="4">
          <cell r="A4" t="str">
            <v>AX</v>
          </cell>
        </row>
        <row r="5">
          <cell r="A5" t="str">
            <v>AL</v>
          </cell>
        </row>
        <row r="6">
          <cell r="A6" t="str">
            <v>DZ</v>
          </cell>
        </row>
        <row r="7">
          <cell r="A7" t="str">
            <v>AS</v>
          </cell>
        </row>
        <row r="8">
          <cell r="A8" t="str">
            <v>AD</v>
          </cell>
        </row>
        <row r="9">
          <cell r="A9" t="str">
            <v>AO</v>
          </cell>
        </row>
        <row r="10">
          <cell r="A10" t="str">
            <v>AI</v>
          </cell>
        </row>
        <row r="11">
          <cell r="A11" t="str">
            <v>AQ</v>
          </cell>
        </row>
        <row r="12">
          <cell r="A12" t="str">
            <v>AG</v>
          </cell>
        </row>
        <row r="13">
          <cell r="A13" t="str">
            <v>AR</v>
          </cell>
        </row>
        <row r="14">
          <cell r="A14" t="str">
            <v>AM</v>
          </cell>
        </row>
        <row r="15">
          <cell r="A15" t="str">
            <v>AW</v>
          </cell>
        </row>
        <row r="16">
          <cell r="A16" t="str">
            <v>AC</v>
          </cell>
        </row>
        <row r="17">
          <cell r="A17" t="str">
            <v>AU</v>
          </cell>
        </row>
        <row r="18">
          <cell r="A18" t="str">
            <v>AT</v>
          </cell>
        </row>
        <row r="19">
          <cell r="A19" t="str">
            <v>AZ</v>
          </cell>
        </row>
        <row r="20">
          <cell r="A20" t="str">
            <v>BS</v>
          </cell>
        </row>
        <row r="21">
          <cell r="A21" t="str">
            <v>BH</v>
          </cell>
        </row>
        <row r="22">
          <cell r="A22" t="str">
            <v>BD</v>
          </cell>
        </row>
        <row r="23">
          <cell r="A23" t="str">
            <v>BB</v>
          </cell>
        </row>
        <row r="24">
          <cell r="A24" t="str">
            <v>BY</v>
          </cell>
        </row>
        <row r="25">
          <cell r="A25" t="str">
            <v>BE</v>
          </cell>
        </row>
        <row r="26">
          <cell r="A26" t="str">
            <v>BZ</v>
          </cell>
        </row>
        <row r="27">
          <cell r="A27" t="str">
            <v>BJ</v>
          </cell>
        </row>
        <row r="28">
          <cell r="A28" t="str">
            <v>BM</v>
          </cell>
        </row>
        <row r="29">
          <cell r="A29" t="str">
            <v>BT</v>
          </cell>
        </row>
        <row r="30">
          <cell r="A30" t="str">
            <v>BO</v>
          </cell>
        </row>
        <row r="31">
          <cell r="A31" t="str">
            <v>BA</v>
          </cell>
        </row>
        <row r="32">
          <cell r="A32" t="str">
            <v>BW</v>
          </cell>
        </row>
        <row r="33">
          <cell r="A33" t="str">
            <v>BV</v>
          </cell>
        </row>
        <row r="34">
          <cell r="A34" t="str">
            <v>BR</v>
          </cell>
        </row>
        <row r="35">
          <cell r="A35" t="str">
            <v>IO</v>
          </cell>
        </row>
        <row r="36">
          <cell r="A36" t="str">
            <v>VG</v>
          </cell>
        </row>
        <row r="37">
          <cell r="A37" t="str">
            <v>BN</v>
          </cell>
        </row>
        <row r="38">
          <cell r="A38" t="str">
            <v>BG</v>
          </cell>
        </row>
        <row r="39">
          <cell r="A39" t="str">
            <v>BF</v>
          </cell>
        </row>
        <row r="40">
          <cell r="A40" t="str">
            <v>BI</v>
          </cell>
        </row>
        <row r="41">
          <cell r="A41" t="str">
            <v>KH</v>
          </cell>
        </row>
        <row r="42">
          <cell r="A42" t="str">
            <v>CM</v>
          </cell>
        </row>
        <row r="43">
          <cell r="A43" t="str">
            <v>CA</v>
          </cell>
        </row>
        <row r="44">
          <cell r="A44" t="str">
            <v>CV</v>
          </cell>
        </row>
        <row r="45">
          <cell r="A45" t="str">
            <v>KY</v>
          </cell>
        </row>
        <row r="46">
          <cell r="A46" t="str">
            <v>CF</v>
          </cell>
        </row>
        <row r="47">
          <cell r="A47" t="str">
            <v>TD</v>
          </cell>
        </row>
        <row r="48">
          <cell r="A48" t="str">
            <v>CL</v>
          </cell>
        </row>
        <row r="49">
          <cell r="A49" t="str">
            <v>CN</v>
          </cell>
        </row>
        <row r="50">
          <cell r="A50" t="str">
            <v>CX</v>
          </cell>
        </row>
        <row r="51">
          <cell r="A51" t="str">
            <v>CC</v>
          </cell>
        </row>
        <row r="52">
          <cell r="A52" t="str">
            <v>CO</v>
          </cell>
        </row>
        <row r="53">
          <cell r="A53" t="str">
            <v>KM</v>
          </cell>
        </row>
        <row r="54">
          <cell r="A54" t="str">
            <v>CG</v>
          </cell>
        </row>
        <row r="55">
          <cell r="A55" t="str">
            <v>CD</v>
          </cell>
        </row>
        <row r="56">
          <cell r="A56" t="str">
            <v>CK</v>
          </cell>
        </row>
        <row r="57">
          <cell r="A57" t="str">
            <v>CR</v>
          </cell>
        </row>
        <row r="58">
          <cell r="A58" t="str">
            <v>CI</v>
          </cell>
        </row>
        <row r="59">
          <cell r="A59" t="str">
            <v>HR</v>
          </cell>
        </row>
        <row r="60">
          <cell r="A60" t="str">
            <v>CU</v>
          </cell>
        </row>
        <row r="61">
          <cell r="A61" t="str">
            <v>CY</v>
          </cell>
        </row>
        <row r="62">
          <cell r="A62" t="str">
            <v>CZ</v>
          </cell>
        </row>
        <row r="63">
          <cell r="A63" t="str">
            <v>CS</v>
          </cell>
        </row>
        <row r="64">
          <cell r="A64" t="str">
            <v>DK</v>
          </cell>
        </row>
        <row r="65">
          <cell r="A65" t="str">
            <v>DJ</v>
          </cell>
        </row>
        <row r="66">
          <cell r="A66" t="str">
            <v>DM</v>
          </cell>
        </row>
        <row r="67">
          <cell r="A67" t="str">
            <v>DO</v>
          </cell>
        </row>
        <row r="68">
          <cell r="A68" t="str">
            <v>TP</v>
          </cell>
        </row>
        <row r="69">
          <cell r="A69" t="str">
            <v>EC</v>
          </cell>
        </row>
        <row r="70">
          <cell r="A70" t="str">
            <v>EG</v>
          </cell>
        </row>
        <row r="71">
          <cell r="A71" t="str">
            <v>SV</v>
          </cell>
        </row>
        <row r="72">
          <cell r="A72" t="str">
            <v>GQ</v>
          </cell>
        </row>
        <row r="73">
          <cell r="A73" t="str">
            <v>ER</v>
          </cell>
        </row>
        <row r="74">
          <cell r="A74" t="str">
            <v>EE</v>
          </cell>
        </row>
        <row r="75">
          <cell r="A75" t="str">
            <v>ET</v>
          </cell>
        </row>
        <row r="76">
          <cell r="A76" t="str">
            <v>EU</v>
          </cell>
        </row>
        <row r="77">
          <cell r="A77" t="str">
            <v>MK</v>
          </cell>
        </row>
        <row r="78">
          <cell r="A78" t="str">
            <v>FK</v>
          </cell>
        </row>
        <row r="79">
          <cell r="A79" t="str">
            <v>FO</v>
          </cell>
        </row>
        <row r="80">
          <cell r="A80" t="str">
            <v>FJ</v>
          </cell>
        </row>
        <row r="81">
          <cell r="A81" t="str">
            <v>FI</v>
          </cell>
        </row>
        <row r="82">
          <cell r="A82" t="str">
            <v>FR</v>
          </cell>
        </row>
        <row r="83">
          <cell r="A83" t="str">
            <v>FX</v>
          </cell>
        </row>
        <row r="84">
          <cell r="A84" t="str">
            <v>GF</v>
          </cell>
        </row>
        <row r="85">
          <cell r="A85" t="str">
            <v>PF</v>
          </cell>
        </row>
        <row r="86">
          <cell r="A86" t="str">
            <v>TF</v>
          </cell>
        </row>
        <row r="87">
          <cell r="A87" t="str">
            <v>GA</v>
          </cell>
        </row>
        <row r="88">
          <cell r="A88" t="str">
            <v>GM</v>
          </cell>
        </row>
        <row r="89">
          <cell r="A89" t="str">
            <v>GE</v>
          </cell>
        </row>
        <row r="90">
          <cell r="A90" t="str">
            <v>DE</v>
          </cell>
        </row>
        <row r="91">
          <cell r="A91" t="str">
            <v>GH</v>
          </cell>
        </row>
        <row r="92">
          <cell r="A92" t="str">
            <v>GI</v>
          </cell>
        </row>
        <row r="93">
          <cell r="A93" t="str">
            <v>GB</v>
          </cell>
        </row>
        <row r="94">
          <cell r="A94" t="str">
            <v>GR</v>
          </cell>
        </row>
        <row r="95">
          <cell r="A95" t="str">
            <v>GL</v>
          </cell>
        </row>
        <row r="96">
          <cell r="A96" t="str">
            <v>GD</v>
          </cell>
        </row>
        <row r="97">
          <cell r="A97" t="str">
            <v>GP</v>
          </cell>
        </row>
        <row r="98">
          <cell r="A98" t="str">
            <v>GU</v>
          </cell>
        </row>
        <row r="99">
          <cell r="A99" t="str">
            <v>GT</v>
          </cell>
        </row>
        <row r="100">
          <cell r="A100" t="str">
            <v>GG</v>
          </cell>
        </row>
        <row r="101">
          <cell r="A101" t="str">
            <v>GN</v>
          </cell>
        </row>
        <row r="102">
          <cell r="A102" t="str">
            <v>GW</v>
          </cell>
        </row>
        <row r="103">
          <cell r="A103" t="str">
            <v>GY</v>
          </cell>
        </row>
        <row r="104">
          <cell r="A104" t="str">
            <v>HT</v>
          </cell>
        </row>
        <row r="105">
          <cell r="A105" t="str">
            <v>HM</v>
          </cell>
        </row>
        <row r="106">
          <cell r="A106" t="str">
            <v>HN</v>
          </cell>
        </row>
        <row r="107">
          <cell r="A107" t="str">
            <v>HK</v>
          </cell>
        </row>
        <row r="108">
          <cell r="A108" t="str">
            <v>HU</v>
          </cell>
        </row>
        <row r="109">
          <cell r="A109" t="str">
            <v>IS</v>
          </cell>
        </row>
        <row r="110">
          <cell r="A110" t="str">
            <v>IN</v>
          </cell>
        </row>
        <row r="111">
          <cell r="A111" t="str">
            <v>ID</v>
          </cell>
        </row>
        <row r="112">
          <cell r="A112" t="str">
            <v>IR</v>
          </cell>
        </row>
        <row r="113">
          <cell r="A113" t="str">
            <v>IQ</v>
          </cell>
        </row>
        <row r="114">
          <cell r="A114" t="str">
            <v>IE</v>
          </cell>
        </row>
        <row r="115">
          <cell r="A115" t="str">
            <v>IM</v>
          </cell>
        </row>
        <row r="116">
          <cell r="A116" t="str">
            <v>IL</v>
          </cell>
        </row>
        <row r="117">
          <cell r="A117" t="str">
            <v>IT</v>
          </cell>
        </row>
        <row r="118">
          <cell r="A118" t="str">
            <v>JM</v>
          </cell>
        </row>
        <row r="119">
          <cell r="A119" t="str">
            <v>JP</v>
          </cell>
        </row>
        <row r="120">
          <cell r="A120" t="str">
            <v>JE</v>
          </cell>
        </row>
        <row r="121">
          <cell r="A121" t="str">
            <v>JO</v>
          </cell>
        </row>
        <row r="122">
          <cell r="A122" t="str">
            <v>KZ</v>
          </cell>
        </row>
        <row r="123">
          <cell r="A123" t="str">
            <v>KE</v>
          </cell>
        </row>
        <row r="124">
          <cell r="A124" t="str">
            <v>KI</v>
          </cell>
        </row>
        <row r="125">
          <cell r="A125" t="str">
            <v>KP</v>
          </cell>
        </row>
        <row r="126">
          <cell r="A126" t="str">
            <v>KR</v>
          </cell>
        </row>
        <row r="127">
          <cell r="A127" t="str">
            <v>XK</v>
          </cell>
        </row>
        <row r="128">
          <cell r="A128" t="str">
            <v>KW</v>
          </cell>
        </row>
        <row r="129">
          <cell r="A129" t="str">
            <v>KG</v>
          </cell>
        </row>
        <row r="130">
          <cell r="A130" t="str">
            <v>LA</v>
          </cell>
        </row>
        <row r="131">
          <cell r="A131" t="str">
            <v>LV</v>
          </cell>
        </row>
        <row r="132">
          <cell r="A132" t="str">
            <v>LB</v>
          </cell>
        </row>
        <row r="133">
          <cell r="A133" t="str">
            <v>LS</v>
          </cell>
        </row>
        <row r="134">
          <cell r="A134" t="str">
            <v>LR</v>
          </cell>
        </row>
        <row r="135">
          <cell r="A135" t="str">
            <v>LY</v>
          </cell>
        </row>
        <row r="136">
          <cell r="A136" t="str">
            <v>LI</v>
          </cell>
        </row>
        <row r="137">
          <cell r="A137" t="str">
            <v>LT</v>
          </cell>
        </row>
        <row r="138">
          <cell r="A138" t="str">
            <v>LU</v>
          </cell>
        </row>
        <row r="139">
          <cell r="A139" t="str">
            <v>MO</v>
          </cell>
        </row>
        <row r="140">
          <cell r="A140" t="str">
            <v>MG</v>
          </cell>
        </row>
        <row r="141">
          <cell r="A141" t="str">
            <v>MW</v>
          </cell>
        </row>
        <row r="142">
          <cell r="A142" t="str">
            <v>MY</v>
          </cell>
        </row>
        <row r="143">
          <cell r="A143" t="str">
            <v>MV</v>
          </cell>
        </row>
        <row r="144">
          <cell r="A144" t="str">
            <v>ML</v>
          </cell>
        </row>
        <row r="145">
          <cell r="A145" t="str">
            <v>MT</v>
          </cell>
        </row>
        <row r="146">
          <cell r="A146" t="str">
            <v>MH</v>
          </cell>
        </row>
        <row r="147">
          <cell r="A147" t="str">
            <v>MQ</v>
          </cell>
        </row>
        <row r="148">
          <cell r="A148" t="str">
            <v>MR</v>
          </cell>
        </row>
        <row r="149">
          <cell r="A149" t="str">
            <v>MU</v>
          </cell>
        </row>
        <row r="150">
          <cell r="A150" t="str">
            <v>YT</v>
          </cell>
        </row>
        <row r="151">
          <cell r="A151" t="str">
            <v>MX</v>
          </cell>
        </row>
        <row r="152">
          <cell r="A152" t="str">
            <v>FM</v>
          </cell>
        </row>
        <row r="153">
          <cell r="A153" t="str">
            <v>MD</v>
          </cell>
        </row>
        <row r="154">
          <cell r="A154" t="str">
            <v>MC</v>
          </cell>
        </row>
        <row r="155">
          <cell r="A155" t="str">
            <v>MN</v>
          </cell>
        </row>
        <row r="156">
          <cell r="A156" t="str">
            <v>ME</v>
          </cell>
        </row>
        <row r="157">
          <cell r="A157" t="str">
            <v>MS</v>
          </cell>
        </row>
        <row r="158">
          <cell r="A158" t="str">
            <v>MA</v>
          </cell>
        </row>
        <row r="159">
          <cell r="A159" t="str">
            <v>MZ</v>
          </cell>
        </row>
        <row r="160">
          <cell r="A160" t="str">
            <v>MM</v>
          </cell>
        </row>
        <row r="161">
          <cell r="A161" t="str">
            <v>NA</v>
          </cell>
        </row>
        <row r="162">
          <cell r="A162" t="str">
            <v>NR</v>
          </cell>
        </row>
        <row r="163">
          <cell r="A163" t="str">
            <v>NP</v>
          </cell>
        </row>
        <row r="164">
          <cell r="A164" t="str">
            <v>NL</v>
          </cell>
        </row>
        <row r="165">
          <cell r="A165" t="str">
            <v>AN</v>
          </cell>
        </row>
        <row r="166">
          <cell r="A166" t="str">
            <v>NT</v>
          </cell>
        </row>
        <row r="167">
          <cell r="A167" t="str">
            <v>NC</v>
          </cell>
        </row>
        <row r="168">
          <cell r="A168" t="str">
            <v>NZ</v>
          </cell>
        </row>
        <row r="169">
          <cell r="A169" t="str">
            <v>NI</v>
          </cell>
        </row>
        <row r="170">
          <cell r="A170" t="str">
            <v>NE</v>
          </cell>
        </row>
        <row r="171">
          <cell r="A171" t="str">
            <v>NG</v>
          </cell>
        </row>
        <row r="172">
          <cell r="A172" t="str">
            <v>NU</v>
          </cell>
        </row>
        <row r="173">
          <cell r="A173" t="str">
            <v>NF</v>
          </cell>
        </row>
        <row r="174">
          <cell r="A174" t="str">
            <v>MP</v>
          </cell>
        </row>
        <row r="175">
          <cell r="A175" t="str">
            <v>NO</v>
          </cell>
        </row>
        <row r="176">
          <cell r="A176" t="str">
            <v>OM</v>
          </cell>
        </row>
        <row r="177">
          <cell r="A177" t="str">
            <v>PK</v>
          </cell>
        </row>
        <row r="178">
          <cell r="A178" t="str">
            <v>PW</v>
          </cell>
        </row>
        <row r="179">
          <cell r="A179" t="str">
            <v>PS</v>
          </cell>
        </row>
        <row r="180">
          <cell r="A180" t="str">
            <v>PA</v>
          </cell>
        </row>
        <row r="181">
          <cell r="A181" t="str">
            <v>PG</v>
          </cell>
        </row>
        <row r="182">
          <cell r="A182" t="str">
            <v>PY</v>
          </cell>
        </row>
        <row r="183">
          <cell r="A183" t="str">
            <v>PE</v>
          </cell>
        </row>
        <row r="184">
          <cell r="A184" t="str">
            <v>PH</v>
          </cell>
        </row>
        <row r="185">
          <cell r="A185" t="str">
            <v>PN</v>
          </cell>
        </row>
        <row r="186">
          <cell r="A186" t="str">
            <v>PL</v>
          </cell>
        </row>
        <row r="187">
          <cell r="A187" t="str">
            <v>PT</v>
          </cell>
        </row>
        <row r="188">
          <cell r="A188" t="str">
            <v>PR</v>
          </cell>
        </row>
        <row r="189">
          <cell r="A189" t="str">
            <v>QA</v>
          </cell>
        </row>
        <row r="190">
          <cell r="A190" t="str">
            <v>RE</v>
          </cell>
        </row>
        <row r="191">
          <cell r="A191" t="str">
            <v>RO</v>
          </cell>
        </row>
        <row r="192">
          <cell r="A192" t="str">
            <v>RU</v>
          </cell>
        </row>
        <row r="193">
          <cell r="A193" t="str">
            <v>RW</v>
          </cell>
        </row>
        <row r="194">
          <cell r="A194" t="str">
            <v>GS</v>
          </cell>
        </row>
        <row r="195">
          <cell r="A195" t="str">
            <v>KN</v>
          </cell>
        </row>
        <row r="196">
          <cell r="A196" t="str">
            <v>LC</v>
          </cell>
        </row>
        <row r="197">
          <cell r="A197" t="str">
            <v>MF</v>
          </cell>
        </row>
        <row r="198">
          <cell r="A198" t="str">
            <v>VC</v>
          </cell>
        </row>
        <row r="199">
          <cell r="A199" t="str">
            <v>WS</v>
          </cell>
        </row>
        <row r="200">
          <cell r="A200" t="str">
            <v>SM</v>
          </cell>
        </row>
        <row r="201">
          <cell r="A201" t="str">
            <v>ST</v>
          </cell>
        </row>
        <row r="202">
          <cell r="A202" t="str">
            <v>SA</v>
          </cell>
        </row>
        <row r="203">
          <cell r="A203" t="str">
            <v>SN</v>
          </cell>
        </row>
        <row r="204">
          <cell r="A204" t="str">
            <v>RS</v>
          </cell>
        </row>
        <row r="205">
          <cell r="A205" t="str">
            <v>YU</v>
          </cell>
        </row>
        <row r="206">
          <cell r="A206" t="str">
            <v>SC</v>
          </cell>
        </row>
        <row r="207">
          <cell r="A207" t="str">
            <v>SL</v>
          </cell>
        </row>
        <row r="208">
          <cell r="A208" t="str">
            <v>SG</v>
          </cell>
        </row>
        <row r="209">
          <cell r="A209" t="str">
            <v>SK</v>
          </cell>
        </row>
        <row r="210">
          <cell r="A210" t="str">
            <v>SI</v>
          </cell>
        </row>
        <row r="211">
          <cell r="A211" t="str">
            <v>SB</v>
          </cell>
        </row>
        <row r="212">
          <cell r="A212" t="str">
            <v>SO</v>
          </cell>
        </row>
        <row r="213">
          <cell r="A213" t="str">
            <v>ZA</v>
          </cell>
        </row>
        <row r="214">
          <cell r="A214" t="str">
            <v>SS</v>
          </cell>
        </row>
        <row r="215">
          <cell r="A215" t="str">
            <v>ES</v>
          </cell>
        </row>
        <row r="216">
          <cell r="A216" t="str">
            <v>LK</v>
          </cell>
        </row>
        <row r="217">
          <cell r="A217" t="str">
            <v>SH</v>
          </cell>
        </row>
        <row r="218">
          <cell r="A218" t="str">
            <v>PM</v>
          </cell>
        </row>
        <row r="219">
          <cell r="A219" t="str">
            <v>SD</v>
          </cell>
        </row>
        <row r="220">
          <cell r="A220" t="str">
            <v>SR</v>
          </cell>
        </row>
        <row r="221">
          <cell r="A221" t="str">
            <v>SJ</v>
          </cell>
        </row>
        <row r="222">
          <cell r="A222" t="str">
            <v>SZ</v>
          </cell>
        </row>
        <row r="223">
          <cell r="A223" t="str">
            <v>SE</v>
          </cell>
        </row>
        <row r="224">
          <cell r="A224" t="str">
            <v>CH</v>
          </cell>
        </row>
        <row r="225">
          <cell r="A225" t="str">
            <v>SY</v>
          </cell>
        </row>
        <row r="226">
          <cell r="A226" t="str">
            <v>TW</v>
          </cell>
        </row>
        <row r="227">
          <cell r="A227" t="str">
            <v>TJ</v>
          </cell>
        </row>
        <row r="228">
          <cell r="A228" t="str">
            <v>TZ</v>
          </cell>
        </row>
        <row r="229">
          <cell r="A229" t="str">
            <v>TH</v>
          </cell>
        </row>
        <row r="230">
          <cell r="A230" t="str">
            <v>TG</v>
          </cell>
        </row>
        <row r="231">
          <cell r="A231" t="str">
            <v>TK</v>
          </cell>
        </row>
        <row r="232">
          <cell r="A232" t="str">
            <v>TO</v>
          </cell>
        </row>
        <row r="233">
          <cell r="A233" t="str">
            <v>TT</v>
          </cell>
        </row>
        <row r="234">
          <cell r="A234" t="str">
            <v>TN</v>
          </cell>
        </row>
        <row r="235">
          <cell r="A235" t="str">
            <v>TR</v>
          </cell>
        </row>
        <row r="236">
          <cell r="A236" t="str">
            <v>TM</v>
          </cell>
        </row>
        <row r="237">
          <cell r="A237" t="str">
            <v>TC</v>
          </cell>
        </row>
        <row r="238">
          <cell r="A238" t="str">
            <v>TV</v>
          </cell>
        </row>
        <row r="239">
          <cell r="A239" t="str">
            <v>UG</v>
          </cell>
        </row>
        <row r="240">
          <cell r="A240" t="str">
            <v>UA</v>
          </cell>
        </row>
        <row r="241">
          <cell r="A241" t="str">
            <v>AE</v>
          </cell>
        </row>
        <row r="242">
          <cell r="A242" t="str">
            <v>UK</v>
          </cell>
        </row>
        <row r="243">
          <cell r="A243" t="str">
            <v>US</v>
          </cell>
        </row>
        <row r="244">
          <cell r="A244" t="str">
            <v>UY</v>
          </cell>
        </row>
        <row r="245">
          <cell r="A245" t="str">
            <v>UM</v>
          </cell>
        </row>
        <row r="246">
          <cell r="A246" t="str">
            <v>SU</v>
          </cell>
        </row>
        <row r="247">
          <cell r="A247" t="str">
            <v>UZ</v>
          </cell>
        </row>
        <row r="248">
          <cell r="A248" t="str">
            <v>VU</v>
          </cell>
        </row>
        <row r="249">
          <cell r="A249" t="str">
            <v>VA</v>
          </cell>
        </row>
        <row r="250">
          <cell r="A250" t="str">
            <v>VE</v>
          </cell>
        </row>
        <row r="251">
          <cell r="A251" t="str">
            <v>VN</v>
          </cell>
        </row>
        <row r="252">
          <cell r="A252" t="str">
            <v>VI</v>
          </cell>
        </row>
        <row r="253">
          <cell r="A253" t="str">
            <v>WF</v>
          </cell>
        </row>
        <row r="254">
          <cell r="A254" t="str">
            <v>EH</v>
          </cell>
        </row>
        <row r="255">
          <cell r="A255" t="str">
            <v>YE</v>
          </cell>
        </row>
        <row r="256">
          <cell r="A256" t="str">
            <v>ZR</v>
          </cell>
        </row>
        <row r="257">
          <cell r="A257" t="str">
            <v>ZM</v>
          </cell>
        </row>
        <row r="258">
          <cell r="A258" t="str">
            <v>ZW</v>
          </cell>
        </row>
        <row r="259">
          <cell r="A259" t="str">
            <v>IFI</v>
          </cell>
        </row>
        <row r="260">
          <cell r="A260" t="str">
            <v>BL</v>
          </cell>
        </row>
        <row r="261">
          <cell r="A261" t="str">
            <v>TL</v>
          </cell>
        </row>
        <row r="262">
          <cell r="A262" t="str">
            <v>OT</v>
          </cell>
        </row>
      </sheetData>
      <sheetData sheetId="8">
        <row r="3">
          <cell r="A3" t="str">
            <v>AED</v>
          </cell>
        </row>
        <row r="4">
          <cell r="A4" t="str">
            <v>AFN</v>
          </cell>
        </row>
        <row r="5">
          <cell r="A5" t="str">
            <v>ALL</v>
          </cell>
        </row>
        <row r="6">
          <cell r="A6" t="str">
            <v>AMD</v>
          </cell>
        </row>
        <row r="7">
          <cell r="A7" t="str">
            <v>ANG</v>
          </cell>
        </row>
        <row r="8">
          <cell r="A8" t="str">
            <v>AOA</v>
          </cell>
        </row>
        <row r="9">
          <cell r="A9" t="str">
            <v>ARS</v>
          </cell>
        </row>
        <row r="10">
          <cell r="A10" t="str">
            <v>AUD</v>
          </cell>
        </row>
        <row r="11">
          <cell r="A11" t="str">
            <v>AWG</v>
          </cell>
        </row>
        <row r="12">
          <cell r="A12" t="str">
            <v>AZN</v>
          </cell>
        </row>
        <row r="13">
          <cell r="A13" t="str">
            <v>BAM</v>
          </cell>
        </row>
        <row r="14">
          <cell r="A14" t="str">
            <v>BBD</v>
          </cell>
        </row>
        <row r="15">
          <cell r="A15" t="str">
            <v>BDT</v>
          </cell>
        </row>
        <row r="16">
          <cell r="A16" t="str">
            <v>BGN</v>
          </cell>
        </row>
        <row r="17">
          <cell r="A17" t="str">
            <v>BHD</v>
          </cell>
        </row>
        <row r="18">
          <cell r="A18" t="str">
            <v>BIF</v>
          </cell>
        </row>
        <row r="19">
          <cell r="A19" t="str">
            <v>BMD</v>
          </cell>
        </row>
        <row r="20">
          <cell r="A20" t="str">
            <v>BND</v>
          </cell>
        </row>
        <row r="21">
          <cell r="A21" t="str">
            <v>BOB</v>
          </cell>
        </row>
        <row r="22">
          <cell r="A22" t="str">
            <v>BRL</v>
          </cell>
        </row>
        <row r="23">
          <cell r="A23" t="str">
            <v>BSD</v>
          </cell>
        </row>
        <row r="24">
          <cell r="A24" t="str">
            <v>BTN</v>
          </cell>
        </row>
        <row r="25">
          <cell r="A25" t="str">
            <v>BWP</v>
          </cell>
        </row>
        <row r="26">
          <cell r="A26" t="str">
            <v>BYR</v>
          </cell>
        </row>
        <row r="27">
          <cell r="A27" t="str">
            <v>BZD</v>
          </cell>
        </row>
        <row r="28">
          <cell r="A28" t="str">
            <v>CAD</v>
          </cell>
        </row>
        <row r="29">
          <cell r="A29" t="str">
            <v>CDF</v>
          </cell>
        </row>
        <row r="30">
          <cell r="A30" t="str">
            <v>CHF</v>
          </cell>
        </row>
        <row r="31">
          <cell r="A31" t="str">
            <v>CLP</v>
          </cell>
        </row>
        <row r="32">
          <cell r="A32" t="str">
            <v>CNY</v>
          </cell>
        </row>
        <row r="33">
          <cell r="A33" t="str">
            <v>COP</v>
          </cell>
        </row>
        <row r="34">
          <cell r="A34" t="str">
            <v>CRC</v>
          </cell>
        </row>
        <row r="35">
          <cell r="A35" t="str">
            <v>CUC</v>
          </cell>
        </row>
        <row r="36">
          <cell r="A36" t="str">
            <v>CUP</v>
          </cell>
        </row>
        <row r="37">
          <cell r="A37" t="str">
            <v>CVE</v>
          </cell>
        </row>
        <row r="38">
          <cell r="A38" t="str">
            <v>CZK</v>
          </cell>
        </row>
        <row r="39">
          <cell r="A39" t="str">
            <v>DJF</v>
          </cell>
        </row>
        <row r="40">
          <cell r="A40" t="str">
            <v>DKK</v>
          </cell>
        </row>
        <row r="41">
          <cell r="A41" t="str">
            <v>DOP</v>
          </cell>
        </row>
        <row r="42">
          <cell r="A42" t="str">
            <v>DZD</v>
          </cell>
        </row>
        <row r="43">
          <cell r="A43" t="str">
            <v>EGP</v>
          </cell>
        </row>
        <row r="44">
          <cell r="A44" t="str">
            <v>ERN</v>
          </cell>
        </row>
        <row r="45">
          <cell r="A45" t="str">
            <v>ETB</v>
          </cell>
        </row>
        <row r="46">
          <cell r="A46" t="str">
            <v>EUR</v>
          </cell>
        </row>
        <row r="47">
          <cell r="A47" t="str">
            <v>FJD</v>
          </cell>
        </row>
        <row r="48">
          <cell r="A48" t="str">
            <v>FKP</v>
          </cell>
        </row>
        <row r="49">
          <cell r="A49" t="str">
            <v>GBP</v>
          </cell>
        </row>
        <row r="50">
          <cell r="A50" t="str">
            <v>GEL</v>
          </cell>
        </row>
        <row r="51">
          <cell r="A51" t="str">
            <v>GGP</v>
          </cell>
        </row>
        <row r="52">
          <cell r="A52" t="str">
            <v>GHS</v>
          </cell>
        </row>
        <row r="53">
          <cell r="A53" t="str">
            <v>GIP</v>
          </cell>
        </row>
        <row r="54">
          <cell r="A54" t="str">
            <v>GMD</v>
          </cell>
        </row>
        <row r="55">
          <cell r="A55" t="str">
            <v>GNF</v>
          </cell>
        </row>
        <row r="56">
          <cell r="A56" t="str">
            <v>GTQ</v>
          </cell>
        </row>
        <row r="57">
          <cell r="A57" t="str">
            <v>GYD</v>
          </cell>
        </row>
        <row r="58">
          <cell r="A58" t="str">
            <v>HKD</v>
          </cell>
        </row>
        <row r="59">
          <cell r="A59" t="str">
            <v>HNL</v>
          </cell>
        </row>
        <row r="60">
          <cell r="A60" t="str">
            <v>HRK</v>
          </cell>
        </row>
        <row r="61">
          <cell r="A61" t="str">
            <v>HTG</v>
          </cell>
        </row>
        <row r="62">
          <cell r="A62" t="str">
            <v>HUF</v>
          </cell>
        </row>
        <row r="63">
          <cell r="A63" t="str">
            <v>IDR</v>
          </cell>
        </row>
        <row r="64">
          <cell r="A64" t="str">
            <v>ILS</v>
          </cell>
        </row>
        <row r="65">
          <cell r="A65" t="str">
            <v>IMP</v>
          </cell>
        </row>
        <row r="66">
          <cell r="A66" t="str">
            <v>INR</v>
          </cell>
        </row>
        <row r="67">
          <cell r="A67" t="str">
            <v>IQD</v>
          </cell>
        </row>
        <row r="68">
          <cell r="A68" t="str">
            <v>IRR</v>
          </cell>
        </row>
        <row r="69">
          <cell r="A69" t="str">
            <v>ISK</v>
          </cell>
        </row>
        <row r="70">
          <cell r="A70" t="str">
            <v>JEP</v>
          </cell>
        </row>
        <row r="71">
          <cell r="A71" t="str">
            <v>JMD</v>
          </cell>
        </row>
        <row r="72">
          <cell r="A72" t="str">
            <v>JOD</v>
          </cell>
        </row>
        <row r="73">
          <cell r="A73" t="str">
            <v>JPY</v>
          </cell>
        </row>
        <row r="74">
          <cell r="A74" t="str">
            <v>KES</v>
          </cell>
        </row>
        <row r="75">
          <cell r="A75" t="str">
            <v>KGS</v>
          </cell>
        </row>
        <row r="76">
          <cell r="A76" t="str">
            <v>KHR</v>
          </cell>
        </row>
        <row r="77">
          <cell r="A77" t="str">
            <v>KMF</v>
          </cell>
        </row>
        <row r="78">
          <cell r="A78" t="str">
            <v>KPW</v>
          </cell>
        </row>
        <row r="79">
          <cell r="A79" t="str">
            <v>KRW</v>
          </cell>
        </row>
        <row r="80">
          <cell r="A80" t="str">
            <v>KWD</v>
          </cell>
        </row>
        <row r="81">
          <cell r="A81" t="str">
            <v>KYD</v>
          </cell>
        </row>
        <row r="82">
          <cell r="A82" t="str">
            <v>KZT</v>
          </cell>
        </row>
        <row r="83">
          <cell r="A83" t="str">
            <v>LAK</v>
          </cell>
        </row>
        <row r="84">
          <cell r="A84" t="str">
            <v>LBP</v>
          </cell>
        </row>
        <row r="85">
          <cell r="A85" t="str">
            <v>LKR</v>
          </cell>
        </row>
        <row r="86">
          <cell r="A86" t="str">
            <v>LRD</v>
          </cell>
        </row>
        <row r="87">
          <cell r="A87" t="str">
            <v>LSL</v>
          </cell>
        </row>
        <row r="88">
          <cell r="A88" t="str">
            <v>LTL</v>
          </cell>
        </row>
        <row r="89">
          <cell r="A89" t="str">
            <v>LVL</v>
          </cell>
        </row>
        <row r="90">
          <cell r="A90" t="str">
            <v>LYD</v>
          </cell>
        </row>
        <row r="91">
          <cell r="A91" t="str">
            <v>MAD</v>
          </cell>
        </row>
        <row r="92">
          <cell r="A92" t="str">
            <v>MDL</v>
          </cell>
        </row>
        <row r="93">
          <cell r="A93" t="str">
            <v>MGA</v>
          </cell>
        </row>
        <row r="94">
          <cell r="A94" t="str">
            <v>MKD</v>
          </cell>
        </row>
        <row r="95">
          <cell r="A95" t="str">
            <v>MMK</v>
          </cell>
        </row>
        <row r="96">
          <cell r="A96" t="str">
            <v>MNT</v>
          </cell>
        </row>
        <row r="97">
          <cell r="A97" t="str">
            <v>MOP</v>
          </cell>
        </row>
        <row r="98">
          <cell r="A98" t="str">
            <v>MRO</v>
          </cell>
        </row>
        <row r="99">
          <cell r="A99" t="str">
            <v>MUR</v>
          </cell>
        </row>
        <row r="100">
          <cell r="A100" t="str">
            <v>MVR</v>
          </cell>
        </row>
        <row r="101">
          <cell r="A101" t="str">
            <v>MWK</v>
          </cell>
        </row>
        <row r="102">
          <cell r="A102" t="str">
            <v>MXN</v>
          </cell>
        </row>
        <row r="103">
          <cell r="A103" t="str">
            <v>MYR</v>
          </cell>
        </row>
        <row r="104">
          <cell r="A104" t="str">
            <v>MZN</v>
          </cell>
        </row>
        <row r="105">
          <cell r="A105" t="str">
            <v>NAD</v>
          </cell>
        </row>
        <row r="106">
          <cell r="A106" t="str">
            <v>NGN</v>
          </cell>
        </row>
        <row r="107">
          <cell r="A107" t="str">
            <v>NIO</v>
          </cell>
        </row>
        <row r="108">
          <cell r="A108" t="str">
            <v>NOK</v>
          </cell>
        </row>
        <row r="109">
          <cell r="A109" t="str">
            <v>NPR</v>
          </cell>
        </row>
        <row r="110">
          <cell r="A110" t="str">
            <v>NZD</v>
          </cell>
        </row>
        <row r="111">
          <cell r="A111" t="str">
            <v>OMR</v>
          </cell>
        </row>
        <row r="112">
          <cell r="A112" t="str">
            <v>PAB</v>
          </cell>
        </row>
        <row r="113">
          <cell r="A113" t="str">
            <v>PEN</v>
          </cell>
        </row>
        <row r="114">
          <cell r="A114" t="str">
            <v>PGK</v>
          </cell>
        </row>
        <row r="115">
          <cell r="A115" t="str">
            <v>PHP</v>
          </cell>
        </row>
        <row r="116">
          <cell r="A116" t="str">
            <v>PKR</v>
          </cell>
        </row>
        <row r="117">
          <cell r="A117" t="str">
            <v>PLN</v>
          </cell>
        </row>
        <row r="118">
          <cell r="A118" t="str">
            <v>PYG</v>
          </cell>
        </row>
        <row r="119">
          <cell r="A119" t="str">
            <v>QAR</v>
          </cell>
        </row>
        <row r="120">
          <cell r="A120" t="str">
            <v>RON</v>
          </cell>
        </row>
        <row r="121">
          <cell r="A121" t="str">
            <v>RSD</v>
          </cell>
        </row>
        <row r="122">
          <cell r="A122" t="str">
            <v>RUB</v>
          </cell>
        </row>
        <row r="123">
          <cell r="A123" t="str">
            <v>RWF</v>
          </cell>
        </row>
        <row r="124">
          <cell r="A124" t="str">
            <v>SAR</v>
          </cell>
        </row>
        <row r="125">
          <cell r="A125" t="str">
            <v>SBD</v>
          </cell>
        </row>
        <row r="126">
          <cell r="A126" t="str">
            <v>SCR</v>
          </cell>
        </row>
        <row r="127">
          <cell r="A127" t="str">
            <v>SDG</v>
          </cell>
        </row>
        <row r="128">
          <cell r="A128" t="str">
            <v>SEK</v>
          </cell>
        </row>
        <row r="129">
          <cell r="A129" t="str">
            <v>SGD</v>
          </cell>
        </row>
        <row r="130">
          <cell r="A130" t="str">
            <v>SHP</v>
          </cell>
        </row>
        <row r="131">
          <cell r="A131" t="str">
            <v>SLL</v>
          </cell>
        </row>
        <row r="132">
          <cell r="A132" t="str">
            <v>SOS</v>
          </cell>
        </row>
        <row r="133">
          <cell r="A133" t="str">
            <v>SPL*</v>
          </cell>
        </row>
        <row r="134">
          <cell r="A134" t="str">
            <v>SRD</v>
          </cell>
        </row>
        <row r="135">
          <cell r="A135" t="str">
            <v>STD</v>
          </cell>
        </row>
        <row r="136">
          <cell r="A136" t="str">
            <v>SVC</v>
          </cell>
        </row>
        <row r="137">
          <cell r="A137" t="str">
            <v>SYP</v>
          </cell>
        </row>
        <row r="138">
          <cell r="A138" t="str">
            <v>SZL</v>
          </cell>
        </row>
        <row r="139">
          <cell r="A139" t="str">
            <v>THB</v>
          </cell>
        </row>
        <row r="140">
          <cell r="A140" t="str">
            <v>TJS</v>
          </cell>
        </row>
        <row r="141">
          <cell r="A141" t="str">
            <v>TMT</v>
          </cell>
        </row>
        <row r="142">
          <cell r="A142" t="str">
            <v>TND</v>
          </cell>
        </row>
        <row r="143">
          <cell r="A143" t="str">
            <v>TOP</v>
          </cell>
        </row>
        <row r="144">
          <cell r="A144" t="str">
            <v>TRY</v>
          </cell>
        </row>
        <row r="145">
          <cell r="A145" t="str">
            <v>TTD</v>
          </cell>
        </row>
        <row r="146">
          <cell r="A146" t="str">
            <v>TVD</v>
          </cell>
        </row>
        <row r="147">
          <cell r="A147" t="str">
            <v>TWD</v>
          </cell>
        </row>
        <row r="148">
          <cell r="A148" t="str">
            <v>TZS</v>
          </cell>
        </row>
        <row r="149">
          <cell r="A149" t="str">
            <v>UAH</v>
          </cell>
        </row>
        <row r="150">
          <cell r="A150" t="str">
            <v>UGX</v>
          </cell>
        </row>
        <row r="151">
          <cell r="A151" t="str">
            <v>USD</v>
          </cell>
        </row>
        <row r="152">
          <cell r="A152" t="str">
            <v>UYU</v>
          </cell>
        </row>
        <row r="153">
          <cell r="A153" t="str">
            <v>UZS</v>
          </cell>
        </row>
        <row r="154">
          <cell r="A154" t="str">
            <v>VEF</v>
          </cell>
        </row>
        <row r="155">
          <cell r="A155" t="str">
            <v>VND</v>
          </cell>
        </row>
        <row r="156">
          <cell r="A156" t="str">
            <v>VUV</v>
          </cell>
        </row>
        <row r="157">
          <cell r="A157" t="str">
            <v>WST</v>
          </cell>
        </row>
        <row r="158">
          <cell r="A158" t="str">
            <v>XAF</v>
          </cell>
        </row>
        <row r="159">
          <cell r="A159" t="str">
            <v>XCD</v>
          </cell>
        </row>
        <row r="160">
          <cell r="A160" t="str">
            <v>XDR</v>
          </cell>
        </row>
        <row r="161">
          <cell r="A161" t="str">
            <v>XOF</v>
          </cell>
        </row>
        <row r="162">
          <cell r="A162" t="str">
            <v>XPF</v>
          </cell>
        </row>
        <row r="163">
          <cell r="A163" t="str">
            <v>YER</v>
          </cell>
        </row>
        <row r="164">
          <cell r="A164" t="str">
            <v>ZAR</v>
          </cell>
        </row>
        <row r="165">
          <cell r="A165" t="str">
            <v>ZMK</v>
          </cell>
        </row>
        <row r="166">
          <cell r="A166" t="str">
            <v>ZWD</v>
          </cell>
        </row>
      </sheetData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Sheet"/>
      <sheetName val="Sheet1"/>
      <sheetName val="Technical"/>
      <sheetName val="Ratings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00B050"/>
    <pageSetUpPr fitToPage="1"/>
  </sheetPr>
  <dimension ref="A2:U58"/>
  <sheetViews>
    <sheetView tabSelected="1" view="pageBreakPreview" zoomScale="95" zoomScaleNormal="100" zoomScaleSheetLayoutView="95" workbookViewId="0">
      <selection activeCell="E22" sqref="E22"/>
    </sheetView>
  </sheetViews>
  <sheetFormatPr defaultColWidth="9.140625" defaultRowHeight="12.75" x14ac:dyDescent="0.2"/>
  <cols>
    <col min="1" max="1" width="4.42578125" style="7" customWidth="1"/>
    <col min="2" max="2" width="42.28515625" style="7" bestFit="1" customWidth="1"/>
    <col min="3" max="3" width="10.28515625" style="7" bestFit="1" customWidth="1"/>
    <col min="4" max="4" width="10.42578125" style="7" bestFit="1" customWidth="1"/>
    <col min="5" max="5" width="10.28515625" style="7" bestFit="1" customWidth="1"/>
    <col min="6" max="6" width="9.7109375" style="7" bestFit="1" customWidth="1"/>
    <col min="7" max="7" width="10.5703125" style="7" bestFit="1" customWidth="1"/>
    <col min="8" max="8" width="10.28515625" style="7" bestFit="1" customWidth="1"/>
    <col min="9" max="9" width="10.5703125" style="7" bestFit="1" customWidth="1"/>
    <col min="10" max="11" width="10.28515625" style="7" bestFit="1" customWidth="1"/>
    <col min="12" max="12" width="11.140625" style="7" customWidth="1"/>
    <col min="13" max="13" width="9.85546875" style="7" bestFit="1" customWidth="1"/>
    <col min="14" max="15" width="10.42578125" style="7" bestFit="1" customWidth="1"/>
    <col min="16" max="16" width="9.85546875" style="7" bestFit="1" customWidth="1"/>
    <col min="17" max="17" width="10.42578125" style="7" bestFit="1" customWidth="1"/>
    <col min="18" max="18" width="11" style="7" customWidth="1"/>
    <col min="19" max="19" width="12.140625" style="7" bestFit="1" customWidth="1"/>
    <col min="20" max="16384" width="9.140625" style="7"/>
  </cols>
  <sheetData>
    <row r="2" spans="1:10" x14ac:dyDescent="0.2">
      <c r="A2" s="7" t="s">
        <v>82</v>
      </c>
    </row>
    <row r="3" spans="1:10" x14ac:dyDescent="0.2">
      <c r="B3" s="68">
        <v>45322</v>
      </c>
    </row>
    <row r="4" spans="1:10" ht="13.5" thickBot="1" x14ac:dyDescent="0.25"/>
    <row r="5" spans="1:10" x14ac:dyDescent="0.2">
      <c r="A5" s="180" t="s">
        <v>0</v>
      </c>
      <c r="B5" s="178" t="s">
        <v>28</v>
      </c>
      <c r="C5" s="182" t="s">
        <v>27</v>
      </c>
      <c r="D5" s="183"/>
      <c r="E5" s="183"/>
      <c r="F5" s="183"/>
      <c r="G5" s="183"/>
      <c r="H5" s="183"/>
      <c r="I5" s="183"/>
      <c r="J5" s="184"/>
    </row>
    <row r="6" spans="1:10" s="12" customFormat="1" ht="117.75" customHeight="1" x14ac:dyDescent="0.2">
      <c r="A6" s="181"/>
      <c r="B6" s="179"/>
      <c r="C6" s="9" t="s">
        <v>29</v>
      </c>
      <c r="D6" s="10" t="s">
        <v>30</v>
      </c>
      <c r="E6" s="10" t="s">
        <v>31</v>
      </c>
      <c r="F6" s="10" t="s">
        <v>32</v>
      </c>
      <c r="G6" s="10" t="s">
        <v>33</v>
      </c>
      <c r="H6" s="10" t="s">
        <v>34</v>
      </c>
      <c r="I6" s="10" t="s">
        <v>35</v>
      </c>
      <c r="J6" s="11" t="s">
        <v>36</v>
      </c>
    </row>
    <row r="7" spans="1:10" x14ac:dyDescent="0.2">
      <c r="A7" s="57">
        <v>1</v>
      </c>
      <c r="B7" s="16" t="str">
        <f>B29</f>
        <v>თი–ბი–სი ბანკი</v>
      </c>
      <c r="C7" s="61">
        <f t="shared" ref="C7:C21" si="0">C29/C$28</f>
        <v>0.39081608699890164</v>
      </c>
      <c r="D7" s="62">
        <f t="shared" ref="D7:D21" si="1">E29/E$28</f>
        <v>0.39318572389322903</v>
      </c>
      <c r="E7" s="62">
        <f t="shared" ref="E7:E21" si="2">G29/G$28</f>
        <v>0.39238751020783069</v>
      </c>
      <c r="F7" s="62">
        <f t="shared" ref="F7:F21" si="3">H29/H$28</f>
        <v>0.39798231676355356</v>
      </c>
      <c r="G7" s="62">
        <f t="shared" ref="G7:G21" si="4">J29/J$28</f>
        <v>0.38733934460385028</v>
      </c>
      <c r="H7" s="62">
        <f t="shared" ref="H7:H21" si="5">K29/K$28</f>
        <v>0.43025682075042843</v>
      </c>
      <c r="I7" s="62">
        <f t="shared" ref="I7:I21" si="6">L29/L$28</f>
        <v>0.35604557557239042</v>
      </c>
      <c r="J7" s="60">
        <f t="shared" ref="J7:J21" si="7">O29/O$28</f>
        <v>0.38232988640492716</v>
      </c>
    </row>
    <row r="8" spans="1:10" x14ac:dyDescent="0.2">
      <c r="A8" s="56">
        <v>2</v>
      </c>
      <c r="B8" s="13" t="str">
        <f t="shared" ref="B8:B22" si="8">B30</f>
        <v>საქართველოს ბანკი</v>
      </c>
      <c r="C8" s="58">
        <f t="shared" si="0"/>
        <v>0.37726007593617172</v>
      </c>
      <c r="D8" s="59">
        <f t="shared" si="1"/>
        <v>0.37061303296905046</v>
      </c>
      <c r="E8" s="59">
        <f t="shared" si="2"/>
        <v>0.38161003518048736</v>
      </c>
      <c r="F8" s="59">
        <f t="shared" si="3"/>
        <v>0.39375668681002352</v>
      </c>
      <c r="G8" s="59">
        <f t="shared" si="4"/>
        <v>0.39806571496658871</v>
      </c>
      <c r="H8" s="59">
        <f t="shared" si="5"/>
        <v>0.31499887129874732</v>
      </c>
      <c r="I8" s="59">
        <f t="shared" si="6"/>
        <v>0.45863485493735273</v>
      </c>
      <c r="J8" s="60">
        <f t="shared" si="7"/>
        <v>0.35376887023671738</v>
      </c>
    </row>
    <row r="9" spans="1:10" x14ac:dyDescent="0.2">
      <c r="A9" s="57">
        <v>3</v>
      </c>
      <c r="B9" s="16" t="str">
        <f t="shared" si="8"/>
        <v>ლიბერთი ბანკი</v>
      </c>
      <c r="C9" s="61">
        <f t="shared" si="0"/>
        <v>5.3686304486594998E-2</v>
      </c>
      <c r="D9" s="62">
        <f t="shared" si="1"/>
        <v>5.5948865274840026E-2</v>
      </c>
      <c r="E9" s="62">
        <f t="shared" si="2"/>
        <v>5.6047038057248505E-2</v>
      </c>
      <c r="F9" s="62">
        <f t="shared" si="3"/>
        <v>6.048770666914275E-2</v>
      </c>
      <c r="G9" s="62">
        <f t="shared" si="4"/>
        <v>6.453629923619042E-2</v>
      </c>
      <c r="H9" s="62">
        <f t="shared" si="5"/>
        <v>6.7680648806774879E-2</v>
      </c>
      <c r="I9" s="62">
        <f t="shared" si="6"/>
        <v>6.2243560751755501E-2</v>
      </c>
      <c r="J9" s="60">
        <f t="shared" si="7"/>
        <v>4.09375694521006E-2</v>
      </c>
    </row>
    <row r="10" spans="1:10" x14ac:dyDescent="0.2">
      <c r="A10" s="56">
        <v>4</v>
      </c>
      <c r="B10" s="13" t="str">
        <f t="shared" si="8"/>
        <v>ბაზის ბანკი</v>
      </c>
      <c r="C10" s="58">
        <f t="shared" si="0"/>
        <v>4.4470444646467322E-2</v>
      </c>
      <c r="D10" s="59">
        <f t="shared" si="1"/>
        <v>4.686403581980126E-2</v>
      </c>
      <c r="E10" s="59">
        <f t="shared" si="2"/>
        <v>4.5010883518318459E-2</v>
      </c>
      <c r="F10" s="59">
        <f t="shared" si="3"/>
        <v>4.3966937086066506E-2</v>
      </c>
      <c r="G10" s="59">
        <f t="shared" si="4"/>
        <v>4.8245079941173372E-2</v>
      </c>
      <c r="H10" s="59">
        <f t="shared" si="5"/>
        <v>6.1396996981667035E-2</v>
      </c>
      <c r="I10" s="59">
        <f t="shared" si="6"/>
        <v>3.8655209074104753E-2</v>
      </c>
      <c r="J10" s="60">
        <f t="shared" si="7"/>
        <v>4.1551897595655723E-2</v>
      </c>
    </row>
    <row r="11" spans="1:10" x14ac:dyDescent="0.2">
      <c r="A11" s="57">
        <v>5</v>
      </c>
      <c r="B11" s="16" t="str">
        <f t="shared" si="8"/>
        <v>კრედო ბანკი</v>
      </c>
      <c r="C11" s="61">
        <f t="shared" si="0"/>
        <v>3.0946871765751435E-2</v>
      </c>
      <c r="D11" s="62">
        <f t="shared" si="1"/>
        <v>3.8285645169551429E-2</v>
      </c>
      <c r="E11" s="62">
        <f t="shared" si="2"/>
        <v>3.2022559974140608E-2</v>
      </c>
      <c r="F11" s="62">
        <f t="shared" si="3"/>
        <v>1.6583882927429253E-2</v>
      </c>
      <c r="G11" s="62">
        <f t="shared" si="4"/>
        <v>1.774132182269916E-2</v>
      </c>
      <c r="H11" s="62">
        <f t="shared" si="5"/>
        <v>1.1285975207882272E-2</v>
      </c>
      <c r="I11" s="62">
        <f t="shared" si="6"/>
        <v>2.2448311704680396E-2</v>
      </c>
      <c r="J11" s="60">
        <f t="shared" si="7"/>
        <v>2.5137802905804068E-2</v>
      </c>
    </row>
    <row r="12" spans="1:10" x14ac:dyDescent="0.2">
      <c r="A12" s="56">
        <v>6</v>
      </c>
      <c r="B12" s="13" t="str">
        <f t="shared" si="8"/>
        <v>ქართუ ბანკი</v>
      </c>
      <c r="C12" s="58">
        <f t="shared" si="0"/>
        <v>2.4074196610176533E-2</v>
      </c>
      <c r="D12" s="59">
        <f t="shared" si="1"/>
        <v>1.5858218717514579E-2</v>
      </c>
      <c r="E12" s="59">
        <f t="shared" si="2"/>
        <v>2.2338258952294198E-2</v>
      </c>
      <c r="F12" s="59">
        <f t="shared" si="3"/>
        <v>2.5953510996106769E-2</v>
      </c>
      <c r="G12" s="59">
        <f t="shared" si="4"/>
        <v>2.8358533479893758E-2</v>
      </c>
      <c r="H12" s="59">
        <f t="shared" si="5"/>
        <v>4.1650874650127921E-2</v>
      </c>
      <c r="I12" s="59">
        <f t="shared" si="6"/>
        <v>1.8666270751115349E-2</v>
      </c>
      <c r="J12" s="60">
        <f t="shared" si="7"/>
        <v>3.3448828818474621E-2</v>
      </c>
    </row>
    <row r="13" spans="1:10" x14ac:dyDescent="0.2">
      <c r="A13" s="57">
        <v>7</v>
      </c>
      <c r="B13" s="16" t="str">
        <f t="shared" si="8"/>
        <v>პროკრედიტ ბანკი</v>
      </c>
      <c r="C13" s="61">
        <f t="shared" si="0"/>
        <v>2.2848832185741599E-2</v>
      </c>
      <c r="D13" s="62">
        <f t="shared" si="1"/>
        <v>2.245771039377803E-2</v>
      </c>
      <c r="E13" s="62">
        <f t="shared" si="2"/>
        <v>2.2520001262043489E-2</v>
      </c>
      <c r="F13" s="62">
        <f t="shared" si="3"/>
        <v>2.0516446958671181E-2</v>
      </c>
      <c r="G13" s="62">
        <f t="shared" si="4"/>
        <v>2.1612932711354407E-2</v>
      </c>
      <c r="H13" s="62">
        <f t="shared" si="5"/>
        <v>2.6491182954616631E-2</v>
      </c>
      <c r="I13" s="62">
        <f t="shared" si="6"/>
        <v>1.8055900702553425E-2</v>
      </c>
      <c r="J13" s="60">
        <f t="shared" si="7"/>
        <v>2.4624626984040155E-2</v>
      </c>
    </row>
    <row r="14" spans="1:10" x14ac:dyDescent="0.2">
      <c r="A14" s="56">
        <v>8</v>
      </c>
      <c r="B14" s="13" t="str">
        <f t="shared" si="8"/>
        <v>ტერა ბანკი</v>
      </c>
      <c r="C14" s="58">
        <f t="shared" si="0"/>
        <v>2.1386285057849307E-2</v>
      </c>
      <c r="D14" s="59">
        <f t="shared" si="1"/>
        <v>2.4343192176126925E-2</v>
      </c>
      <c r="E14" s="59">
        <f t="shared" si="2"/>
        <v>2.151722305952394E-2</v>
      </c>
      <c r="F14" s="59">
        <f t="shared" si="3"/>
        <v>2.0991664845724563E-2</v>
      </c>
      <c r="G14" s="59">
        <f t="shared" si="4"/>
        <v>2.0372987008214157E-2</v>
      </c>
      <c r="H14" s="59">
        <f t="shared" si="5"/>
        <v>2.4438236433277437E-2</v>
      </c>
      <c r="I14" s="59">
        <f t="shared" si="6"/>
        <v>1.7408763852855908E-2</v>
      </c>
      <c r="J14" s="60">
        <f t="shared" si="7"/>
        <v>2.0679176964901274E-2</v>
      </c>
    </row>
    <row r="15" spans="1:10" x14ac:dyDescent="0.2">
      <c r="A15" s="57">
        <v>9</v>
      </c>
      <c r="B15" s="16" t="str">
        <f t="shared" si="8"/>
        <v>ხალიკ ბანკი</v>
      </c>
      <c r="C15" s="61">
        <f t="shared" si="0"/>
        <v>1.1246623875128668E-2</v>
      </c>
      <c r="D15" s="62">
        <f t="shared" si="1"/>
        <v>1.334737523270709E-2</v>
      </c>
      <c r="E15" s="62">
        <f t="shared" si="2"/>
        <v>9.7559684629823108E-3</v>
      </c>
      <c r="F15" s="62">
        <f t="shared" si="3"/>
        <v>3.2870432722992065E-3</v>
      </c>
      <c r="G15" s="62">
        <f t="shared" si="4"/>
        <v>2.9052469681231674E-3</v>
      </c>
      <c r="H15" s="62">
        <f t="shared" si="5"/>
        <v>3.9383375736170619E-3</v>
      </c>
      <c r="I15" s="62">
        <f t="shared" si="6"/>
        <v>2.1519571267894166E-3</v>
      </c>
      <c r="J15" s="60">
        <f t="shared" si="7"/>
        <v>1.9296651737381921E-2</v>
      </c>
    </row>
    <row r="16" spans="1:10" x14ac:dyDescent="0.2">
      <c r="A16" s="56">
        <v>10</v>
      </c>
      <c r="B16" s="13" t="str">
        <f t="shared" si="8"/>
        <v>პაშაბანკი</v>
      </c>
      <c r="C16" s="58">
        <f t="shared" si="0"/>
        <v>6.750515890504228E-3</v>
      </c>
      <c r="D16" s="59">
        <f t="shared" si="1"/>
        <v>6.5560404149795975E-3</v>
      </c>
      <c r="E16" s="59">
        <f t="shared" si="2"/>
        <v>6.2967008853326211E-3</v>
      </c>
      <c r="F16" s="59">
        <f t="shared" si="3"/>
        <v>6.8147851528514306E-3</v>
      </c>
      <c r="G16" s="59">
        <f t="shared" si="4"/>
        <v>3.6959965768518363E-3</v>
      </c>
      <c r="H16" s="59">
        <f t="shared" si="5"/>
        <v>5.616246993138653E-3</v>
      </c>
      <c r="I16" s="59">
        <f t="shared" si="6"/>
        <v>2.2958240036880131E-3</v>
      </c>
      <c r="J16" s="60">
        <f t="shared" si="7"/>
        <v>9.2012656689084808E-3</v>
      </c>
    </row>
    <row r="17" spans="1:20" x14ac:dyDescent="0.2">
      <c r="A17" s="57">
        <v>11</v>
      </c>
      <c r="B17" s="16" t="str">
        <f t="shared" si="8"/>
        <v>ვი–თი–ბი ბანკი</v>
      </c>
      <c r="C17" s="61">
        <f t="shared" si="0"/>
        <v>5.774853602266948E-3</v>
      </c>
      <c r="D17" s="62">
        <f t="shared" si="1"/>
        <v>3.9585100672265882E-3</v>
      </c>
      <c r="E17" s="62">
        <f t="shared" si="2"/>
        <v>1.9806538693735508E-3</v>
      </c>
      <c r="F17" s="62">
        <f t="shared" si="3"/>
        <v>3.2259762578688888E-4</v>
      </c>
      <c r="G17" s="62">
        <f t="shared" si="4"/>
        <v>3.5508607420317183E-4</v>
      </c>
      <c r="H17" s="62">
        <f t="shared" si="5"/>
        <v>6.3874757332468162E-4</v>
      </c>
      <c r="I17" s="62">
        <f t="shared" si="6"/>
        <v>1.4825104489460554E-4</v>
      </c>
      <c r="J17" s="60">
        <f t="shared" si="7"/>
        <v>2.6264775891890812E-2</v>
      </c>
    </row>
    <row r="18" spans="1:20" x14ac:dyDescent="0.2">
      <c r="A18" s="56">
        <v>12</v>
      </c>
      <c r="B18" s="13" t="str">
        <f t="shared" si="8"/>
        <v>იშ ბანკ</v>
      </c>
      <c r="C18" s="58">
        <f t="shared" si="0"/>
        <v>5.7105133002793617E-3</v>
      </c>
      <c r="D18" s="59">
        <f t="shared" si="1"/>
        <v>4.9319863568959852E-3</v>
      </c>
      <c r="E18" s="59">
        <f t="shared" si="2"/>
        <v>4.7208396477993412E-3</v>
      </c>
      <c r="F18" s="59">
        <f t="shared" si="3"/>
        <v>4.9688383346523724E-3</v>
      </c>
      <c r="G18" s="59">
        <f t="shared" si="4"/>
        <v>2.6500320971411147E-3</v>
      </c>
      <c r="H18" s="59">
        <f t="shared" si="5"/>
        <v>4.9112213416267125E-3</v>
      </c>
      <c r="I18" s="59">
        <f t="shared" si="6"/>
        <v>1.0012600744879756E-3</v>
      </c>
      <c r="J18" s="60">
        <f t="shared" si="7"/>
        <v>1.1055075438160485E-2</v>
      </c>
    </row>
    <row r="19" spans="1:20" ht="12" customHeight="1" x14ac:dyDescent="0.2">
      <c r="A19" s="57">
        <v>13</v>
      </c>
      <c r="B19" s="16" t="str">
        <f t="shared" si="8"/>
        <v>ზირაათ ბანკი</v>
      </c>
      <c r="C19" s="61">
        <f t="shared" si="0"/>
        <v>2.6686256877524257E-3</v>
      </c>
      <c r="D19" s="62">
        <f t="shared" si="1"/>
        <v>2.5111296155852659E-3</v>
      </c>
      <c r="E19" s="62">
        <f t="shared" si="2"/>
        <v>1.9980854318563399E-3</v>
      </c>
      <c r="F19" s="62">
        <f t="shared" si="3"/>
        <v>2.2643638987911927E-3</v>
      </c>
      <c r="G19" s="62">
        <f t="shared" si="4"/>
        <v>1.9012265034290812E-3</v>
      </c>
      <c r="H19" s="62">
        <f t="shared" si="5"/>
        <v>2.9926893390000908E-3</v>
      </c>
      <c r="I19" s="62">
        <f t="shared" si="6"/>
        <v>1.1053738823166284E-3</v>
      </c>
      <c r="J19" s="60">
        <f t="shared" si="7"/>
        <v>6.2897628719807445E-3</v>
      </c>
    </row>
    <row r="20" spans="1:20" x14ac:dyDescent="0.2">
      <c r="A20" s="56">
        <v>14</v>
      </c>
      <c r="B20" s="13" t="str">
        <f t="shared" si="8"/>
        <v>სილქ ბანკი</v>
      </c>
      <c r="C20" s="58">
        <f t="shared" si="0"/>
        <v>2.2124239502201832E-3</v>
      </c>
      <c r="D20" s="59">
        <f t="shared" si="1"/>
        <v>1.1385338987139511E-3</v>
      </c>
      <c r="E20" s="59">
        <f t="shared" si="2"/>
        <v>1.7377256322690111E-3</v>
      </c>
      <c r="F20" s="59">
        <f t="shared" si="3"/>
        <v>2.0558896362013672E-3</v>
      </c>
      <c r="G20" s="59">
        <f t="shared" si="4"/>
        <v>2.167213690776998E-3</v>
      </c>
      <c r="H20" s="59">
        <f t="shared" si="5"/>
        <v>3.6242165556576488E-3</v>
      </c>
      <c r="I20" s="59">
        <f t="shared" si="6"/>
        <v>1.1048233727622002E-3</v>
      </c>
      <c r="J20" s="60">
        <f t="shared" si="7"/>
        <v>4.7759504529811883E-3</v>
      </c>
    </row>
    <row r="21" spans="1:20" x14ac:dyDescent="0.2">
      <c r="A21" s="57">
        <v>15</v>
      </c>
      <c r="B21" s="16" t="str">
        <f t="shared" si="8"/>
        <v>პეისერა</v>
      </c>
      <c r="C21" s="61">
        <f t="shared" si="0"/>
        <v>1.4734600619340031E-4</v>
      </c>
      <c r="D21" s="62">
        <f t="shared" si="1"/>
        <v>0</v>
      </c>
      <c r="E21" s="62">
        <f t="shared" si="2"/>
        <v>5.6515858499720386E-5</v>
      </c>
      <c r="F21" s="62">
        <f t="shared" si="3"/>
        <v>4.7329022699401122E-5</v>
      </c>
      <c r="G21" s="62">
        <f t="shared" si="4"/>
        <v>5.2984319510113604E-5</v>
      </c>
      <c r="H21" s="62">
        <f t="shared" si="5"/>
        <v>7.8933540113348548E-5</v>
      </c>
      <c r="I21" s="62">
        <f t="shared" si="6"/>
        <v>3.4063148252728869E-5</v>
      </c>
      <c r="J21" s="60">
        <f t="shared" si="7"/>
        <v>6.3785857607533115E-4</v>
      </c>
    </row>
    <row r="22" spans="1:20" ht="13.5" thickBot="1" x14ac:dyDescent="0.25">
      <c r="A22" s="56"/>
      <c r="B22" s="13" t="str">
        <f t="shared" si="8"/>
        <v xml:space="preserve"> </v>
      </c>
      <c r="C22" s="58"/>
      <c r="D22" s="59"/>
      <c r="E22" s="59"/>
      <c r="F22" s="59"/>
      <c r="G22" s="59"/>
      <c r="H22" s="59"/>
      <c r="I22" s="59"/>
      <c r="J22" s="60"/>
    </row>
    <row r="23" spans="1:20" ht="13.5" thickBot="1" x14ac:dyDescent="0.25">
      <c r="A23" s="19"/>
      <c r="B23" s="20" t="str">
        <f>B28</f>
        <v>კონსოლიდირებული</v>
      </c>
      <c r="C23" s="21">
        <f t="shared" ref="C23:J23" si="9">SUM(C7:C22)</f>
        <v>0.99999999999999967</v>
      </c>
      <c r="D23" s="22">
        <f t="shared" si="9"/>
        <v>1.0000000000000002</v>
      </c>
      <c r="E23" s="22">
        <f t="shared" si="9"/>
        <v>1.0000000000000002</v>
      </c>
      <c r="F23" s="22">
        <f t="shared" si="9"/>
        <v>0.99999999999999989</v>
      </c>
      <c r="G23" s="22">
        <f t="shared" si="9"/>
        <v>0.99999999999999967</v>
      </c>
      <c r="H23" s="22">
        <f t="shared" si="9"/>
        <v>1.0000000000000004</v>
      </c>
      <c r="I23" s="22">
        <f t="shared" si="9"/>
        <v>1.0000000000000002</v>
      </c>
      <c r="J23" s="23">
        <f t="shared" si="9"/>
        <v>1</v>
      </c>
    </row>
    <row r="24" spans="1:20" x14ac:dyDescent="0.2">
      <c r="A24" s="139"/>
      <c r="B24" s="140"/>
      <c r="C24" s="141"/>
      <c r="D24" s="141"/>
      <c r="E24" s="141"/>
      <c r="F24" s="141"/>
      <c r="G24" s="141"/>
      <c r="H24" s="141"/>
      <c r="I24" s="141"/>
      <c r="J24" s="141"/>
    </row>
    <row r="25" spans="1:20" ht="13.5" thickBot="1" x14ac:dyDescent="0.25">
      <c r="R25" s="64" t="s">
        <v>37</v>
      </c>
      <c r="S25" s="24"/>
    </row>
    <row r="26" spans="1:20" ht="13.5" thickBot="1" x14ac:dyDescent="0.25">
      <c r="A26" s="180" t="s">
        <v>0</v>
      </c>
      <c r="B26" s="178" t="s">
        <v>28</v>
      </c>
      <c r="C26" s="182" t="s">
        <v>29</v>
      </c>
      <c r="D26" s="183"/>
      <c r="E26" s="183"/>
      <c r="F26" s="184"/>
      <c r="G26" s="172" t="s">
        <v>38</v>
      </c>
      <c r="H26" s="176"/>
      <c r="I26" s="176"/>
      <c r="J26" s="176"/>
      <c r="K26" s="176"/>
      <c r="L26" s="176"/>
      <c r="M26" s="176"/>
      <c r="N26" s="177"/>
      <c r="O26" s="175" t="s">
        <v>39</v>
      </c>
      <c r="P26" s="176"/>
      <c r="Q26" s="177"/>
      <c r="R26" s="175" t="s">
        <v>40</v>
      </c>
      <c r="S26" s="176"/>
      <c r="T26" s="177"/>
    </row>
    <row r="27" spans="1:20" ht="150.75" customHeight="1" thickBot="1" x14ac:dyDescent="0.25">
      <c r="A27" s="181"/>
      <c r="B27" s="179"/>
      <c r="C27" s="9" t="s">
        <v>41</v>
      </c>
      <c r="D27" s="10" t="s">
        <v>42</v>
      </c>
      <c r="E27" s="10" t="s">
        <v>30</v>
      </c>
      <c r="F27" s="11" t="s">
        <v>43</v>
      </c>
      <c r="G27" s="91" t="s">
        <v>31</v>
      </c>
      <c r="H27" s="92" t="s">
        <v>44</v>
      </c>
      <c r="I27" s="92" t="s">
        <v>185</v>
      </c>
      <c r="J27" s="92" t="s">
        <v>33</v>
      </c>
      <c r="K27" s="92" t="s">
        <v>34</v>
      </c>
      <c r="L27" s="92" t="s">
        <v>35</v>
      </c>
      <c r="M27" s="92" t="s">
        <v>173</v>
      </c>
      <c r="N27" s="93" t="s">
        <v>45</v>
      </c>
      <c r="O27" s="91" t="s">
        <v>36</v>
      </c>
      <c r="P27" s="92" t="s">
        <v>46</v>
      </c>
      <c r="Q27" s="93" t="s">
        <v>47</v>
      </c>
      <c r="R27" s="91" t="str">
        <f>YEAR($B$3)&amp;" წლის "&amp;MONTH($B$3)&amp;" თვის წმინდა მოგება"</f>
        <v>2024 წლის 1 თვის წმინდა მოგება</v>
      </c>
      <c r="S27" s="92" t="s">
        <v>86</v>
      </c>
      <c r="T27" s="93" t="s">
        <v>87</v>
      </c>
    </row>
    <row r="28" spans="1:20" ht="13.5" thickBot="1" x14ac:dyDescent="0.25">
      <c r="A28" s="124"/>
      <c r="B28" s="125" t="s">
        <v>90</v>
      </c>
      <c r="C28" s="126">
        <v>78569162063.372787</v>
      </c>
      <c r="D28" s="127">
        <v>12290564546.354671</v>
      </c>
      <c r="E28" s="127">
        <v>52892706711.4151</v>
      </c>
      <c r="F28" s="128">
        <v>-999986897.46744609</v>
      </c>
      <c r="G28" s="126">
        <v>66293359235.063843</v>
      </c>
      <c r="H28" s="127">
        <v>52397156301.969864</v>
      </c>
      <c r="I28" s="127">
        <v>3883324632.852037</v>
      </c>
      <c r="J28" s="127">
        <v>46804530527.690132</v>
      </c>
      <c r="K28" s="127">
        <v>19736768524.03764</v>
      </c>
      <c r="L28" s="127">
        <v>27067762003.652603</v>
      </c>
      <c r="M28" s="127">
        <v>1203148384.9300001</v>
      </c>
      <c r="N28" s="128">
        <v>12238775397.768951</v>
      </c>
      <c r="O28" s="126">
        <v>12275802824.786743</v>
      </c>
      <c r="P28" s="127">
        <v>1152607244.96</v>
      </c>
      <c r="Q28" s="127">
        <v>14101530346.848492</v>
      </c>
      <c r="R28" s="127">
        <v>234936370.49206299</v>
      </c>
      <c r="S28" s="129">
        <v>3.5551163360684507E-2</v>
      </c>
      <c r="T28" s="130">
        <v>0.23002311979702073</v>
      </c>
    </row>
    <row r="29" spans="1:20" x14ac:dyDescent="0.2">
      <c r="A29" s="57">
        <v>1</v>
      </c>
      <c r="B29" s="16" t="s">
        <v>148</v>
      </c>
      <c r="C29" s="28">
        <v>30706092476.3899</v>
      </c>
      <c r="D29" s="29">
        <v>5172941025.71</v>
      </c>
      <c r="E29" s="29">
        <v>20796657177</v>
      </c>
      <c r="F29" s="30">
        <v>-315332076.04000002</v>
      </c>
      <c r="G29" s="28">
        <v>26012686173.560001</v>
      </c>
      <c r="H29" s="29">
        <v>20853141656.879997</v>
      </c>
      <c r="I29" s="29">
        <v>1948592828.29125</v>
      </c>
      <c r="J29" s="29">
        <v>18129236179.086399</v>
      </c>
      <c r="K29" s="29">
        <v>8491879277.0395603</v>
      </c>
      <c r="L29" s="29">
        <v>9637356902.0469704</v>
      </c>
      <c r="M29" s="94"/>
      <c r="N29" s="30">
        <v>4664223730.8499994</v>
      </c>
      <c r="O29" s="28">
        <v>4693406299.5299997</v>
      </c>
      <c r="P29" s="29">
        <v>21015907.690000001</v>
      </c>
      <c r="Q29" s="30">
        <v>5427451249.8915005</v>
      </c>
      <c r="R29" s="28">
        <v>85946297.109999999</v>
      </c>
      <c r="S29" s="76">
        <v>3.3239370249604591E-2</v>
      </c>
      <c r="T29" s="77">
        <v>0.22191213947780733</v>
      </c>
    </row>
    <row r="30" spans="1:20" x14ac:dyDescent="0.2">
      <c r="A30" s="56">
        <v>2</v>
      </c>
      <c r="B30" s="13" t="s">
        <v>147</v>
      </c>
      <c r="C30" s="25">
        <v>29641008046.269402</v>
      </c>
      <c r="D30" s="26">
        <v>3529549859.8301001</v>
      </c>
      <c r="E30" s="26">
        <v>19602726456.260002</v>
      </c>
      <c r="F30" s="27">
        <v>-304350233.3955</v>
      </c>
      <c r="G30" s="25">
        <v>25298211149.9254</v>
      </c>
      <c r="H30" s="26">
        <v>20631730663.730598</v>
      </c>
      <c r="I30" s="26">
        <v>1320648523.52</v>
      </c>
      <c r="J30" s="26">
        <v>18631278908.1805</v>
      </c>
      <c r="K30" s="26">
        <v>6217059808.1564999</v>
      </c>
      <c r="L30" s="26">
        <v>12414219100.024</v>
      </c>
      <c r="M30" s="94"/>
      <c r="N30" s="27">
        <v>3891188062.1900005</v>
      </c>
      <c r="O30" s="25">
        <v>4342796896.5735102</v>
      </c>
      <c r="P30" s="26">
        <v>27993660.18</v>
      </c>
      <c r="Q30" s="27">
        <v>5152015227.0308104</v>
      </c>
      <c r="R30" s="25">
        <v>121377682.162367</v>
      </c>
      <c r="S30" s="78">
        <v>4.8634037135917386E-2</v>
      </c>
      <c r="T30" s="79">
        <v>0.33230128643015433</v>
      </c>
    </row>
    <row r="31" spans="1:20" x14ac:dyDescent="0.2">
      <c r="A31" s="57">
        <v>3</v>
      </c>
      <c r="B31" s="16" t="s">
        <v>149</v>
      </c>
      <c r="C31" s="28">
        <v>4218087957.7908602</v>
      </c>
      <c r="D31" s="29">
        <v>639072957.33999991</v>
      </c>
      <c r="E31" s="29">
        <v>2959286921.8185902</v>
      </c>
      <c r="F31" s="30">
        <v>-132782714.980234</v>
      </c>
      <c r="G31" s="28">
        <v>3715546427.9904699</v>
      </c>
      <c r="H31" s="29">
        <v>3169383820.6907778</v>
      </c>
      <c r="I31" s="29">
        <v>138746102.53635699</v>
      </c>
      <c r="J31" s="29">
        <v>3020591187.7444201</v>
      </c>
      <c r="K31" s="29">
        <v>1335797299.056</v>
      </c>
      <c r="L31" s="29">
        <v>1684793888.68841</v>
      </c>
      <c r="M31" s="94"/>
      <c r="N31" s="30">
        <v>437595314.895863</v>
      </c>
      <c r="O31" s="28">
        <v>502541530.72000003</v>
      </c>
      <c r="P31" s="29">
        <v>44490459.259999998</v>
      </c>
      <c r="Q31" s="30">
        <v>478891424.60826898</v>
      </c>
      <c r="R31" s="28">
        <v>7970939.1505629998</v>
      </c>
      <c r="S31" s="76">
        <v>2.3002060533614959E-2</v>
      </c>
      <c r="T31" s="77">
        <v>0.19185564230139518</v>
      </c>
    </row>
    <row r="32" spans="1:20" x14ac:dyDescent="0.2">
      <c r="A32" s="56">
        <v>4</v>
      </c>
      <c r="B32" s="13" t="s">
        <v>152</v>
      </c>
      <c r="C32" s="25">
        <v>3494005572.45854</v>
      </c>
      <c r="D32" s="26">
        <v>487173188.10006797</v>
      </c>
      <c r="E32" s="26">
        <v>2478765701.9299998</v>
      </c>
      <c r="F32" s="27">
        <v>-33331155.370000001</v>
      </c>
      <c r="G32" s="25">
        <v>2983922670.5675001</v>
      </c>
      <c r="H32" s="26">
        <v>2303742474.6175022</v>
      </c>
      <c r="I32" s="26">
        <v>0</v>
      </c>
      <c r="J32" s="26">
        <v>2258088316.9175</v>
      </c>
      <c r="K32" s="26">
        <v>1211778317.4981999</v>
      </c>
      <c r="L32" s="26">
        <v>1046309999.4193</v>
      </c>
      <c r="M32" s="94"/>
      <c r="N32" s="27">
        <v>610282145.80999994</v>
      </c>
      <c r="O32" s="25">
        <v>510082901.88</v>
      </c>
      <c r="P32" s="26">
        <v>17091531</v>
      </c>
      <c r="Q32" s="27">
        <v>585163199.42999995</v>
      </c>
      <c r="R32" s="25">
        <v>8035942.0499999998</v>
      </c>
      <c r="S32" s="78">
        <v>2.7467206561798029E-2</v>
      </c>
      <c r="T32" s="79">
        <v>0.19031521045129021</v>
      </c>
    </row>
    <row r="33" spans="1:21" x14ac:dyDescent="0.2">
      <c r="A33" s="57">
        <v>5</v>
      </c>
      <c r="B33" s="16" t="s">
        <v>155</v>
      </c>
      <c r="C33" s="28">
        <v>2431469783.1177402</v>
      </c>
      <c r="D33" s="29">
        <v>300741366.22000003</v>
      </c>
      <c r="E33" s="29">
        <v>2025031401.2103901</v>
      </c>
      <c r="F33" s="30">
        <v>-50999160.062656</v>
      </c>
      <c r="G33" s="28">
        <v>2122883071.99208</v>
      </c>
      <c r="H33" s="29">
        <v>868948305.84208012</v>
      </c>
      <c r="I33" s="29">
        <v>38574067</v>
      </c>
      <c r="J33" s="29">
        <v>830374238.85209799</v>
      </c>
      <c r="K33" s="29">
        <v>222748680.24599999</v>
      </c>
      <c r="L33" s="29">
        <v>607625558.60609806</v>
      </c>
      <c r="M33" s="94"/>
      <c r="N33" s="30">
        <v>1188565136.01</v>
      </c>
      <c r="O33" s="28">
        <v>308586711.92000198</v>
      </c>
      <c r="P33" s="29">
        <v>5210230</v>
      </c>
      <c r="Q33" s="30">
        <v>378185058.25000203</v>
      </c>
      <c r="R33" s="28">
        <v>1667159.1200019999</v>
      </c>
      <c r="S33" s="76">
        <v>8.1698851425511601E-3</v>
      </c>
      <c r="T33" s="77">
        <v>6.5206325668749246E-2</v>
      </c>
    </row>
    <row r="34" spans="1:21" x14ac:dyDescent="0.2">
      <c r="A34" s="56">
        <v>6</v>
      </c>
      <c r="B34" s="13" t="s">
        <v>153</v>
      </c>
      <c r="C34" s="25">
        <v>1891489455.0104599</v>
      </c>
      <c r="D34" s="26">
        <v>907898816.26353192</v>
      </c>
      <c r="E34" s="26">
        <v>838784111.59097195</v>
      </c>
      <c r="F34" s="27">
        <v>-48910660.637255996</v>
      </c>
      <c r="G34" s="25">
        <v>1480878225.41032</v>
      </c>
      <c r="H34" s="26">
        <v>1359890172.2479</v>
      </c>
      <c r="I34" s="26">
        <v>32574070.990646001</v>
      </c>
      <c r="J34" s="26">
        <v>1327307845.9802101</v>
      </c>
      <c r="K34" s="26">
        <v>822053671.79328203</v>
      </c>
      <c r="L34" s="26">
        <v>505254174.18693203</v>
      </c>
      <c r="M34" s="94">
        <v>0</v>
      </c>
      <c r="N34" s="27">
        <v>80796930.351300001</v>
      </c>
      <c r="O34" s="25">
        <v>410611227.29563898</v>
      </c>
      <c r="P34" s="26">
        <v>114430000</v>
      </c>
      <c r="Q34" s="27">
        <v>472339624.81563902</v>
      </c>
      <c r="R34" s="25">
        <v>3333619.5234500002</v>
      </c>
      <c r="S34" s="78">
        <v>2.0080900032364898E-2</v>
      </c>
      <c r="T34" s="79">
        <v>9.7821612069237285E-2</v>
      </c>
    </row>
    <row r="35" spans="1:21" x14ac:dyDescent="0.2">
      <c r="A35" s="57">
        <v>7</v>
      </c>
      <c r="B35" s="16" t="s">
        <v>151</v>
      </c>
      <c r="C35" s="28">
        <v>1795213598.96034</v>
      </c>
      <c r="D35" s="29">
        <v>460134617.55529493</v>
      </c>
      <c r="E35" s="29">
        <v>1187849089.2679999</v>
      </c>
      <c r="F35" s="30">
        <v>-28712142.450254999</v>
      </c>
      <c r="G35" s="28">
        <v>1492926533.6387401</v>
      </c>
      <c r="H35" s="29">
        <v>1075003478.0545681</v>
      </c>
      <c r="I35" s="29">
        <v>63420309.172700003</v>
      </c>
      <c r="J35" s="29">
        <v>1011583168.8815</v>
      </c>
      <c r="K35" s="29">
        <v>522850345.90319997</v>
      </c>
      <c r="L35" s="29">
        <v>488732822.97829998</v>
      </c>
      <c r="M35" s="94">
        <v>0</v>
      </c>
      <c r="N35" s="30">
        <v>402876036.69818997</v>
      </c>
      <c r="O35" s="28">
        <v>302287065.49000001</v>
      </c>
      <c r="P35" s="29">
        <v>184600374.83000001</v>
      </c>
      <c r="Q35" s="30">
        <v>303124917.53380603</v>
      </c>
      <c r="R35" s="28">
        <v>4349501.9199900003</v>
      </c>
      <c r="S35" s="76">
        <v>2.9034672157521983E-2</v>
      </c>
      <c r="T35" s="77">
        <v>0.17391349595619993</v>
      </c>
    </row>
    <row r="36" spans="1:21" x14ac:dyDescent="0.2">
      <c r="A36" s="56">
        <v>8</v>
      </c>
      <c r="B36" s="13" t="s">
        <v>154</v>
      </c>
      <c r="C36" s="25">
        <v>1680302496.6436501</v>
      </c>
      <c r="D36" s="26">
        <v>187733679.36000001</v>
      </c>
      <c r="E36" s="26">
        <v>1287577324.1914961</v>
      </c>
      <c r="F36" s="27">
        <v>-31513190.974836998</v>
      </c>
      <c r="G36" s="25">
        <v>1426448998.0260201</v>
      </c>
      <c r="H36" s="26">
        <v>1099903543.959996</v>
      </c>
      <c r="I36" s="26">
        <v>130068454.6103</v>
      </c>
      <c r="J36" s="26">
        <v>953548092.36619401</v>
      </c>
      <c r="K36" s="26">
        <v>482331815.61930001</v>
      </c>
      <c r="L36" s="26">
        <v>471216276.746894</v>
      </c>
      <c r="M36" s="94">
        <v>0</v>
      </c>
      <c r="N36" s="27">
        <v>304943165.36000001</v>
      </c>
      <c r="O36" s="25">
        <v>253853499</v>
      </c>
      <c r="P36" s="26">
        <v>121372000</v>
      </c>
      <c r="Q36" s="27">
        <v>310860452.25999999</v>
      </c>
      <c r="R36" s="25">
        <v>1845756.4982149999</v>
      </c>
      <c r="S36" s="78">
        <v>1.3147046717111404E-2</v>
      </c>
      <c r="T36" s="79">
        <v>8.754051690436053E-2</v>
      </c>
    </row>
    <row r="37" spans="1:21" x14ac:dyDescent="0.2">
      <c r="A37" s="57">
        <v>9</v>
      </c>
      <c r="B37" s="16" t="s">
        <v>156</v>
      </c>
      <c r="C37" s="28">
        <v>883637813.91078198</v>
      </c>
      <c r="D37" s="29">
        <v>109122393.87</v>
      </c>
      <c r="E37" s="29">
        <v>705978803.55078197</v>
      </c>
      <c r="F37" s="30">
        <v>-19390827.390000001</v>
      </c>
      <c r="G37" s="28">
        <v>646755922.00243998</v>
      </c>
      <c r="H37" s="29">
        <v>172231720.11000001</v>
      </c>
      <c r="I37" s="29">
        <v>30379853.940000001</v>
      </c>
      <c r="J37" s="29">
        <v>135978720.41</v>
      </c>
      <c r="K37" s="29">
        <v>77730057.060000002</v>
      </c>
      <c r="L37" s="29">
        <v>58248663.350000001</v>
      </c>
      <c r="M37" s="94">
        <v>0</v>
      </c>
      <c r="N37" s="30">
        <v>459419836.01999998</v>
      </c>
      <c r="O37" s="28">
        <v>236881891.906679</v>
      </c>
      <c r="P37" s="29">
        <v>76000000</v>
      </c>
      <c r="Q37" s="30">
        <v>221182765.94067901</v>
      </c>
      <c r="R37" s="28">
        <v>1072610.0466789999</v>
      </c>
      <c r="S37" s="76">
        <v>1.4386585924443052E-2</v>
      </c>
      <c r="T37" s="77">
        <v>5.4459745704925198E-2</v>
      </c>
    </row>
    <row r="38" spans="1:21" x14ac:dyDescent="0.2">
      <c r="A38" s="56">
        <v>10</v>
      </c>
      <c r="B38" s="13" t="s">
        <v>249</v>
      </c>
      <c r="C38" s="25">
        <v>530382377.01239997</v>
      </c>
      <c r="D38" s="26">
        <v>107730933.96250001</v>
      </c>
      <c r="E38" s="26">
        <v>346766722.85769999</v>
      </c>
      <c r="F38" s="27">
        <v>-15067209.2323</v>
      </c>
      <c r="G38" s="25">
        <v>417429453.78710002</v>
      </c>
      <c r="H38" s="26">
        <v>357075362.81830001</v>
      </c>
      <c r="I38" s="26">
        <v>127668918.33</v>
      </c>
      <c r="J38" s="26">
        <v>172989384.61149999</v>
      </c>
      <c r="K38" s="26">
        <v>110846566.8774</v>
      </c>
      <c r="L38" s="26">
        <v>62142817.734099999</v>
      </c>
      <c r="M38" s="94">
        <v>0</v>
      </c>
      <c r="N38" s="27">
        <v>49934099.623400003</v>
      </c>
      <c r="O38" s="25">
        <v>112952923.09</v>
      </c>
      <c r="P38" s="26">
        <v>136800000</v>
      </c>
      <c r="Q38" s="27">
        <v>122501605.5442</v>
      </c>
      <c r="R38" s="25">
        <v>640012.12769999995</v>
      </c>
      <c r="S38" s="78">
        <v>1.4421570988990702E-2</v>
      </c>
      <c r="T38" s="79">
        <v>6.8187398440506877E-2</v>
      </c>
    </row>
    <row r="39" spans="1:21" x14ac:dyDescent="0.2">
      <c r="A39" s="57">
        <v>11</v>
      </c>
      <c r="B39" s="16" t="s">
        <v>150</v>
      </c>
      <c r="C39" s="28">
        <v>453725408.56876397</v>
      </c>
      <c r="D39" s="29">
        <v>153863837.14480001</v>
      </c>
      <c r="E39" s="29">
        <v>209376312</v>
      </c>
      <c r="F39" s="30">
        <v>-14201973</v>
      </c>
      <c r="G39" s="28">
        <v>131304198.48270001</v>
      </c>
      <c r="H39" s="29">
        <v>16903198.221000001</v>
      </c>
      <c r="I39" s="29">
        <v>0</v>
      </c>
      <c r="J39" s="29">
        <v>16619637</v>
      </c>
      <c r="K39" s="29">
        <v>12606813</v>
      </c>
      <c r="L39" s="29">
        <v>4012824</v>
      </c>
      <c r="M39" s="94">
        <v>0</v>
      </c>
      <c r="N39" s="30">
        <v>97057837.508000001</v>
      </c>
      <c r="O39" s="28">
        <v>322421210.08606398</v>
      </c>
      <c r="P39" s="29">
        <v>209008277</v>
      </c>
      <c r="Q39" s="30">
        <v>374448521.55688399</v>
      </c>
      <c r="R39" s="28">
        <v>-2581723.3573070001</v>
      </c>
      <c r="S39" s="76">
        <v>-6.8167188202827439E-2</v>
      </c>
      <c r="T39" s="77">
        <v>-9.5704431345553981E-2</v>
      </c>
    </row>
    <row r="40" spans="1:21" x14ac:dyDescent="0.2">
      <c r="A40" s="56">
        <v>12</v>
      </c>
      <c r="B40" s="13" t="s">
        <v>250</v>
      </c>
      <c r="C40" s="25">
        <v>448670244.95469499</v>
      </c>
      <c r="D40" s="26">
        <v>100875817.119157</v>
      </c>
      <c r="E40" s="26">
        <v>260866107.88</v>
      </c>
      <c r="F40" s="27">
        <v>-1915697.5983269999</v>
      </c>
      <c r="G40" s="25">
        <v>312960318.66269398</v>
      </c>
      <c r="H40" s="26">
        <v>260352998.86000001</v>
      </c>
      <c r="I40" s="26">
        <v>43260376.380000003</v>
      </c>
      <c r="J40" s="26">
        <v>124033508.19</v>
      </c>
      <c r="K40" s="26">
        <v>96931638.790000007</v>
      </c>
      <c r="L40" s="26">
        <v>27101869.399999999</v>
      </c>
      <c r="M40" s="94">
        <v>0</v>
      </c>
      <c r="N40" s="27">
        <v>39169130.810000002</v>
      </c>
      <c r="O40" s="25">
        <v>135709926.29200101</v>
      </c>
      <c r="P40" s="26">
        <v>69161600</v>
      </c>
      <c r="Q40" s="27">
        <v>135547579.613666</v>
      </c>
      <c r="R40" s="25">
        <v>1662861.3825000001</v>
      </c>
      <c r="S40" s="78">
        <v>4.3446192792516596E-2</v>
      </c>
      <c r="T40" s="79">
        <v>0.14794305424198853</v>
      </c>
    </row>
    <row r="41" spans="1:21" x14ac:dyDescent="0.2">
      <c r="A41" s="57">
        <v>13</v>
      </c>
      <c r="B41" s="16" t="s">
        <v>157</v>
      </c>
      <c r="C41" s="28">
        <v>209671684.14750001</v>
      </c>
      <c r="D41" s="29">
        <v>65432111.405900002</v>
      </c>
      <c r="E41" s="29">
        <v>132820442.27150001</v>
      </c>
      <c r="F41" s="30">
        <v>-2054886.9861000001</v>
      </c>
      <c r="G41" s="28">
        <v>132459795.31640001</v>
      </c>
      <c r="H41" s="29">
        <v>118646229.1295</v>
      </c>
      <c r="I41" s="29">
        <v>6103777.0581</v>
      </c>
      <c r="J41" s="29">
        <v>88986013.919799998</v>
      </c>
      <c r="K41" s="29">
        <v>59066016.748199999</v>
      </c>
      <c r="L41" s="29">
        <v>29919997.171599999</v>
      </c>
      <c r="M41" s="94">
        <v>0</v>
      </c>
      <c r="N41" s="30">
        <v>9373474.0121999998</v>
      </c>
      <c r="O41" s="28">
        <v>77211888.831100002</v>
      </c>
      <c r="P41" s="29">
        <v>50000000</v>
      </c>
      <c r="Q41" s="30">
        <v>76355010.571099997</v>
      </c>
      <c r="R41" s="28">
        <v>163121.2604</v>
      </c>
      <c r="S41" s="76">
        <v>9.3705587499439309E-3</v>
      </c>
      <c r="T41" s="77">
        <v>2.5378540036926574E-2</v>
      </c>
    </row>
    <row r="42" spans="1:21" x14ac:dyDescent="0.2">
      <c r="A42" s="56">
        <v>14</v>
      </c>
      <c r="B42" s="13" t="s">
        <v>172</v>
      </c>
      <c r="C42" s="25">
        <v>173828295.897737</v>
      </c>
      <c r="D42" s="26">
        <v>57674189.523318999</v>
      </c>
      <c r="E42" s="26">
        <v>60220139.585680999</v>
      </c>
      <c r="F42" s="27">
        <v>-1424969.3499809999</v>
      </c>
      <c r="G42" s="25">
        <v>115199669.591988</v>
      </c>
      <c r="H42" s="26">
        <v>107722770.60764301</v>
      </c>
      <c r="I42" s="26">
        <v>3287351.022684</v>
      </c>
      <c r="J42" s="26">
        <v>101435419.34999999</v>
      </c>
      <c r="K42" s="26">
        <v>71530323.239999995</v>
      </c>
      <c r="L42" s="26">
        <v>29905096.109999999</v>
      </c>
      <c r="M42" s="94">
        <v>0</v>
      </c>
      <c r="N42" s="27">
        <v>3350497.63</v>
      </c>
      <c r="O42" s="25">
        <v>58628626.061747998</v>
      </c>
      <c r="P42" s="26">
        <v>71733200</v>
      </c>
      <c r="Q42" s="27">
        <v>55833483.691932999</v>
      </c>
      <c r="R42" s="25">
        <v>-408051.06249600003</v>
      </c>
      <c r="S42" s="78">
        <v>-2.8727766892022829E-2</v>
      </c>
      <c r="T42" s="79">
        <v>-8.3229510032310078E-2</v>
      </c>
    </row>
    <row r="43" spans="1:21" x14ac:dyDescent="0.2">
      <c r="A43" s="57">
        <v>15</v>
      </c>
      <c r="B43" s="16" t="s">
        <v>175</v>
      </c>
      <c r="C43" s="28">
        <v>11576852.24</v>
      </c>
      <c r="D43" s="29">
        <v>10619752.949999999</v>
      </c>
      <c r="E43" s="29">
        <v>0</v>
      </c>
      <c r="F43" s="30">
        <v>0</v>
      </c>
      <c r="G43" s="28">
        <v>3746626.11</v>
      </c>
      <c r="H43" s="29">
        <v>2479906.2000000002</v>
      </c>
      <c r="I43" s="29">
        <v>0</v>
      </c>
      <c r="J43" s="29">
        <v>2479906.2000000002</v>
      </c>
      <c r="K43" s="29">
        <v>1557893.01</v>
      </c>
      <c r="L43" s="29">
        <v>922013.19</v>
      </c>
      <c r="M43" s="94">
        <v>0</v>
      </c>
      <c r="N43" s="30">
        <v>0</v>
      </c>
      <c r="O43" s="28">
        <v>7830226.1100000003</v>
      </c>
      <c r="P43" s="29">
        <v>3700005</v>
      </c>
      <c r="Q43" s="30">
        <v>7630226.1100000003</v>
      </c>
      <c r="R43" s="28">
        <v>-139357.44</v>
      </c>
      <c r="S43" s="76">
        <v>-0.14985109181479114</v>
      </c>
      <c r="T43" s="77">
        <v>-0.21168473733899101</v>
      </c>
      <c r="U43" s="84"/>
    </row>
    <row r="44" spans="1:21" x14ac:dyDescent="0.2">
      <c r="A44" s="56"/>
      <c r="B44" s="13" t="s">
        <v>170</v>
      </c>
      <c r="C44" s="25"/>
      <c r="D44" s="26"/>
      <c r="E44" s="26"/>
      <c r="F44" s="27"/>
      <c r="G44" s="25"/>
      <c r="H44" s="26"/>
      <c r="I44" s="26"/>
      <c r="J44" s="26"/>
      <c r="K44" s="26"/>
      <c r="L44" s="26"/>
      <c r="M44" s="26"/>
      <c r="N44" s="27"/>
      <c r="O44" s="25"/>
      <c r="P44" s="26"/>
      <c r="Q44" s="27"/>
      <c r="R44" s="25"/>
      <c r="S44" s="78"/>
      <c r="T44" s="79"/>
    </row>
    <row r="45" spans="1:21" x14ac:dyDescent="0.2"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</row>
    <row r="46" spans="1:21" x14ac:dyDescent="0.2">
      <c r="A46" s="63"/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</row>
    <row r="47" spans="1:21" x14ac:dyDescent="0.2">
      <c r="K47" s="95"/>
      <c r="L47" s="96"/>
    </row>
    <row r="48" spans="1:21" x14ac:dyDescent="0.2">
      <c r="K48" s="95"/>
      <c r="L48" s="96"/>
    </row>
    <row r="49" spans="11:12" x14ac:dyDescent="0.2">
      <c r="K49" s="95"/>
      <c r="L49" s="96"/>
    </row>
    <row r="50" spans="11:12" x14ac:dyDescent="0.2">
      <c r="K50" s="95"/>
      <c r="L50" s="96"/>
    </row>
    <row r="51" spans="11:12" x14ac:dyDescent="0.2">
      <c r="K51" s="95"/>
      <c r="L51" s="96"/>
    </row>
    <row r="52" spans="11:12" x14ac:dyDescent="0.2">
      <c r="K52" s="95"/>
      <c r="L52" s="96"/>
    </row>
    <row r="53" spans="11:12" x14ac:dyDescent="0.2">
      <c r="K53" s="95"/>
      <c r="L53" s="96"/>
    </row>
    <row r="54" spans="11:12" x14ac:dyDescent="0.2">
      <c r="K54" s="95"/>
      <c r="L54" s="96"/>
    </row>
    <row r="55" spans="11:12" x14ac:dyDescent="0.2">
      <c r="K55" s="95"/>
      <c r="L55" s="96"/>
    </row>
    <row r="56" spans="11:12" x14ac:dyDescent="0.2">
      <c r="K56" s="95"/>
      <c r="L56" s="96"/>
    </row>
    <row r="57" spans="11:12" x14ac:dyDescent="0.2">
      <c r="K57" s="95"/>
      <c r="L57" s="96"/>
    </row>
    <row r="58" spans="11:12" x14ac:dyDescent="0.2">
      <c r="K58" s="95"/>
      <c r="L58" s="96"/>
    </row>
  </sheetData>
  <mergeCells count="9">
    <mergeCell ref="R26:T26"/>
    <mergeCell ref="O26:Q26"/>
    <mergeCell ref="B5:B6"/>
    <mergeCell ref="A5:A6"/>
    <mergeCell ref="A26:A27"/>
    <mergeCell ref="B26:B27"/>
    <mergeCell ref="C5:J5"/>
    <mergeCell ref="C26:F26"/>
    <mergeCell ref="H26:N26"/>
  </mergeCells>
  <pageMargins left="0" right="0" top="0.25" bottom="0.25" header="0.05" footer="0.05"/>
  <pageSetup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B050"/>
    <pageSetUpPr fitToPage="1"/>
  </sheetPr>
  <dimension ref="A1:Z46"/>
  <sheetViews>
    <sheetView view="pageBreakPreview" zoomScale="115" zoomScaleNormal="100" zoomScaleSheetLayoutView="115" workbookViewId="0">
      <selection activeCell="B3" sqref="B3"/>
    </sheetView>
  </sheetViews>
  <sheetFormatPr defaultColWidth="9.140625" defaultRowHeight="12.75" x14ac:dyDescent="0.2"/>
  <cols>
    <col min="1" max="1" width="5.85546875" style="7" customWidth="1"/>
    <col min="2" max="2" width="33.7109375" style="7" bestFit="1" customWidth="1"/>
    <col min="3" max="3" width="12.28515625" style="7" bestFit="1" customWidth="1"/>
    <col min="4" max="5" width="12.7109375" style="7" bestFit="1" customWidth="1"/>
    <col min="6" max="6" width="11.85546875" style="7" bestFit="1" customWidth="1"/>
    <col min="7" max="8" width="13.42578125" style="7" bestFit="1" customWidth="1"/>
    <col min="9" max="9" width="13" style="7" bestFit="1" customWidth="1"/>
    <col min="10" max="10" width="12.5703125" style="7" bestFit="1" customWidth="1"/>
    <col min="11" max="11" width="12.28515625" style="7" bestFit="1" customWidth="1"/>
    <col min="12" max="12" width="12.5703125" style="7" bestFit="1" customWidth="1"/>
    <col min="13" max="13" width="11.5703125" style="7" bestFit="1" customWidth="1"/>
    <col min="14" max="14" width="10.85546875" style="7" bestFit="1" customWidth="1"/>
    <col min="15" max="15" width="12.5703125" style="7" bestFit="1" customWidth="1"/>
    <col min="16" max="16" width="14" style="7" bestFit="1" customWidth="1"/>
    <col min="17" max="17" width="8.7109375" style="7" bestFit="1" customWidth="1"/>
    <col min="18" max="18" width="9.42578125" style="7" bestFit="1" customWidth="1"/>
    <col min="19" max="19" width="8.85546875" style="7" bestFit="1" customWidth="1"/>
    <col min="20" max="20" width="8" style="7" bestFit="1" customWidth="1"/>
    <col min="21" max="21" width="9.28515625" style="7" bestFit="1" customWidth="1"/>
    <col min="22" max="22" width="12.28515625" style="7" bestFit="1" customWidth="1"/>
    <col min="23" max="23" width="6.7109375" style="7" bestFit="1" customWidth="1"/>
    <col min="24" max="24" width="7.28515625" style="7" bestFit="1" customWidth="1"/>
    <col min="25" max="26" width="12.140625" style="7" bestFit="1" customWidth="1"/>
    <col min="27" max="16384" width="9.140625" style="7"/>
  </cols>
  <sheetData>
    <row r="1" spans="1:10" x14ac:dyDescent="0.2">
      <c r="C1" s="65"/>
    </row>
    <row r="2" spans="1:10" x14ac:dyDescent="0.2">
      <c r="A2" s="7" t="s">
        <v>84</v>
      </c>
    </row>
    <row r="3" spans="1:10" x14ac:dyDescent="0.2">
      <c r="B3" s="86">
        <f>BS!B3</f>
        <v>45322</v>
      </c>
    </row>
    <row r="4" spans="1:10" ht="13.5" thickBot="1" x14ac:dyDescent="0.25"/>
    <row r="5" spans="1:10" x14ac:dyDescent="0.2">
      <c r="A5" s="180" t="s">
        <v>0</v>
      </c>
      <c r="B5" s="178" t="s">
        <v>49</v>
      </c>
      <c r="C5" s="182" t="s">
        <v>48</v>
      </c>
      <c r="D5" s="183"/>
      <c r="E5" s="183"/>
      <c r="F5" s="183"/>
      <c r="G5" s="183"/>
      <c r="H5" s="183"/>
      <c r="I5" s="183"/>
      <c r="J5" s="184"/>
    </row>
    <row r="6" spans="1:10" s="12" customFormat="1" ht="59.25" x14ac:dyDescent="0.2">
      <c r="A6" s="181"/>
      <c r="B6" s="179"/>
      <c r="C6" s="9" t="s">
        <v>1</v>
      </c>
      <c r="D6" s="10" t="s">
        <v>6</v>
      </c>
      <c r="E6" s="10" t="s">
        <v>7</v>
      </c>
      <c r="F6" s="10" t="s">
        <v>26</v>
      </c>
      <c r="G6" s="10" t="s">
        <v>50</v>
      </c>
      <c r="H6" s="10" t="s">
        <v>25</v>
      </c>
      <c r="I6" s="10" t="s">
        <v>8</v>
      </c>
      <c r="J6" s="9" t="s">
        <v>10</v>
      </c>
    </row>
    <row r="7" spans="1:10" x14ac:dyDescent="0.2">
      <c r="A7" s="56">
        <v>1</v>
      </c>
      <c r="B7" s="13" t="str">
        <f>B29</f>
        <v>TBC Bank</v>
      </c>
      <c r="C7" s="32">
        <f>BS!C7</f>
        <v>0.39081608699890164</v>
      </c>
      <c r="D7" s="33">
        <f>BS!D7</f>
        <v>0.39318572389322903</v>
      </c>
      <c r="E7" s="33">
        <f>BS!E7</f>
        <v>0.39238751020783069</v>
      </c>
      <c r="F7" s="33">
        <f>BS!F7</f>
        <v>0.39798231676355356</v>
      </c>
      <c r="G7" s="33">
        <f>BS!G7</f>
        <v>0.38733934460385028</v>
      </c>
      <c r="H7" s="33">
        <f>BS!H7</f>
        <v>0.43025682075042843</v>
      </c>
      <c r="I7" s="33">
        <f>BS!I7</f>
        <v>0.35604557557239042</v>
      </c>
      <c r="J7" s="34">
        <f>BS!J7</f>
        <v>0.38232988640492716</v>
      </c>
    </row>
    <row r="8" spans="1:10" x14ac:dyDescent="0.2">
      <c r="A8" s="57">
        <v>2</v>
      </c>
      <c r="B8" s="16" t="str">
        <f t="shared" ref="B8:B21" si="0">B30</f>
        <v>Bank of Georgia</v>
      </c>
      <c r="C8" s="35">
        <f>BS!C8</f>
        <v>0.37726007593617172</v>
      </c>
      <c r="D8" s="36">
        <f>BS!D8</f>
        <v>0.37061303296905046</v>
      </c>
      <c r="E8" s="36">
        <f>BS!E8</f>
        <v>0.38161003518048736</v>
      </c>
      <c r="F8" s="36">
        <f>BS!F8</f>
        <v>0.39375668681002352</v>
      </c>
      <c r="G8" s="36">
        <f>BS!G8</f>
        <v>0.39806571496658871</v>
      </c>
      <c r="H8" s="36">
        <f>BS!H8</f>
        <v>0.31499887129874732</v>
      </c>
      <c r="I8" s="36">
        <f>BS!I8</f>
        <v>0.45863485493735273</v>
      </c>
      <c r="J8" s="37">
        <f>BS!J8</f>
        <v>0.35376887023671738</v>
      </c>
    </row>
    <row r="9" spans="1:10" x14ac:dyDescent="0.2">
      <c r="A9" s="56">
        <v>3</v>
      </c>
      <c r="B9" s="13" t="str">
        <f t="shared" si="0"/>
        <v>Liberty Bank</v>
      </c>
      <c r="C9" s="32">
        <f>BS!C9</f>
        <v>5.3686304486594998E-2</v>
      </c>
      <c r="D9" s="33">
        <f>BS!D9</f>
        <v>5.5948865274840026E-2</v>
      </c>
      <c r="E9" s="33">
        <f>BS!E9</f>
        <v>5.6047038057248505E-2</v>
      </c>
      <c r="F9" s="33">
        <f>BS!F9</f>
        <v>6.048770666914275E-2</v>
      </c>
      <c r="G9" s="33">
        <f>BS!G9</f>
        <v>6.453629923619042E-2</v>
      </c>
      <c r="H9" s="33">
        <f>BS!H9</f>
        <v>6.7680648806774879E-2</v>
      </c>
      <c r="I9" s="33">
        <f>BS!I9</f>
        <v>6.2243560751755501E-2</v>
      </c>
      <c r="J9" s="34">
        <f>BS!J9</f>
        <v>4.09375694521006E-2</v>
      </c>
    </row>
    <row r="10" spans="1:10" x14ac:dyDescent="0.2">
      <c r="A10" s="57">
        <v>4</v>
      </c>
      <c r="B10" s="16" t="str">
        <f t="shared" si="0"/>
        <v>Basis Bank</v>
      </c>
      <c r="C10" s="35">
        <f>BS!C10</f>
        <v>4.4470444646467322E-2</v>
      </c>
      <c r="D10" s="36">
        <f>BS!D10</f>
        <v>4.686403581980126E-2</v>
      </c>
      <c r="E10" s="36">
        <f>BS!E10</f>
        <v>4.5010883518318459E-2</v>
      </c>
      <c r="F10" s="36">
        <f>BS!F10</f>
        <v>4.3966937086066506E-2</v>
      </c>
      <c r="G10" s="36">
        <f>BS!G10</f>
        <v>4.8245079941173372E-2</v>
      </c>
      <c r="H10" s="36">
        <f>BS!H10</f>
        <v>6.1396996981667035E-2</v>
      </c>
      <c r="I10" s="36">
        <f>BS!I10</f>
        <v>3.8655209074104753E-2</v>
      </c>
      <c r="J10" s="37">
        <f>BS!J10</f>
        <v>4.1551897595655723E-2</v>
      </c>
    </row>
    <row r="11" spans="1:10" x14ac:dyDescent="0.2">
      <c r="A11" s="56">
        <v>5</v>
      </c>
      <c r="B11" s="13" t="str">
        <f t="shared" si="0"/>
        <v>Credo Bank</v>
      </c>
      <c r="C11" s="32">
        <f>BS!C11</f>
        <v>3.0946871765751435E-2</v>
      </c>
      <c r="D11" s="33">
        <f>BS!D11</f>
        <v>3.8285645169551429E-2</v>
      </c>
      <c r="E11" s="33">
        <f>BS!E11</f>
        <v>3.2022559974140608E-2</v>
      </c>
      <c r="F11" s="33">
        <f>BS!F11</f>
        <v>1.6583882927429253E-2</v>
      </c>
      <c r="G11" s="33">
        <f>BS!G11</f>
        <v>1.774132182269916E-2</v>
      </c>
      <c r="H11" s="33">
        <f>BS!H11</f>
        <v>1.1285975207882272E-2</v>
      </c>
      <c r="I11" s="33">
        <f>BS!I11</f>
        <v>2.2448311704680396E-2</v>
      </c>
      <c r="J11" s="34">
        <f>BS!J11</f>
        <v>2.5137802905804068E-2</v>
      </c>
    </row>
    <row r="12" spans="1:10" x14ac:dyDescent="0.2">
      <c r="A12" s="57">
        <v>6</v>
      </c>
      <c r="B12" s="16" t="str">
        <f t="shared" si="0"/>
        <v>Cartu Bank</v>
      </c>
      <c r="C12" s="35">
        <f>BS!C12</f>
        <v>2.4074196610176533E-2</v>
      </c>
      <c r="D12" s="36">
        <f>BS!D12</f>
        <v>1.5858218717514579E-2</v>
      </c>
      <c r="E12" s="36">
        <f>BS!E12</f>
        <v>2.2338258952294198E-2</v>
      </c>
      <c r="F12" s="36">
        <f>BS!F12</f>
        <v>2.5953510996106769E-2</v>
      </c>
      <c r="G12" s="36">
        <f>BS!G12</f>
        <v>2.8358533479893758E-2</v>
      </c>
      <c r="H12" s="36">
        <f>BS!H12</f>
        <v>4.1650874650127921E-2</v>
      </c>
      <c r="I12" s="36">
        <f>BS!I12</f>
        <v>1.8666270751115349E-2</v>
      </c>
      <c r="J12" s="37">
        <f>BS!J12</f>
        <v>3.3448828818474621E-2</v>
      </c>
    </row>
    <row r="13" spans="1:10" x14ac:dyDescent="0.2">
      <c r="A13" s="56">
        <v>7</v>
      </c>
      <c r="B13" s="13" t="str">
        <f t="shared" si="0"/>
        <v>ProCredit Bank</v>
      </c>
      <c r="C13" s="32">
        <f>BS!C13</f>
        <v>2.2848832185741599E-2</v>
      </c>
      <c r="D13" s="33">
        <f>BS!D13</f>
        <v>2.245771039377803E-2</v>
      </c>
      <c r="E13" s="33">
        <f>BS!E13</f>
        <v>2.2520001262043489E-2</v>
      </c>
      <c r="F13" s="33">
        <f>BS!F13</f>
        <v>2.0516446958671181E-2</v>
      </c>
      <c r="G13" s="33">
        <f>BS!G13</f>
        <v>2.1612932711354407E-2</v>
      </c>
      <c r="H13" s="33">
        <f>BS!H13</f>
        <v>2.6491182954616631E-2</v>
      </c>
      <c r="I13" s="33">
        <f>BS!I13</f>
        <v>1.8055900702553425E-2</v>
      </c>
      <c r="J13" s="34">
        <f>BS!J13</f>
        <v>2.4624626984040155E-2</v>
      </c>
    </row>
    <row r="14" spans="1:10" x14ac:dyDescent="0.2">
      <c r="A14" s="57">
        <v>8</v>
      </c>
      <c r="B14" s="16" t="str">
        <f t="shared" si="0"/>
        <v>Tera bank</v>
      </c>
      <c r="C14" s="35">
        <f>BS!C14</f>
        <v>2.1386285057849307E-2</v>
      </c>
      <c r="D14" s="36">
        <f>BS!D14</f>
        <v>2.4343192176126925E-2</v>
      </c>
      <c r="E14" s="36">
        <f>BS!E14</f>
        <v>2.151722305952394E-2</v>
      </c>
      <c r="F14" s="36">
        <f>BS!F14</f>
        <v>2.0991664845724563E-2</v>
      </c>
      <c r="G14" s="36">
        <f>BS!G14</f>
        <v>2.0372987008214157E-2</v>
      </c>
      <c r="H14" s="36">
        <f>BS!H14</f>
        <v>2.4438236433277437E-2</v>
      </c>
      <c r="I14" s="36">
        <f>BS!I14</f>
        <v>1.7408763852855908E-2</v>
      </c>
      <c r="J14" s="37">
        <f>BS!J14</f>
        <v>2.0679176964901274E-2</v>
      </c>
    </row>
    <row r="15" spans="1:10" x14ac:dyDescent="0.2">
      <c r="A15" s="56">
        <v>9</v>
      </c>
      <c r="B15" s="13" t="str">
        <f t="shared" si="0"/>
        <v>HALYK Bank</v>
      </c>
      <c r="C15" s="32">
        <f>BS!C15</f>
        <v>1.1246623875128668E-2</v>
      </c>
      <c r="D15" s="33">
        <f>BS!D15</f>
        <v>1.334737523270709E-2</v>
      </c>
      <c r="E15" s="33">
        <f>BS!E15</f>
        <v>9.7559684629823108E-3</v>
      </c>
      <c r="F15" s="33">
        <f>BS!F15</f>
        <v>3.2870432722992065E-3</v>
      </c>
      <c r="G15" s="33">
        <f>BS!G15</f>
        <v>2.9052469681231674E-3</v>
      </c>
      <c r="H15" s="33">
        <f>BS!H15</f>
        <v>3.9383375736170619E-3</v>
      </c>
      <c r="I15" s="33">
        <f>BS!I15</f>
        <v>2.1519571267894166E-3</v>
      </c>
      <c r="J15" s="34">
        <f>BS!J15</f>
        <v>1.9296651737381921E-2</v>
      </c>
    </row>
    <row r="16" spans="1:10" x14ac:dyDescent="0.2">
      <c r="A16" s="57">
        <v>10</v>
      </c>
      <c r="B16" s="16" t="str">
        <f t="shared" si="0"/>
        <v>Pasha Bank</v>
      </c>
      <c r="C16" s="35">
        <f>BS!C16</f>
        <v>6.750515890504228E-3</v>
      </c>
      <c r="D16" s="36">
        <f>BS!D16</f>
        <v>6.5560404149795975E-3</v>
      </c>
      <c r="E16" s="36">
        <f>BS!E16</f>
        <v>6.2967008853326211E-3</v>
      </c>
      <c r="F16" s="36">
        <f>BS!F16</f>
        <v>6.8147851528514306E-3</v>
      </c>
      <c r="G16" s="36">
        <f>BS!G16</f>
        <v>3.6959965768518363E-3</v>
      </c>
      <c r="H16" s="36">
        <f>BS!H16</f>
        <v>5.616246993138653E-3</v>
      </c>
      <c r="I16" s="36">
        <f>BS!I16</f>
        <v>2.2958240036880131E-3</v>
      </c>
      <c r="J16" s="37">
        <f>BS!J16</f>
        <v>9.2012656689084808E-3</v>
      </c>
    </row>
    <row r="17" spans="1:26" x14ac:dyDescent="0.2">
      <c r="A17" s="56">
        <v>11</v>
      </c>
      <c r="B17" s="13" t="str">
        <f t="shared" si="0"/>
        <v>VTB Bank Georgia</v>
      </c>
      <c r="C17" s="32">
        <f>BS!C17</f>
        <v>5.774853602266948E-3</v>
      </c>
      <c r="D17" s="33">
        <f>BS!D17</f>
        <v>3.9585100672265882E-3</v>
      </c>
      <c r="E17" s="33">
        <f>BS!E17</f>
        <v>1.9806538693735508E-3</v>
      </c>
      <c r="F17" s="33">
        <f>BS!F17</f>
        <v>3.2259762578688888E-4</v>
      </c>
      <c r="G17" s="33">
        <f>BS!G17</f>
        <v>3.5508607420317183E-4</v>
      </c>
      <c r="H17" s="33">
        <f>BS!H17</f>
        <v>6.3874757332468162E-4</v>
      </c>
      <c r="I17" s="33">
        <f>BS!I17</f>
        <v>1.4825104489460554E-4</v>
      </c>
      <c r="J17" s="34">
        <f>BS!J17</f>
        <v>2.6264775891890812E-2</v>
      </c>
    </row>
    <row r="18" spans="1:26" x14ac:dyDescent="0.2">
      <c r="A18" s="57">
        <v>12</v>
      </c>
      <c r="B18" s="16" t="str">
        <f t="shared" si="0"/>
        <v>IS Bank</v>
      </c>
      <c r="C18" s="35">
        <f>BS!C18</f>
        <v>5.7105133002793617E-3</v>
      </c>
      <c r="D18" s="36">
        <f>BS!D18</f>
        <v>4.9319863568959852E-3</v>
      </c>
      <c r="E18" s="36">
        <f>BS!E18</f>
        <v>4.7208396477993412E-3</v>
      </c>
      <c r="F18" s="36">
        <f>BS!F18</f>
        <v>4.9688383346523724E-3</v>
      </c>
      <c r="G18" s="36">
        <f>BS!G18</f>
        <v>2.6500320971411147E-3</v>
      </c>
      <c r="H18" s="36">
        <f>BS!H18</f>
        <v>4.9112213416267125E-3</v>
      </c>
      <c r="I18" s="36">
        <f>BS!I18</f>
        <v>1.0012600744879756E-3</v>
      </c>
      <c r="J18" s="37">
        <f>BS!J18</f>
        <v>1.1055075438160485E-2</v>
      </c>
    </row>
    <row r="19" spans="1:26" x14ac:dyDescent="0.2">
      <c r="A19" s="56">
        <v>13</v>
      </c>
      <c r="B19" s="13" t="str">
        <f t="shared" si="0"/>
        <v>Ziraat Bank</v>
      </c>
      <c r="C19" s="32">
        <f>BS!C19</f>
        <v>2.6686256877524257E-3</v>
      </c>
      <c r="D19" s="33">
        <f>BS!D19</f>
        <v>2.5111296155852659E-3</v>
      </c>
      <c r="E19" s="33">
        <f>BS!E19</f>
        <v>1.9980854318563399E-3</v>
      </c>
      <c r="F19" s="33">
        <f>BS!F19</f>
        <v>2.2643638987911927E-3</v>
      </c>
      <c r="G19" s="33">
        <f>BS!G19</f>
        <v>1.9012265034290812E-3</v>
      </c>
      <c r="H19" s="33">
        <f>BS!H19</f>
        <v>2.9926893390000908E-3</v>
      </c>
      <c r="I19" s="33">
        <f>BS!I19</f>
        <v>1.1053738823166284E-3</v>
      </c>
      <c r="J19" s="34">
        <f>BS!J19</f>
        <v>6.2897628719807445E-3</v>
      </c>
    </row>
    <row r="20" spans="1:26" x14ac:dyDescent="0.2">
      <c r="A20" s="57">
        <v>14</v>
      </c>
      <c r="B20" s="16" t="str">
        <f t="shared" si="0"/>
        <v>Silk Bank</v>
      </c>
      <c r="C20" s="35">
        <f>BS!C20</f>
        <v>2.2124239502201832E-3</v>
      </c>
      <c r="D20" s="36">
        <f>BS!D20</f>
        <v>1.1385338987139511E-3</v>
      </c>
      <c r="E20" s="36">
        <f>BS!E20</f>
        <v>1.7377256322690111E-3</v>
      </c>
      <c r="F20" s="36">
        <f>BS!F20</f>
        <v>2.0558896362013672E-3</v>
      </c>
      <c r="G20" s="36">
        <f>BS!G20</f>
        <v>2.167213690776998E-3</v>
      </c>
      <c r="H20" s="36">
        <f>BS!H20</f>
        <v>3.6242165556576488E-3</v>
      </c>
      <c r="I20" s="36">
        <f>BS!I20</f>
        <v>1.1048233727622002E-3</v>
      </c>
      <c r="J20" s="37">
        <f>BS!J20</f>
        <v>4.7759504529811883E-3</v>
      </c>
    </row>
    <row r="21" spans="1:26" x14ac:dyDescent="0.2">
      <c r="A21" s="56">
        <v>15</v>
      </c>
      <c r="B21" s="13" t="str">
        <f t="shared" si="0"/>
        <v>Paysera</v>
      </c>
      <c r="C21" s="32">
        <f>BS!C21</f>
        <v>1.4734600619340031E-4</v>
      </c>
      <c r="D21" s="33">
        <f>BS!D21</f>
        <v>0</v>
      </c>
      <c r="E21" s="33">
        <f>BS!E21</f>
        <v>5.6515858499720386E-5</v>
      </c>
      <c r="F21" s="33">
        <f>BS!F21</f>
        <v>4.7329022699401122E-5</v>
      </c>
      <c r="G21" s="33">
        <f>BS!G21</f>
        <v>5.2984319510113604E-5</v>
      </c>
      <c r="H21" s="33">
        <f>BS!H21</f>
        <v>7.8933540113348548E-5</v>
      </c>
      <c r="I21" s="33">
        <f>BS!I21</f>
        <v>3.4063148252728869E-5</v>
      </c>
      <c r="J21" s="34">
        <f>BS!J21</f>
        <v>6.3785857607533115E-4</v>
      </c>
    </row>
    <row r="22" spans="1:26" s="87" customFormat="1" ht="13.5" thickBot="1" x14ac:dyDescent="0.25">
      <c r="A22" s="57"/>
      <c r="B22" s="16"/>
      <c r="C22" s="35"/>
      <c r="D22" s="36"/>
      <c r="E22" s="36"/>
      <c r="F22" s="36"/>
      <c r="G22" s="36"/>
      <c r="H22" s="36"/>
      <c r="I22" s="36"/>
      <c r="J22" s="37"/>
    </row>
    <row r="23" spans="1:26" ht="13.5" thickBot="1" x14ac:dyDescent="0.25">
      <c r="A23" s="57"/>
      <c r="B23" s="20" t="s">
        <v>51</v>
      </c>
      <c r="C23" s="21">
        <f t="shared" ref="C23:J23" si="1">SUM(C7:C22)</f>
        <v>0.99999999999999967</v>
      </c>
      <c r="D23" s="22">
        <f t="shared" si="1"/>
        <v>1.0000000000000002</v>
      </c>
      <c r="E23" s="22">
        <f t="shared" si="1"/>
        <v>1.0000000000000002</v>
      </c>
      <c r="F23" s="22">
        <f t="shared" si="1"/>
        <v>0.99999999999999989</v>
      </c>
      <c r="G23" s="22">
        <f t="shared" si="1"/>
        <v>0.99999999999999967</v>
      </c>
      <c r="H23" s="22">
        <f t="shared" si="1"/>
        <v>1.0000000000000004</v>
      </c>
      <c r="I23" s="22">
        <f t="shared" si="1"/>
        <v>1.0000000000000002</v>
      </c>
      <c r="J23" s="23">
        <f t="shared" si="1"/>
        <v>1</v>
      </c>
    </row>
    <row r="24" spans="1:26" x14ac:dyDescent="0.2">
      <c r="A24" s="57"/>
      <c r="B24" s="16"/>
      <c r="P24" s="7" t="s">
        <v>54</v>
      </c>
      <c r="Y24" s="24"/>
      <c r="Z24" s="24"/>
    </row>
    <row r="25" spans="1:26" ht="13.5" thickBot="1" x14ac:dyDescent="0.25"/>
    <row r="26" spans="1:26" x14ac:dyDescent="0.2">
      <c r="A26" s="180" t="s">
        <v>0</v>
      </c>
      <c r="B26" s="178" t="s">
        <v>49</v>
      </c>
      <c r="C26" s="182" t="s">
        <v>1</v>
      </c>
      <c r="D26" s="183"/>
      <c r="E26" s="183"/>
      <c r="F26" s="184"/>
      <c r="G26" s="88" t="s">
        <v>2</v>
      </c>
      <c r="H26" s="89"/>
      <c r="I26" s="89"/>
      <c r="J26" s="89"/>
      <c r="K26" s="89"/>
      <c r="L26" s="89"/>
      <c r="M26" s="89"/>
      <c r="N26" s="90"/>
      <c r="O26" s="182" t="s">
        <v>3</v>
      </c>
      <c r="P26" s="183"/>
      <c r="Q26" s="184"/>
      <c r="R26" s="182" t="s">
        <v>4</v>
      </c>
      <c r="S26" s="183"/>
      <c r="T26" s="184"/>
    </row>
    <row r="27" spans="1:26" ht="105" x14ac:dyDescent="0.2">
      <c r="A27" s="181"/>
      <c r="B27" s="179"/>
      <c r="C27" s="9" t="s">
        <v>5</v>
      </c>
      <c r="D27" s="10" t="s">
        <v>52</v>
      </c>
      <c r="E27" s="10" t="s">
        <v>6</v>
      </c>
      <c r="F27" s="11" t="s">
        <v>9</v>
      </c>
      <c r="G27" s="9" t="s">
        <v>7</v>
      </c>
      <c r="H27" s="10" t="s">
        <v>26</v>
      </c>
      <c r="I27" s="10" t="s">
        <v>279</v>
      </c>
      <c r="J27" s="10" t="s">
        <v>50</v>
      </c>
      <c r="K27" s="10" t="s">
        <v>25</v>
      </c>
      <c r="L27" s="10" t="s">
        <v>8</v>
      </c>
      <c r="M27" s="10" t="s">
        <v>174</v>
      </c>
      <c r="N27" s="11" t="s">
        <v>53</v>
      </c>
      <c r="O27" s="9" t="s">
        <v>10</v>
      </c>
      <c r="P27" s="10" t="s">
        <v>11</v>
      </c>
      <c r="Q27" s="11" t="s">
        <v>12</v>
      </c>
      <c r="R27" s="9" t="str">
        <f>"NET Income of "&amp;MONTH($B$3)&amp;" months "&amp;YEAR($B$3)</f>
        <v>NET Income of 1 months 2024</v>
      </c>
      <c r="S27" s="10" t="s">
        <v>88</v>
      </c>
      <c r="T27" s="11" t="s">
        <v>89</v>
      </c>
    </row>
    <row r="28" spans="1:26" x14ac:dyDescent="0.2">
      <c r="A28" s="131"/>
      <c r="B28" s="132" t="s">
        <v>274</v>
      </c>
      <c r="C28" s="133">
        <f>BS!C28</f>
        <v>78569162063.372787</v>
      </c>
      <c r="D28" s="134">
        <f>BS!D28</f>
        <v>12290564546.354671</v>
      </c>
      <c r="E28" s="134">
        <f>BS!E28</f>
        <v>52892706711.4151</v>
      </c>
      <c r="F28" s="135">
        <f>BS!F28</f>
        <v>-999986897.46744609</v>
      </c>
      <c r="G28" s="133">
        <f>BS!G28</f>
        <v>66293359235.063843</v>
      </c>
      <c r="H28" s="134">
        <f>BS!H28</f>
        <v>52397156301.969864</v>
      </c>
      <c r="I28" s="134">
        <f>BS!I28</f>
        <v>3883324632.852037</v>
      </c>
      <c r="J28" s="134">
        <f>BS!J28</f>
        <v>46804530527.690132</v>
      </c>
      <c r="K28" s="134">
        <f>BS!K28</f>
        <v>19736768524.03764</v>
      </c>
      <c r="L28" s="134">
        <f>BS!L28</f>
        <v>27067762003.652603</v>
      </c>
      <c r="M28" s="134">
        <f>BS!M28</f>
        <v>1203148384.9300001</v>
      </c>
      <c r="N28" s="135">
        <f>BS!N28</f>
        <v>12238775397.768951</v>
      </c>
      <c r="O28" s="133">
        <f>BS!O28</f>
        <v>12275802824.786743</v>
      </c>
      <c r="P28" s="134">
        <f>BS!P28</f>
        <v>1152607244.96</v>
      </c>
      <c r="Q28" s="135">
        <f>BS!Q28</f>
        <v>14101530346.848492</v>
      </c>
      <c r="R28" s="136">
        <f>BS!R28</f>
        <v>234936370.49206299</v>
      </c>
      <c r="S28" s="137">
        <f>BS!S28</f>
        <v>3.5551163360684507E-2</v>
      </c>
      <c r="T28" s="138">
        <f>BS!T28</f>
        <v>0.23002311979702073</v>
      </c>
    </row>
    <row r="29" spans="1:26" x14ac:dyDescent="0.2">
      <c r="A29" s="57">
        <v>1</v>
      </c>
      <c r="B29" s="16" t="s">
        <v>159</v>
      </c>
      <c r="C29" s="28">
        <f>BS!C29</f>
        <v>30706092476.3899</v>
      </c>
      <c r="D29" s="29">
        <f>BS!D29</f>
        <v>5172941025.71</v>
      </c>
      <c r="E29" s="29">
        <f>BS!E29</f>
        <v>20796657177</v>
      </c>
      <c r="F29" s="30">
        <f>BS!F29</f>
        <v>-315332076.04000002</v>
      </c>
      <c r="G29" s="28">
        <f>BS!G29</f>
        <v>26012686173.560001</v>
      </c>
      <c r="H29" s="29">
        <f>BS!H29</f>
        <v>20853141656.879997</v>
      </c>
      <c r="I29" s="29">
        <f>BS!I29</f>
        <v>1948592828.29125</v>
      </c>
      <c r="J29" s="29">
        <f>BS!J29</f>
        <v>18129236179.086399</v>
      </c>
      <c r="K29" s="29">
        <f>BS!K29</f>
        <v>8491879277.0395603</v>
      </c>
      <c r="L29" s="29">
        <f>BS!L29</f>
        <v>9637356902.0469704</v>
      </c>
      <c r="M29" s="94"/>
      <c r="N29" s="30">
        <f>BS!N29</f>
        <v>4664223730.8499994</v>
      </c>
      <c r="O29" s="28">
        <f>BS!O29</f>
        <v>4693406299.5299997</v>
      </c>
      <c r="P29" s="29">
        <f>BS!P29</f>
        <v>21015907.690000001</v>
      </c>
      <c r="Q29" s="30">
        <f>BS!Q29</f>
        <v>5427451249.8915005</v>
      </c>
      <c r="R29" s="28">
        <f>BS!R29</f>
        <v>85946297.109999999</v>
      </c>
      <c r="S29" s="76">
        <f>BS!S29</f>
        <v>3.3239370249604591E-2</v>
      </c>
      <c r="T29" s="77">
        <f>BS!T29</f>
        <v>0.22191213947780733</v>
      </c>
    </row>
    <row r="30" spans="1:26" x14ac:dyDescent="0.2">
      <c r="A30" s="56">
        <v>2</v>
      </c>
      <c r="B30" s="13" t="s">
        <v>158</v>
      </c>
      <c r="C30" s="25">
        <f>BS!C30</f>
        <v>29641008046.269402</v>
      </c>
      <c r="D30" s="26">
        <f>BS!D30</f>
        <v>3529549859.8301001</v>
      </c>
      <c r="E30" s="26">
        <f>BS!E30</f>
        <v>19602726456.260002</v>
      </c>
      <c r="F30" s="27">
        <f>BS!F30</f>
        <v>-304350233.3955</v>
      </c>
      <c r="G30" s="25">
        <f>BS!G30</f>
        <v>25298211149.9254</v>
      </c>
      <c r="H30" s="26">
        <f>BS!H30</f>
        <v>20631730663.730598</v>
      </c>
      <c r="I30" s="26">
        <f>BS!I30</f>
        <v>1320648523.52</v>
      </c>
      <c r="J30" s="26">
        <f>BS!J30</f>
        <v>18631278908.1805</v>
      </c>
      <c r="K30" s="26">
        <f>BS!K30</f>
        <v>6217059808.1564999</v>
      </c>
      <c r="L30" s="26">
        <f>BS!L30</f>
        <v>12414219100.024</v>
      </c>
      <c r="M30" s="94"/>
      <c r="N30" s="27">
        <f>BS!N30</f>
        <v>3891188062.1900005</v>
      </c>
      <c r="O30" s="25">
        <f>BS!O30</f>
        <v>4342796896.5735102</v>
      </c>
      <c r="P30" s="26">
        <f>BS!P30</f>
        <v>27993660.18</v>
      </c>
      <c r="Q30" s="27">
        <f>BS!Q30</f>
        <v>5152015227.0308104</v>
      </c>
      <c r="R30" s="25">
        <f>BS!R30</f>
        <v>121377682.162367</v>
      </c>
      <c r="S30" s="78">
        <f>BS!S30</f>
        <v>4.8634037135917386E-2</v>
      </c>
      <c r="T30" s="79">
        <f>BS!T30</f>
        <v>0.33230128643015433</v>
      </c>
    </row>
    <row r="31" spans="1:26" x14ac:dyDescent="0.2">
      <c r="A31" s="57">
        <v>3</v>
      </c>
      <c r="B31" s="16" t="s">
        <v>160</v>
      </c>
      <c r="C31" s="28">
        <f>BS!C31</f>
        <v>4218087957.7908602</v>
      </c>
      <c r="D31" s="29">
        <f>BS!D31</f>
        <v>639072957.33999991</v>
      </c>
      <c r="E31" s="29">
        <f>BS!E31</f>
        <v>2959286921.8185902</v>
      </c>
      <c r="F31" s="30">
        <f>BS!F31</f>
        <v>-132782714.980234</v>
      </c>
      <c r="G31" s="28">
        <f>BS!G31</f>
        <v>3715546427.9904699</v>
      </c>
      <c r="H31" s="29">
        <f>BS!H31</f>
        <v>3169383820.6907778</v>
      </c>
      <c r="I31" s="29">
        <f>BS!I31</f>
        <v>138746102.53635699</v>
      </c>
      <c r="J31" s="29">
        <f>BS!J31</f>
        <v>3020591187.7444201</v>
      </c>
      <c r="K31" s="29">
        <f>BS!K31</f>
        <v>1335797299.056</v>
      </c>
      <c r="L31" s="29">
        <f>BS!L31</f>
        <v>1684793888.68841</v>
      </c>
      <c r="M31" s="94"/>
      <c r="N31" s="30">
        <f>BS!N31</f>
        <v>437595314.895863</v>
      </c>
      <c r="O31" s="28">
        <f>BS!O31</f>
        <v>502541530.72000003</v>
      </c>
      <c r="P31" s="29">
        <f>BS!P31</f>
        <v>44490459.259999998</v>
      </c>
      <c r="Q31" s="30">
        <f>BS!Q31</f>
        <v>478891424.60826898</v>
      </c>
      <c r="R31" s="28">
        <f>BS!R31</f>
        <v>7970939.1505629998</v>
      </c>
      <c r="S31" s="76">
        <f>BS!S31</f>
        <v>2.3002060533614959E-2</v>
      </c>
      <c r="T31" s="77">
        <f>BS!T31</f>
        <v>0.19185564230139518</v>
      </c>
    </row>
    <row r="32" spans="1:26" x14ac:dyDescent="0.2">
      <c r="A32" s="56">
        <v>4</v>
      </c>
      <c r="B32" s="13" t="s">
        <v>163</v>
      </c>
      <c r="C32" s="25">
        <f>BS!C32</f>
        <v>3494005572.45854</v>
      </c>
      <c r="D32" s="26">
        <f>BS!D32</f>
        <v>487173188.10006797</v>
      </c>
      <c r="E32" s="26">
        <f>BS!E32</f>
        <v>2478765701.9299998</v>
      </c>
      <c r="F32" s="27">
        <f>BS!F32</f>
        <v>-33331155.370000001</v>
      </c>
      <c r="G32" s="25">
        <f>BS!G32</f>
        <v>2983922670.5675001</v>
      </c>
      <c r="H32" s="26">
        <f>BS!H32</f>
        <v>2303742474.6175022</v>
      </c>
      <c r="I32" s="26">
        <f>BS!I32</f>
        <v>0</v>
      </c>
      <c r="J32" s="26">
        <f>BS!J32</f>
        <v>2258088316.9175</v>
      </c>
      <c r="K32" s="26">
        <f>BS!K32</f>
        <v>1211778317.4981999</v>
      </c>
      <c r="L32" s="26">
        <f>BS!L32</f>
        <v>1046309999.4193</v>
      </c>
      <c r="M32" s="94"/>
      <c r="N32" s="27">
        <f>BS!N32</f>
        <v>610282145.80999994</v>
      </c>
      <c r="O32" s="25">
        <f>BS!O32</f>
        <v>510082901.88</v>
      </c>
      <c r="P32" s="26">
        <f>BS!P32</f>
        <v>17091531</v>
      </c>
      <c r="Q32" s="27">
        <f>BS!Q32</f>
        <v>585163199.42999995</v>
      </c>
      <c r="R32" s="25">
        <f>BS!R32</f>
        <v>8035942.0499999998</v>
      </c>
      <c r="S32" s="78">
        <f>BS!S32</f>
        <v>2.7467206561798029E-2</v>
      </c>
      <c r="T32" s="79">
        <f>BS!T32</f>
        <v>0.19031521045129021</v>
      </c>
    </row>
    <row r="33" spans="1:21" x14ac:dyDescent="0.2">
      <c r="A33" s="57">
        <v>5</v>
      </c>
      <c r="B33" s="16" t="s">
        <v>166</v>
      </c>
      <c r="C33" s="28">
        <f>BS!C33</f>
        <v>2431469783.1177402</v>
      </c>
      <c r="D33" s="29">
        <f>BS!D33</f>
        <v>300741366.22000003</v>
      </c>
      <c r="E33" s="29">
        <f>BS!E33</f>
        <v>2025031401.2103901</v>
      </c>
      <c r="F33" s="30">
        <f>BS!F33</f>
        <v>-50999160.062656</v>
      </c>
      <c r="G33" s="28">
        <f>BS!G33</f>
        <v>2122883071.99208</v>
      </c>
      <c r="H33" s="29">
        <f>BS!H33</f>
        <v>868948305.84208012</v>
      </c>
      <c r="I33" s="29">
        <f>BS!I33</f>
        <v>38574067</v>
      </c>
      <c r="J33" s="29">
        <f>BS!J33</f>
        <v>830374238.85209799</v>
      </c>
      <c r="K33" s="29">
        <f>BS!K33</f>
        <v>222748680.24599999</v>
      </c>
      <c r="L33" s="29">
        <f>BS!L33</f>
        <v>607625558.60609806</v>
      </c>
      <c r="M33" s="94"/>
      <c r="N33" s="30">
        <f>BS!N33</f>
        <v>1188565136.01</v>
      </c>
      <c r="O33" s="28">
        <f>BS!O33</f>
        <v>308586711.92000198</v>
      </c>
      <c r="P33" s="29">
        <f>BS!P33</f>
        <v>5210230</v>
      </c>
      <c r="Q33" s="30">
        <f>BS!Q33</f>
        <v>378185058.25000203</v>
      </c>
      <c r="R33" s="28">
        <f>BS!R33</f>
        <v>1667159.1200019999</v>
      </c>
      <c r="S33" s="76">
        <f>BS!S33</f>
        <v>8.1698851425511601E-3</v>
      </c>
      <c r="T33" s="77">
        <f>BS!T33</f>
        <v>6.5206325668749246E-2</v>
      </c>
    </row>
    <row r="34" spans="1:21" x14ac:dyDescent="0.2">
      <c r="A34" s="56">
        <v>6</v>
      </c>
      <c r="B34" s="13" t="s">
        <v>164</v>
      </c>
      <c r="C34" s="25">
        <f>BS!C34</f>
        <v>1891489455.0104599</v>
      </c>
      <c r="D34" s="26">
        <f>BS!D34</f>
        <v>907898816.26353192</v>
      </c>
      <c r="E34" s="26">
        <f>BS!E34</f>
        <v>838784111.59097195</v>
      </c>
      <c r="F34" s="27">
        <f>BS!F34</f>
        <v>-48910660.637255996</v>
      </c>
      <c r="G34" s="25">
        <f>BS!G34</f>
        <v>1480878225.41032</v>
      </c>
      <c r="H34" s="26">
        <f>BS!H34</f>
        <v>1359890172.2479</v>
      </c>
      <c r="I34" s="26">
        <f>BS!I34</f>
        <v>32574070.990646001</v>
      </c>
      <c r="J34" s="26">
        <f>BS!J34</f>
        <v>1327307845.9802101</v>
      </c>
      <c r="K34" s="26">
        <f>BS!K34</f>
        <v>822053671.79328203</v>
      </c>
      <c r="L34" s="26">
        <f>BS!L34</f>
        <v>505254174.18693203</v>
      </c>
      <c r="M34" s="94"/>
      <c r="N34" s="27">
        <f>BS!N34</f>
        <v>80796930.351300001</v>
      </c>
      <c r="O34" s="25">
        <f>BS!O34</f>
        <v>410611227.29563898</v>
      </c>
      <c r="P34" s="26">
        <f>BS!P34</f>
        <v>114430000</v>
      </c>
      <c r="Q34" s="27">
        <f>BS!Q34</f>
        <v>472339624.81563902</v>
      </c>
      <c r="R34" s="25">
        <f>BS!R34</f>
        <v>3333619.5234500002</v>
      </c>
      <c r="S34" s="78">
        <f>BS!S34</f>
        <v>2.0080900032364898E-2</v>
      </c>
      <c r="T34" s="79">
        <f>BS!T34</f>
        <v>9.7821612069237285E-2</v>
      </c>
    </row>
    <row r="35" spans="1:21" x14ac:dyDescent="0.2">
      <c r="A35" s="57">
        <v>7</v>
      </c>
      <c r="B35" s="16" t="s">
        <v>162</v>
      </c>
      <c r="C35" s="28">
        <f>BS!C35</f>
        <v>1795213598.96034</v>
      </c>
      <c r="D35" s="29">
        <f>BS!D35</f>
        <v>460134617.55529493</v>
      </c>
      <c r="E35" s="29">
        <f>BS!E35</f>
        <v>1187849089.2679999</v>
      </c>
      <c r="F35" s="30">
        <f>BS!F35</f>
        <v>-28712142.450254999</v>
      </c>
      <c r="G35" s="28">
        <f>BS!G35</f>
        <v>1492926533.6387401</v>
      </c>
      <c r="H35" s="29">
        <f>BS!H35</f>
        <v>1075003478.0545681</v>
      </c>
      <c r="I35" s="29">
        <f>BS!I35</f>
        <v>63420309.172700003</v>
      </c>
      <c r="J35" s="29">
        <f>BS!J35</f>
        <v>1011583168.8815</v>
      </c>
      <c r="K35" s="29">
        <f>BS!K35</f>
        <v>522850345.90319997</v>
      </c>
      <c r="L35" s="29">
        <f>BS!L35</f>
        <v>488732822.97829998</v>
      </c>
      <c r="M35" s="94"/>
      <c r="N35" s="30">
        <f>BS!N35</f>
        <v>402876036.69818997</v>
      </c>
      <c r="O35" s="28">
        <f>BS!O35</f>
        <v>302287065.49000001</v>
      </c>
      <c r="P35" s="29">
        <f>BS!P35</f>
        <v>184600374.83000001</v>
      </c>
      <c r="Q35" s="30">
        <f>BS!Q35</f>
        <v>303124917.53380603</v>
      </c>
      <c r="R35" s="28">
        <f>BS!R35</f>
        <v>4349501.9199900003</v>
      </c>
      <c r="S35" s="76">
        <f>BS!S35</f>
        <v>2.9034672157521983E-2</v>
      </c>
      <c r="T35" s="77">
        <f>BS!T35</f>
        <v>0.17391349595619993</v>
      </c>
    </row>
    <row r="36" spans="1:21" x14ac:dyDescent="0.2">
      <c r="A36" s="56">
        <v>8</v>
      </c>
      <c r="B36" s="13" t="s">
        <v>165</v>
      </c>
      <c r="C36" s="25">
        <f>BS!C36</f>
        <v>1680302496.6436501</v>
      </c>
      <c r="D36" s="26">
        <f>BS!D36</f>
        <v>187733679.36000001</v>
      </c>
      <c r="E36" s="26">
        <f>BS!E36</f>
        <v>1287577324.1914961</v>
      </c>
      <c r="F36" s="27">
        <f>BS!F36</f>
        <v>-31513190.974836998</v>
      </c>
      <c r="G36" s="25">
        <f>BS!G36</f>
        <v>1426448998.0260201</v>
      </c>
      <c r="H36" s="26">
        <f>BS!H36</f>
        <v>1099903543.959996</v>
      </c>
      <c r="I36" s="26">
        <f>BS!I36</f>
        <v>130068454.6103</v>
      </c>
      <c r="J36" s="26">
        <f>BS!J36</f>
        <v>953548092.36619401</v>
      </c>
      <c r="K36" s="26">
        <f>BS!K36</f>
        <v>482331815.61930001</v>
      </c>
      <c r="L36" s="26">
        <f>BS!L36</f>
        <v>471216276.746894</v>
      </c>
      <c r="M36" s="94"/>
      <c r="N36" s="27">
        <f>BS!N36</f>
        <v>304943165.36000001</v>
      </c>
      <c r="O36" s="25">
        <f>BS!O36</f>
        <v>253853499</v>
      </c>
      <c r="P36" s="26">
        <f>BS!P36</f>
        <v>121372000</v>
      </c>
      <c r="Q36" s="27">
        <f>BS!Q36</f>
        <v>310860452.25999999</v>
      </c>
      <c r="R36" s="25">
        <f>BS!R36</f>
        <v>1845756.4982149999</v>
      </c>
      <c r="S36" s="78">
        <f>BS!S36</f>
        <v>1.3147046717111404E-2</v>
      </c>
      <c r="T36" s="79">
        <f>BS!T36</f>
        <v>8.754051690436053E-2</v>
      </c>
    </row>
    <row r="37" spans="1:21" x14ac:dyDescent="0.2">
      <c r="A37" s="57">
        <v>9</v>
      </c>
      <c r="B37" s="16" t="s">
        <v>167</v>
      </c>
      <c r="C37" s="28">
        <f>BS!C37</f>
        <v>883637813.91078198</v>
      </c>
      <c r="D37" s="29">
        <f>BS!D37</f>
        <v>109122393.87</v>
      </c>
      <c r="E37" s="29">
        <f>BS!E37</f>
        <v>705978803.55078197</v>
      </c>
      <c r="F37" s="30">
        <f>BS!F37</f>
        <v>-19390827.390000001</v>
      </c>
      <c r="G37" s="28">
        <f>BS!G37</f>
        <v>646755922.00243998</v>
      </c>
      <c r="H37" s="29">
        <f>BS!H37</f>
        <v>172231720.11000001</v>
      </c>
      <c r="I37" s="29">
        <f>BS!I37</f>
        <v>30379853.940000001</v>
      </c>
      <c r="J37" s="29">
        <f>BS!J37</f>
        <v>135978720.41</v>
      </c>
      <c r="K37" s="29">
        <f>BS!K37</f>
        <v>77730057.060000002</v>
      </c>
      <c r="L37" s="29">
        <f>BS!L37</f>
        <v>58248663.350000001</v>
      </c>
      <c r="M37" s="94"/>
      <c r="N37" s="30">
        <f>BS!N37</f>
        <v>459419836.01999998</v>
      </c>
      <c r="O37" s="28">
        <f>BS!O37</f>
        <v>236881891.906679</v>
      </c>
      <c r="P37" s="29">
        <f>BS!P37</f>
        <v>76000000</v>
      </c>
      <c r="Q37" s="30">
        <f>BS!Q37</f>
        <v>221182765.94067901</v>
      </c>
      <c r="R37" s="28">
        <f>BS!R37</f>
        <v>1072610.0466789999</v>
      </c>
      <c r="S37" s="76">
        <f>BS!S37</f>
        <v>1.4386585924443052E-2</v>
      </c>
      <c r="T37" s="77">
        <f>BS!T37</f>
        <v>5.4459745704925198E-2</v>
      </c>
    </row>
    <row r="38" spans="1:21" x14ac:dyDescent="0.2">
      <c r="A38" s="56">
        <v>10</v>
      </c>
      <c r="B38" s="13" t="s">
        <v>168</v>
      </c>
      <c r="C38" s="25">
        <f>BS!C38</f>
        <v>530382377.01239997</v>
      </c>
      <c r="D38" s="26">
        <f>BS!D38</f>
        <v>107730933.96250001</v>
      </c>
      <c r="E38" s="26">
        <f>BS!E38</f>
        <v>346766722.85769999</v>
      </c>
      <c r="F38" s="27">
        <f>BS!F38</f>
        <v>-15067209.2323</v>
      </c>
      <c r="G38" s="25">
        <f>BS!G38</f>
        <v>417429453.78710002</v>
      </c>
      <c r="H38" s="26">
        <f>BS!H38</f>
        <v>357075362.81830001</v>
      </c>
      <c r="I38" s="26">
        <f>BS!I38</f>
        <v>127668918.33</v>
      </c>
      <c r="J38" s="26">
        <f>BS!J38</f>
        <v>172989384.61149999</v>
      </c>
      <c r="K38" s="26">
        <f>BS!K38</f>
        <v>110846566.8774</v>
      </c>
      <c r="L38" s="26">
        <f>BS!L38</f>
        <v>62142817.734099999</v>
      </c>
      <c r="M38" s="94"/>
      <c r="N38" s="27">
        <f>BS!N38</f>
        <v>49934099.623400003</v>
      </c>
      <c r="O38" s="25">
        <f>BS!O38</f>
        <v>112952923.09</v>
      </c>
      <c r="P38" s="26">
        <f>BS!P38</f>
        <v>136800000</v>
      </c>
      <c r="Q38" s="27">
        <f>BS!Q38</f>
        <v>122501605.5442</v>
      </c>
      <c r="R38" s="25">
        <f>BS!R38</f>
        <v>640012.12769999995</v>
      </c>
      <c r="S38" s="78">
        <f>BS!S38</f>
        <v>1.4421570988990702E-2</v>
      </c>
      <c r="T38" s="79">
        <f>BS!T38</f>
        <v>6.8187398440506877E-2</v>
      </c>
    </row>
    <row r="39" spans="1:21" x14ac:dyDescent="0.2">
      <c r="A39" s="57">
        <v>11</v>
      </c>
      <c r="B39" s="16" t="s">
        <v>161</v>
      </c>
      <c r="C39" s="28">
        <f>BS!C39</f>
        <v>453725408.56876397</v>
      </c>
      <c r="D39" s="29">
        <f>BS!D39</f>
        <v>153863837.14480001</v>
      </c>
      <c r="E39" s="29">
        <f>BS!E39</f>
        <v>209376312</v>
      </c>
      <c r="F39" s="30">
        <f>BS!F39</f>
        <v>-14201973</v>
      </c>
      <c r="G39" s="28">
        <f>BS!G39</f>
        <v>131304198.48270001</v>
      </c>
      <c r="H39" s="29">
        <f>BS!H39</f>
        <v>16903198.221000001</v>
      </c>
      <c r="I39" s="29">
        <f>BS!I39</f>
        <v>0</v>
      </c>
      <c r="J39" s="29">
        <f>BS!J39</f>
        <v>16619637</v>
      </c>
      <c r="K39" s="29">
        <f>BS!K39</f>
        <v>12606813</v>
      </c>
      <c r="L39" s="29">
        <f>BS!L39</f>
        <v>4012824</v>
      </c>
      <c r="M39" s="94"/>
      <c r="N39" s="30">
        <f>BS!N39</f>
        <v>97057837.508000001</v>
      </c>
      <c r="O39" s="28">
        <f>BS!O39</f>
        <v>322421210.08606398</v>
      </c>
      <c r="P39" s="29">
        <f>BS!P39</f>
        <v>209008277</v>
      </c>
      <c r="Q39" s="30">
        <f>BS!Q39</f>
        <v>374448521.55688399</v>
      </c>
      <c r="R39" s="28">
        <f>BS!R39</f>
        <v>-2581723.3573070001</v>
      </c>
      <c r="S39" s="76">
        <f>BS!S39</f>
        <v>-6.8167188202827439E-2</v>
      </c>
      <c r="T39" s="77">
        <f>BS!T39</f>
        <v>-9.5704431345553981E-2</v>
      </c>
    </row>
    <row r="40" spans="1:21" x14ac:dyDescent="0.2">
      <c r="A40" s="56">
        <v>12</v>
      </c>
      <c r="B40" s="13" t="s">
        <v>251</v>
      </c>
      <c r="C40" s="25">
        <f>BS!C40</f>
        <v>448670244.95469499</v>
      </c>
      <c r="D40" s="26">
        <f>BS!D40</f>
        <v>100875817.119157</v>
      </c>
      <c r="E40" s="26">
        <f>BS!E40</f>
        <v>260866107.88</v>
      </c>
      <c r="F40" s="27">
        <f>BS!F40</f>
        <v>-1915697.5983269999</v>
      </c>
      <c r="G40" s="25">
        <f>BS!G40</f>
        <v>312960318.66269398</v>
      </c>
      <c r="H40" s="26">
        <f>BS!H40</f>
        <v>260352998.86000001</v>
      </c>
      <c r="I40" s="26">
        <f>BS!I40</f>
        <v>43260376.380000003</v>
      </c>
      <c r="J40" s="26">
        <f>BS!J40</f>
        <v>124033508.19</v>
      </c>
      <c r="K40" s="26">
        <f>BS!K40</f>
        <v>96931638.790000007</v>
      </c>
      <c r="L40" s="26">
        <f>BS!L40</f>
        <v>27101869.399999999</v>
      </c>
      <c r="M40" s="94"/>
      <c r="N40" s="27">
        <f>BS!N40</f>
        <v>39169130.810000002</v>
      </c>
      <c r="O40" s="25">
        <f>BS!O40</f>
        <v>135709926.29200101</v>
      </c>
      <c r="P40" s="26">
        <f>BS!P40</f>
        <v>69161600</v>
      </c>
      <c r="Q40" s="27">
        <f>BS!Q40</f>
        <v>135547579.613666</v>
      </c>
      <c r="R40" s="25">
        <f>BS!R40</f>
        <v>1662861.3825000001</v>
      </c>
      <c r="S40" s="78">
        <f>BS!S40</f>
        <v>4.3446192792516596E-2</v>
      </c>
      <c r="T40" s="79">
        <f>BS!T40</f>
        <v>0.14794305424198853</v>
      </c>
    </row>
    <row r="41" spans="1:21" x14ac:dyDescent="0.2">
      <c r="A41" s="57">
        <v>13</v>
      </c>
      <c r="B41" s="16" t="s">
        <v>169</v>
      </c>
      <c r="C41" s="28">
        <f>BS!C41</f>
        <v>209671684.14750001</v>
      </c>
      <c r="D41" s="29">
        <f>BS!D41</f>
        <v>65432111.405900002</v>
      </c>
      <c r="E41" s="29">
        <f>BS!E41</f>
        <v>132820442.27150001</v>
      </c>
      <c r="F41" s="30">
        <f>BS!F41</f>
        <v>-2054886.9861000001</v>
      </c>
      <c r="G41" s="28">
        <f>BS!G41</f>
        <v>132459795.31640001</v>
      </c>
      <c r="H41" s="29">
        <f>BS!H41</f>
        <v>118646229.1295</v>
      </c>
      <c r="I41" s="29">
        <f>BS!I41</f>
        <v>6103777.0581</v>
      </c>
      <c r="J41" s="29">
        <f>BS!J41</f>
        <v>88986013.919799998</v>
      </c>
      <c r="K41" s="29">
        <f>BS!K41</f>
        <v>59066016.748199999</v>
      </c>
      <c r="L41" s="29">
        <f>BS!L41</f>
        <v>29919997.171599999</v>
      </c>
      <c r="M41" s="94"/>
      <c r="N41" s="30">
        <f>BS!N41</f>
        <v>9373474.0121999998</v>
      </c>
      <c r="O41" s="28">
        <f>BS!O41</f>
        <v>77211888.831100002</v>
      </c>
      <c r="P41" s="29">
        <f>BS!P41</f>
        <v>50000000</v>
      </c>
      <c r="Q41" s="30">
        <f>BS!Q41</f>
        <v>76355010.571099997</v>
      </c>
      <c r="R41" s="28">
        <f>BS!R41</f>
        <v>163121.2604</v>
      </c>
      <c r="S41" s="76">
        <f>BS!S41</f>
        <v>9.3705587499439309E-3</v>
      </c>
      <c r="T41" s="77">
        <f>BS!T41</f>
        <v>2.5378540036926574E-2</v>
      </c>
    </row>
    <row r="42" spans="1:21" x14ac:dyDescent="0.2">
      <c r="A42" s="56">
        <v>14</v>
      </c>
      <c r="B42" s="13" t="s">
        <v>171</v>
      </c>
      <c r="C42" s="25">
        <f>BS!C42</f>
        <v>173828295.897737</v>
      </c>
      <c r="D42" s="26">
        <f>BS!D42</f>
        <v>57674189.523318999</v>
      </c>
      <c r="E42" s="26">
        <f>BS!E42</f>
        <v>60220139.585680999</v>
      </c>
      <c r="F42" s="27">
        <f>BS!F42</f>
        <v>-1424969.3499809999</v>
      </c>
      <c r="G42" s="25">
        <f>BS!G42</f>
        <v>115199669.591988</v>
      </c>
      <c r="H42" s="26">
        <f>BS!H42</f>
        <v>107722770.60764301</v>
      </c>
      <c r="I42" s="26">
        <f>BS!I42</f>
        <v>3287351.022684</v>
      </c>
      <c r="J42" s="26">
        <f>BS!J42</f>
        <v>101435419.34999999</v>
      </c>
      <c r="K42" s="26">
        <f>BS!K42</f>
        <v>71530323.239999995</v>
      </c>
      <c r="L42" s="26">
        <f>BS!L42</f>
        <v>29905096.109999999</v>
      </c>
      <c r="M42" s="94"/>
      <c r="N42" s="27">
        <f>BS!N42</f>
        <v>3350497.63</v>
      </c>
      <c r="O42" s="25">
        <f>BS!O42</f>
        <v>58628626.061747998</v>
      </c>
      <c r="P42" s="26">
        <f>BS!P42</f>
        <v>71733200</v>
      </c>
      <c r="Q42" s="27">
        <f>BS!Q42</f>
        <v>55833483.691932999</v>
      </c>
      <c r="R42" s="25">
        <f>BS!R42</f>
        <v>-408051.06249600003</v>
      </c>
      <c r="S42" s="78">
        <f>BS!S42</f>
        <v>-2.8727766892022829E-2</v>
      </c>
      <c r="T42" s="79">
        <f>BS!T42</f>
        <v>-8.3229510032310078E-2</v>
      </c>
      <c r="U42" s="83"/>
    </row>
    <row r="43" spans="1:21" x14ac:dyDescent="0.2">
      <c r="A43" s="57">
        <v>15</v>
      </c>
      <c r="B43" s="16" t="s">
        <v>176</v>
      </c>
      <c r="C43" s="28">
        <f>BS!C43</f>
        <v>11576852.24</v>
      </c>
      <c r="D43" s="29">
        <f>BS!D43</f>
        <v>10619752.949999999</v>
      </c>
      <c r="E43" s="29">
        <f>BS!E43</f>
        <v>0</v>
      </c>
      <c r="F43" s="30">
        <f>BS!F43</f>
        <v>0</v>
      </c>
      <c r="G43" s="28">
        <f>BS!G43</f>
        <v>3746626.11</v>
      </c>
      <c r="H43" s="29">
        <f>BS!H43</f>
        <v>2479906.2000000002</v>
      </c>
      <c r="I43" s="29">
        <f>BS!I43</f>
        <v>0</v>
      </c>
      <c r="J43" s="29">
        <f>BS!J43</f>
        <v>2479906.2000000002</v>
      </c>
      <c r="K43" s="29">
        <f>BS!K43</f>
        <v>1557893.01</v>
      </c>
      <c r="L43" s="29">
        <f>BS!L43</f>
        <v>922013.19</v>
      </c>
      <c r="M43" s="94"/>
      <c r="N43" s="30">
        <f>BS!N43</f>
        <v>0</v>
      </c>
      <c r="O43" s="28">
        <f>BS!O43</f>
        <v>7830226.1100000003</v>
      </c>
      <c r="P43" s="29">
        <f>BS!P43</f>
        <v>3700005</v>
      </c>
      <c r="Q43" s="30">
        <f>BS!Q43</f>
        <v>7630226.1100000003</v>
      </c>
      <c r="R43" s="28">
        <f>BS!R43</f>
        <v>-139357.44</v>
      </c>
      <c r="S43" s="76">
        <f>BS!S43</f>
        <v>-0.14985109181479114</v>
      </c>
      <c r="T43" s="77">
        <f>BS!T43</f>
        <v>-0.21168473733899101</v>
      </c>
      <c r="U43" s="84"/>
    </row>
    <row r="44" spans="1:21" ht="13.5" thickBot="1" x14ac:dyDescent="0.25">
      <c r="A44" s="57"/>
      <c r="B44" s="16"/>
      <c r="C44" s="28"/>
      <c r="D44" s="29"/>
      <c r="E44" s="29"/>
      <c r="F44" s="30"/>
      <c r="G44" s="28"/>
      <c r="H44" s="29"/>
      <c r="I44" s="29"/>
      <c r="J44" s="29"/>
      <c r="K44" s="29"/>
      <c r="L44" s="29"/>
      <c r="M44" s="29"/>
      <c r="N44" s="30"/>
      <c r="O44" s="28"/>
      <c r="P44" s="29"/>
      <c r="Q44" s="30"/>
      <c r="R44" s="80"/>
      <c r="S44" s="81"/>
      <c r="T44" s="82"/>
    </row>
    <row r="45" spans="1:21" x14ac:dyDescent="0.2"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</row>
    <row r="46" spans="1:21" x14ac:dyDescent="0.2">
      <c r="Q46" s="31"/>
      <c r="R46" s="31"/>
    </row>
  </sheetData>
  <mergeCells count="8">
    <mergeCell ref="O26:Q26"/>
    <mergeCell ref="R26:T26"/>
    <mergeCell ref="B26:B27"/>
    <mergeCell ref="A26:A27"/>
    <mergeCell ref="B5:B6"/>
    <mergeCell ref="A5:A6"/>
    <mergeCell ref="C5:J5"/>
    <mergeCell ref="C26:F26"/>
  </mergeCells>
  <pageMargins left="0.7" right="0.2" top="0.25" bottom="0.25" header="0.05" footer="0.05"/>
  <pageSetup scale="5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00B050"/>
    <pageSetUpPr fitToPage="1"/>
  </sheetPr>
  <dimension ref="A1:V44"/>
  <sheetViews>
    <sheetView view="pageBreakPreview" topLeftCell="A25" zoomScale="130" zoomScaleNormal="100" zoomScaleSheetLayoutView="130" workbookViewId="0">
      <selection activeCell="B3" sqref="B3"/>
    </sheetView>
  </sheetViews>
  <sheetFormatPr defaultColWidth="9.140625" defaultRowHeight="12.75" x14ac:dyDescent="0.2"/>
  <cols>
    <col min="1" max="1" width="4.5703125" style="7" customWidth="1"/>
    <col min="2" max="2" width="42.28515625" style="7" bestFit="1" customWidth="1"/>
    <col min="3" max="6" width="10.85546875" style="7" bestFit="1" customWidth="1"/>
    <col min="7" max="7" width="11.85546875" style="7" customWidth="1"/>
    <col min="8" max="8" width="9.7109375" style="7" bestFit="1" customWidth="1"/>
    <col min="9" max="9" width="9.42578125" style="7" bestFit="1" customWidth="1"/>
    <col min="10" max="10" width="10.28515625" style="7" bestFit="1" customWidth="1"/>
    <col min="11" max="11" width="8.7109375" style="7" bestFit="1" customWidth="1"/>
    <col min="12" max="12" width="9.28515625" style="7" bestFit="1" customWidth="1"/>
    <col min="13" max="13" width="12.28515625" style="7" bestFit="1" customWidth="1"/>
    <col min="14" max="14" width="12.5703125" style="7" customWidth="1"/>
    <col min="15" max="15" width="9.28515625" style="7" customWidth="1"/>
    <col min="16" max="16" width="8" style="7" bestFit="1" customWidth="1"/>
    <col min="17" max="17" width="9.28515625" style="7" bestFit="1" customWidth="1"/>
    <col min="18" max="18" width="12.28515625" style="7" bestFit="1" customWidth="1"/>
    <col min="19" max="19" width="6.7109375" style="7" bestFit="1" customWidth="1"/>
    <col min="20" max="20" width="7.28515625" style="7" bestFit="1" customWidth="1"/>
    <col min="21" max="22" width="12.140625" style="7" bestFit="1" customWidth="1"/>
    <col min="23" max="16384" width="9.140625" style="7"/>
  </cols>
  <sheetData>
    <row r="1" spans="1:6" x14ac:dyDescent="0.2">
      <c r="C1" s="8"/>
    </row>
    <row r="2" spans="1:6" x14ac:dyDescent="0.2">
      <c r="A2" s="7" t="s">
        <v>83</v>
      </c>
      <c r="C2" s="8"/>
    </row>
    <row r="3" spans="1:6" x14ac:dyDescent="0.2">
      <c r="A3" s="51"/>
      <c r="B3" s="66">
        <f>BS!B3</f>
        <v>45322</v>
      </c>
    </row>
    <row r="4" spans="1:6" ht="13.5" thickBot="1" x14ac:dyDescent="0.25"/>
    <row r="5" spans="1:6" ht="15.75" customHeight="1" x14ac:dyDescent="0.2">
      <c r="A5" s="187" t="s">
        <v>0</v>
      </c>
      <c r="B5" s="189" t="s">
        <v>28</v>
      </c>
      <c r="C5" s="89" t="s">
        <v>27</v>
      </c>
      <c r="D5" s="89"/>
      <c r="E5" s="89"/>
      <c r="F5" s="90"/>
    </row>
    <row r="6" spans="1:6" s="12" customFormat="1" ht="111" customHeight="1" x14ac:dyDescent="0.2">
      <c r="A6" s="188"/>
      <c r="B6" s="190"/>
      <c r="C6" s="10" t="s">
        <v>41</v>
      </c>
      <c r="D6" s="38" t="s">
        <v>55</v>
      </c>
      <c r="E6" s="38" t="s">
        <v>56</v>
      </c>
      <c r="F6" s="39" t="s">
        <v>57</v>
      </c>
    </row>
    <row r="7" spans="1:6" x14ac:dyDescent="0.2">
      <c r="A7" s="56">
        <v>1</v>
      </c>
      <c r="B7" s="13" t="str">
        <f>BS!B7</f>
        <v>თი–ბი–სი ბანკი</v>
      </c>
      <c r="C7" s="14">
        <f>IFERROR(C29/C$28,0)</f>
        <v>0.39081608699890152</v>
      </c>
      <c r="D7" s="15">
        <f>IFERROR(H29/ABS(H$28),0)</f>
        <v>0.33746216395998868</v>
      </c>
      <c r="E7" s="15">
        <f>IFERROR(I29/ABS(I$28),0)</f>
        <v>0.33765647198791765</v>
      </c>
      <c r="F7" s="15">
        <f>IFERROR(N29/ABS(N$28),0)</f>
        <v>0.3658279768687564</v>
      </c>
    </row>
    <row r="8" spans="1:6" x14ac:dyDescent="0.2">
      <c r="A8" s="57">
        <v>2</v>
      </c>
      <c r="B8" s="16" t="str">
        <f>BS!B8</f>
        <v>საქართველოს ბანკი</v>
      </c>
      <c r="C8" s="17">
        <f t="shared" ref="C8:C21" si="0">IFERROR(C30/C$28,0)</f>
        <v>0.37726007593617167</v>
      </c>
      <c r="D8" s="18">
        <f t="shared" ref="D8:D21" si="1">IFERROR(H30/ABS(H$28),0)</f>
        <v>0.39205151468554605</v>
      </c>
      <c r="E8" s="18">
        <f t="shared" ref="E8:E21" si="2">IFERROR(I30/ABS(I$28),0)</f>
        <v>0.52588294366436916</v>
      </c>
      <c r="F8" s="18">
        <f t="shared" ref="F8:F21" si="3">IFERROR(N30/ABS(N$28),0)</f>
        <v>0.51664066278093623</v>
      </c>
    </row>
    <row r="9" spans="1:6" x14ac:dyDescent="0.2">
      <c r="A9" s="56">
        <v>3</v>
      </c>
      <c r="B9" s="13" t="str">
        <f>BS!B9</f>
        <v>ლიბერთი ბანკი</v>
      </c>
      <c r="C9" s="14">
        <f t="shared" si="0"/>
        <v>5.3686304486594991E-2</v>
      </c>
      <c r="D9" s="15">
        <f t="shared" si="1"/>
        <v>7.199389273290735E-2</v>
      </c>
      <c r="E9" s="15">
        <f t="shared" si="2"/>
        <v>4.2236671635557547E-2</v>
      </c>
      <c r="F9" s="15">
        <f t="shared" si="3"/>
        <v>3.3928076499471958E-2</v>
      </c>
    </row>
    <row r="10" spans="1:6" x14ac:dyDescent="0.2">
      <c r="A10" s="57">
        <v>4</v>
      </c>
      <c r="B10" s="16" t="str">
        <f>BS!B10</f>
        <v>ბაზის ბანკი</v>
      </c>
      <c r="C10" s="17">
        <f t="shared" si="0"/>
        <v>4.4470444646467315E-2</v>
      </c>
      <c r="D10" s="18">
        <f t="shared" si="1"/>
        <v>4.3976939940902578E-2</v>
      </c>
      <c r="E10" s="18">
        <f t="shared" si="2"/>
        <v>8.1759783931980023E-3</v>
      </c>
      <c r="F10" s="18">
        <f t="shared" si="3"/>
        <v>3.4204759497940246E-2</v>
      </c>
    </row>
    <row r="11" spans="1:6" x14ac:dyDescent="0.2">
      <c r="A11" s="56">
        <v>5</v>
      </c>
      <c r="B11" s="13" t="str">
        <f>BS!B11</f>
        <v>კრედო ბანკი</v>
      </c>
      <c r="C11" s="14">
        <f t="shared" si="0"/>
        <v>3.0946871765751428E-2</v>
      </c>
      <c r="D11" s="15">
        <f t="shared" si="1"/>
        <v>6.649961063817264E-2</v>
      </c>
      <c r="E11" s="15">
        <f t="shared" si="2"/>
        <v>5.5580548878471595E-2</v>
      </c>
      <c r="F11" s="15">
        <f t="shared" si="3"/>
        <v>7.0962155264006795E-3</v>
      </c>
    </row>
    <row r="12" spans="1:6" x14ac:dyDescent="0.2">
      <c r="A12" s="57">
        <v>6</v>
      </c>
      <c r="B12" s="16" t="str">
        <f>BS!B12</f>
        <v>ქართუ ბანკი</v>
      </c>
      <c r="C12" s="17">
        <f t="shared" si="0"/>
        <v>2.407419661017653E-2</v>
      </c>
      <c r="D12" s="18">
        <f t="shared" si="1"/>
        <v>1.9352195947125801E-2</v>
      </c>
      <c r="E12" s="18">
        <f t="shared" si="2"/>
        <v>5.9995062353759079E-3</v>
      </c>
      <c r="F12" s="18">
        <f t="shared" si="3"/>
        <v>1.418945698559952E-2</v>
      </c>
    </row>
    <row r="13" spans="1:6" x14ac:dyDescent="0.2">
      <c r="A13" s="56">
        <v>7</v>
      </c>
      <c r="B13" s="13" t="str">
        <f>BS!B13</f>
        <v>პროკრედიტ ბანკი</v>
      </c>
      <c r="C13" s="14">
        <f t="shared" si="0"/>
        <v>2.2848832185741595E-2</v>
      </c>
      <c r="D13" s="15">
        <f t="shared" si="1"/>
        <v>1.9024951555305043E-2</v>
      </c>
      <c r="E13" s="15">
        <f t="shared" si="2"/>
        <v>6.4511600000532699E-3</v>
      </c>
      <c r="F13" s="15">
        <f t="shared" si="3"/>
        <v>1.8513531603813308E-2</v>
      </c>
    </row>
    <row r="14" spans="1:6" x14ac:dyDescent="0.2">
      <c r="A14" s="57">
        <v>8</v>
      </c>
      <c r="B14" s="16" t="str">
        <f>BS!B14</f>
        <v>ტერა ბანკი</v>
      </c>
      <c r="C14" s="17">
        <f t="shared" si="0"/>
        <v>2.1386285057849303E-2</v>
      </c>
      <c r="D14" s="18">
        <f t="shared" si="1"/>
        <v>1.8589703057470017E-2</v>
      </c>
      <c r="E14" s="18">
        <f t="shared" si="2"/>
        <v>6.7671070447311056E-3</v>
      </c>
      <c r="F14" s="18">
        <f t="shared" si="3"/>
        <v>7.8564102031079795E-3</v>
      </c>
    </row>
    <row r="15" spans="1:6" x14ac:dyDescent="0.2">
      <c r="A15" s="56">
        <v>9</v>
      </c>
      <c r="B15" s="13" t="str">
        <f>BS!B15</f>
        <v>ხალიკ ბანკი</v>
      </c>
      <c r="C15" s="14">
        <f t="shared" si="0"/>
        <v>1.1246623875128666E-2</v>
      </c>
      <c r="D15" s="15">
        <f t="shared" si="1"/>
        <v>9.7938613834809944E-3</v>
      </c>
      <c r="E15" s="15">
        <f t="shared" si="2"/>
        <v>2.0709486043855372E-3</v>
      </c>
      <c r="F15" s="15">
        <f t="shared" si="3"/>
        <v>4.5655342526679434E-3</v>
      </c>
    </row>
    <row r="16" spans="1:6" x14ac:dyDescent="0.2">
      <c r="A16" s="57">
        <v>10</v>
      </c>
      <c r="B16" s="16" t="str">
        <f>BS!B16</f>
        <v>პაშაბანკი</v>
      </c>
      <c r="C16" s="17">
        <f t="shared" si="0"/>
        <v>6.7505158905042271E-3</v>
      </c>
      <c r="D16" s="18">
        <f t="shared" si="1"/>
        <v>8.1001391470995575E-3</v>
      </c>
      <c r="E16" s="18">
        <f t="shared" si="2"/>
        <v>3.9664428375092821E-3</v>
      </c>
      <c r="F16" s="18">
        <f t="shared" si="3"/>
        <v>2.7241934757037626E-3</v>
      </c>
    </row>
    <row r="17" spans="1:22" x14ac:dyDescent="0.2">
      <c r="A17" s="56">
        <v>11</v>
      </c>
      <c r="B17" s="13" t="str">
        <f>BS!B17</f>
        <v>ვი–თი–ბი ბანკი</v>
      </c>
      <c r="C17" s="14">
        <f t="shared" si="0"/>
        <v>5.7748536022669472E-3</v>
      </c>
      <c r="D17" s="15">
        <f t="shared" si="1"/>
        <v>2.1025296943447667E-3</v>
      </c>
      <c r="E17" s="15">
        <f t="shared" si="2"/>
        <v>7.7741441873646681E-5</v>
      </c>
      <c r="F17" s="15">
        <f t="shared" si="3"/>
        <v>-1.0989032272439147E-2</v>
      </c>
    </row>
    <row r="18" spans="1:22" x14ac:dyDescent="0.2">
      <c r="A18" s="57">
        <v>12</v>
      </c>
      <c r="B18" s="16" t="str">
        <f>BS!B18</f>
        <v>იშ ბანკ</v>
      </c>
      <c r="C18" s="17">
        <f t="shared" si="0"/>
        <v>5.7105133002793608E-3</v>
      </c>
      <c r="D18" s="18">
        <f t="shared" si="1"/>
        <v>6.261978548055977E-3</v>
      </c>
      <c r="E18" s="18">
        <f t="shared" si="2"/>
        <v>3.2670228953923324E-3</v>
      </c>
      <c r="F18" s="18">
        <f t="shared" si="3"/>
        <v>7.077922328574399E-3</v>
      </c>
    </row>
    <row r="19" spans="1:22" x14ac:dyDescent="0.2">
      <c r="A19" s="56">
        <v>13</v>
      </c>
      <c r="B19" s="13" t="str">
        <f>BS!B19</f>
        <v>ზირაათ ბანკი</v>
      </c>
      <c r="C19" s="14">
        <f t="shared" si="0"/>
        <v>2.6686256877524253E-3</v>
      </c>
      <c r="D19" s="15">
        <f t="shared" si="1"/>
        <v>3.3510048419542796E-3</v>
      </c>
      <c r="E19" s="15">
        <f t="shared" si="2"/>
        <v>2.1595094250507277E-3</v>
      </c>
      <c r="F19" s="15">
        <f t="shared" si="3"/>
        <v>6.9432102002065638E-4</v>
      </c>
    </row>
    <row r="20" spans="1:22" x14ac:dyDescent="0.2">
      <c r="A20" s="57">
        <v>14</v>
      </c>
      <c r="B20" s="16" t="str">
        <f>BS!B20</f>
        <v>სილქ ბანკი</v>
      </c>
      <c r="C20" s="17">
        <f t="shared" si="0"/>
        <v>2.2124239502201827E-3</v>
      </c>
      <c r="D20" s="18">
        <f t="shared" si="1"/>
        <v>1.3489071165095571E-3</v>
      </c>
      <c r="E20" s="18">
        <f t="shared" si="2"/>
        <v>-3.126453772006434E-4</v>
      </c>
      <c r="F20" s="18">
        <f t="shared" si="3"/>
        <v>-1.7368577783054902E-3</v>
      </c>
    </row>
    <row r="21" spans="1:22" x14ac:dyDescent="0.2">
      <c r="A21" s="56">
        <v>15</v>
      </c>
      <c r="B21" s="13" t="str">
        <f>BS!B21</f>
        <v>პეისერა</v>
      </c>
      <c r="C21" s="14">
        <f t="shared" si="0"/>
        <v>1.4734600619340028E-4</v>
      </c>
      <c r="D21" s="15">
        <f t="shared" si="1"/>
        <v>9.0606751136572056E-5</v>
      </c>
      <c r="E21" s="15">
        <f t="shared" si="2"/>
        <v>2.0592333314797453E-5</v>
      </c>
      <c r="F21" s="15">
        <f t="shared" si="3"/>
        <v>-5.9317099224833738E-4</v>
      </c>
    </row>
    <row r="22" spans="1:22" ht="13.5" thickBot="1" x14ac:dyDescent="0.25">
      <c r="A22" s="57"/>
      <c r="B22" s="16" t="str">
        <f>BS!B22</f>
        <v xml:space="preserve"> </v>
      </c>
      <c r="C22" s="17"/>
      <c r="D22" s="18"/>
      <c r="E22" s="18"/>
      <c r="F22" s="18"/>
    </row>
    <row r="23" spans="1:22" ht="13.5" thickBot="1" x14ac:dyDescent="0.25">
      <c r="A23" s="19"/>
      <c r="B23" s="20" t="str">
        <f>BS!B23</f>
        <v>კონსოლიდირებული</v>
      </c>
      <c r="C23" s="21">
        <f>SUM(C7:C22)</f>
        <v>0.99999999999999944</v>
      </c>
      <c r="D23" s="22">
        <f>SUM(D7:D22)</f>
        <v>0.99999999999999989</v>
      </c>
      <c r="E23" s="22">
        <f>SUM(E7:E22)</f>
        <v>1.0000000000000002</v>
      </c>
      <c r="F23" s="22">
        <f>SUM(F7:F22)</f>
        <v>1</v>
      </c>
    </row>
    <row r="24" spans="1:22" x14ac:dyDescent="0.2">
      <c r="A24" s="139"/>
      <c r="B24" s="140"/>
      <c r="C24" s="141"/>
      <c r="D24" s="141"/>
      <c r="E24" s="141"/>
      <c r="F24" s="141"/>
    </row>
    <row r="25" spans="1:22" ht="13.5" thickBot="1" x14ac:dyDescent="0.25">
      <c r="M25" s="7" t="s">
        <v>37</v>
      </c>
      <c r="U25" s="24"/>
      <c r="V25" s="24"/>
    </row>
    <row r="26" spans="1:22" ht="15.75" customHeight="1" x14ac:dyDescent="0.2">
      <c r="A26" s="187" t="s">
        <v>0</v>
      </c>
      <c r="B26" s="189" t="s">
        <v>28</v>
      </c>
      <c r="C26" s="191" t="s">
        <v>58</v>
      </c>
      <c r="D26" s="193" t="s">
        <v>59</v>
      </c>
      <c r="E26" s="194"/>
      <c r="F26" s="194"/>
      <c r="G26" s="194"/>
      <c r="H26" s="195"/>
      <c r="I26" s="198" t="s">
        <v>60</v>
      </c>
      <c r="J26" s="199"/>
      <c r="K26" s="200"/>
      <c r="L26" s="196" t="s">
        <v>61</v>
      </c>
      <c r="M26" s="196" t="s">
        <v>246</v>
      </c>
      <c r="N26" s="185" t="str">
        <f>YEAR($B$3)&amp;" წლის "&amp;MONTH($B$3)&amp;" თვის წმინდა მოგება"</f>
        <v>2024 წლის 1 თვის წმინდა მოგება</v>
      </c>
      <c r="O26" s="40"/>
    </row>
    <row r="27" spans="1:22" ht="121.5" customHeight="1" x14ac:dyDescent="0.2">
      <c r="A27" s="188"/>
      <c r="B27" s="190"/>
      <c r="C27" s="192"/>
      <c r="D27" s="41" t="s">
        <v>62</v>
      </c>
      <c r="E27" s="38" t="s">
        <v>63</v>
      </c>
      <c r="F27" s="38" t="s">
        <v>64</v>
      </c>
      <c r="G27" s="38" t="s">
        <v>65</v>
      </c>
      <c r="H27" s="39" t="s">
        <v>55</v>
      </c>
      <c r="I27" s="38" t="s">
        <v>245</v>
      </c>
      <c r="J27" s="38" t="s">
        <v>191</v>
      </c>
      <c r="K27" s="42" t="s">
        <v>66</v>
      </c>
      <c r="L27" s="197"/>
      <c r="M27" s="197"/>
      <c r="N27" s="186"/>
      <c r="O27" s="40"/>
    </row>
    <row r="28" spans="1:22" x14ac:dyDescent="0.2">
      <c r="A28" s="142"/>
      <c r="B28" s="143" t="str">
        <f>BS!B28</f>
        <v>კონსოლიდირებული</v>
      </c>
      <c r="C28" s="144">
        <v>78569162063.372803</v>
      </c>
      <c r="D28" s="144">
        <v>667219977.93764603</v>
      </c>
      <c r="E28" s="144">
        <v>555097586.46269798</v>
      </c>
      <c r="F28" s="144">
        <v>-319593232.635589</v>
      </c>
      <c r="G28" s="144">
        <v>-209623205.52103603</v>
      </c>
      <c r="H28" s="144">
        <v>347626745.30205703</v>
      </c>
      <c r="I28" s="144">
        <v>52149019.908702001</v>
      </c>
      <c r="J28" s="144">
        <v>44692740.530000001</v>
      </c>
      <c r="K28" s="144">
        <v>-46985350.476475</v>
      </c>
      <c r="L28" s="144">
        <v>-24331559.155125998</v>
      </c>
      <c r="M28" s="144">
        <v>276309835.67045289</v>
      </c>
      <c r="N28" s="144">
        <v>234936370.49206299</v>
      </c>
    </row>
    <row r="29" spans="1:22" x14ac:dyDescent="0.2">
      <c r="A29" s="57">
        <v>1</v>
      </c>
      <c r="B29" s="16" t="str">
        <f>BS!B29</f>
        <v>თი–ბი–სი ბანკი</v>
      </c>
      <c r="C29" s="70">
        <v>30706092476.3899</v>
      </c>
      <c r="D29" s="28">
        <v>246177265.72</v>
      </c>
      <c r="E29" s="29">
        <v>201556877.71000001</v>
      </c>
      <c r="F29" s="29">
        <v>-128866392</v>
      </c>
      <c r="G29" s="29">
        <v>-82956715.74000001</v>
      </c>
      <c r="H29" s="30">
        <v>117310873.72</v>
      </c>
      <c r="I29" s="29">
        <v>17608454.079999998</v>
      </c>
      <c r="J29" s="29">
        <v>19009403.52</v>
      </c>
      <c r="K29" s="30">
        <v>-2639377.6</v>
      </c>
      <c r="L29" s="29">
        <v>-13673743.01</v>
      </c>
      <c r="M29" s="29">
        <v>100997753.11</v>
      </c>
      <c r="N29" s="30">
        <v>85946297.109999999</v>
      </c>
    </row>
    <row r="30" spans="1:22" x14ac:dyDescent="0.2">
      <c r="A30" s="56">
        <v>2</v>
      </c>
      <c r="B30" s="13" t="str">
        <f>BS!B30</f>
        <v>საქართველოს ბანკი</v>
      </c>
      <c r="C30" s="71">
        <v>29641008046.269402</v>
      </c>
      <c r="D30" s="25">
        <v>245946912.08087799</v>
      </c>
      <c r="E30" s="26">
        <v>204127934.38662499</v>
      </c>
      <c r="F30" s="26">
        <v>-109659320.04000001</v>
      </c>
      <c r="G30" s="26">
        <v>-73672249.020000011</v>
      </c>
      <c r="H30" s="27">
        <v>136287592.040878</v>
      </c>
      <c r="I30" s="26">
        <v>27424280.0988</v>
      </c>
      <c r="J30" s="26">
        <v>25056000</v>
      </c>
      <c r="K30" s="27">
        <v>6750046.0798890004</v>
      </c>
      <c r="L30" s="26">
        <v>-1037146.758399</v>
      </c>
      <c r="M30" s="26">
        <v>142000491.36236799</v>
      </c>
      <c r="N30" s="27">
        <v>121377682.162367</v>
      </c>
    </row>
    <row r="31" spans="1:22" x14ac:dyDescent="0.2">
      <c r="A31" s="57">
        <v>3</v>
      </c>
      <c r="B31" s="16" t="str">
        <f>BS!B31</f>
        <v>ლიბერთი ბანკი</v>
      </c>
      <c r="C31" s="70">
        <v>4218087957.7908602</v>
      </c>
      <c r="D31" s="28">
        <v>47879782.983999997</v>
      </c>
      <c r="E31" s="29">
        <v>42299919.704000004</v>
      </c>
      <c r="F31" s="29">
        <v>-22852780.371633999</v>
      </c>
      <c r="G31" s="29">
        <v>-19455484.097424999</v>
      </c>
      <c r="H31" s="30">
        <v>25027002.612365998</v>
      </c>
      <c r="I31" s="29">
        <v>2202601.0299999998</v>
      </c>
      <c r="J31" s="29">
        <v>-5771839.4900000002</v>
      </c>
      <c r="K31" s="30">
        <v>-14545257.18</v>
      </c>
      <c r="L31" s="29">
        <v>-1279057.9218030002</v>
      </c>
      <c r="M31" s="29">
        <v>9202687.5105629992</v>
      </c>
      <c r="N31" s="30">
        <v>7970939.1505629998</v>
      </c>
    </row>
    <row r="32" spans="1:22" x14ac:dyDescent="0.2">
      <c r="A32" s="56">
        <v>4</v>
      </c>
      <c r="B32" s="13" t="str">
        <f>BS!B32</f>
        <v>ბაზის ბანკი</v>
      </c>
      <c r="C32" s="71">
        <v>3494005572.45854</v>
      </c>
      <c r="D32" s="25">
        <v>32290251.940000001</v>
      </c>
      <c r="E32" s="26">
        <v>27268822.260000002</v>
      </c>
      <c r="F32" s="26">
        <v>-17002691.440000001</v>
      </c>
      <c r="G32" s="26">
        <v>-12452157.67</v>
      </c>
      <c r="H32" s="27">
        <v>15287560.5</v>
      </c>
      <c r="I32" s="26">
        <v>426369.26</v>
      </c>
      <c r="J32" s="26">
        <v>1052847.81</v>
      </c>
      <c r="K32" s="27">
        <v>-6100396.1299999999</v>
      </c>
      <c r="L32" s="26">
        <v>312237.44</v>
      </c>
      <c r="M32" s="26">
        <v>9499401.8100000005</v>
      </c>
      <c r="N32" s="27">
        <v>8035942.0499999998</v>
      </c>
    </row>
    <row r="33" spans="1:15" x14ac:dyDescent="0.2">
      <c r="A33" s="57">
        <v>5</v>
      </c>
      <c r="B33" s="16" t="str">
        <f>BS!B33</f>
        <v>კრედო ბანკი</v>
      </c>
      <c r="C33" s="70">
        <v>2431469783.1177402</v>
      </c>
      <c r="D33" s="28">
        <v>40660000.230002001</v>
      </c>
      <c r="E33" s="29">
        <v>36858373.660002001</v>
      </c>
      <c r="F33" s="29">
        <v>-17542957.02</v>
      </c>
      <c r="G33" s="29">
        <v>-5325505.6500000004</v>
      </c>
      <c r="H33" s="30">
        <v>23117043.210002001</v>
      </c>
      <c r="I33" s="29">
        <v>2898471.15</v>
      </c>
      <c r="J33" s="29">
        <v>527934.6</v>
      </c>
      <c r="K33" s="30">
        <v>-13493360.58</v>
      </c>
      <c r="L33" s="29">
        <v>-7539733.75</v>
      </c>
      <c r="M33" s="29">
        <v>2083948.8800020013</v>
      </c>
      <c r="N33" s="30">
        <v>1667159.1200019999</v>
      </c>
    </row>
    <row r="34" spans="1:15" x14ac:dyDescent="0.2">
      <c r="A34" s="56">
        <v>6</v>
      </c>
      <c r="B34" s="13" t="str">
        <f>BS!B34</f>
        <v>ქართუ ბანკი</v>
      </c>
      <c r="C34" s="71">
        <v>1891489455.0104599</v>
      </c>
      <c r="D34" s="25">
        <v>9667334.1257550009</v>
      </c>
      <c r="E34" s="26">
        <v>6333513.3372980002</v>
      </c>
      <c r="F34" s="26">
        <v>-2939993.2342079999</v>
      </c>
      <c r="G34" s="26">
        <v>-2402037.4696999998</v>
      </c>
      <c r="H34" s="27">
        <v>6727340.891547001</v>
      </c>
      <c r="I34" s="26">
        <v>312868.37011100003</v>
      </c>
      <c r="J34" s="26">
        <v>825943.11</v>
      </c>
      <c r="K34" s="27">
        <v>-2694959.335804</v>
      </c>
      <c r="L34" s="26">
        <v>247422.16628800001</v>
      </c>
      <c r="M34" s="26">
        <v>4279803.722031001</v>
      </c>
      <c r="N34" s="27">
        <v>3333619.5234500002</v>
      </c>
    </row>
    <row r="35" spans="1:15" x14ac:dyDescent="0.2">
      <c r="A35" s="57">
        <v>7</v>
      </c>
      <c r="B35" s="16" t="str">
        <f>BS!B35</f>
        <v>პროკრედიტ ბანკი</v>
      </c>
      <c r="C35" s="70">
        <v>1795213598.96034</v>
      </c>
      <c r="D35" s="28">
        <v>10730716.568700001</v>
      </c>
      <c r="E35" s="29">
        <v>8634526.0412530005</v>
      </c>
      <c r="F35" s="29">
        <v>-4117134.58</v>
      </c>
      <c r="G35" s="29">
        <v>-2558561.56</v>
      </c>
      <c r="H35" s="30">
        <v>6613581.9887000006</v>
      </c>
      <c r="I35" s="29">
        <v>336421.67127699999</v>
      </c>
      <c r="J35" s="29">
        <v>1050613.3999999999</v>
      </c>
      <c r="K35" s="30">
        <v>-2500274.4787099999</v>
      </c>
      <c r="L35" s="29">
        <v>907468.77999999991</v>
      </c>
      <c r="M35" s="29">
        <v>5020776.2899900004</v>
      </c>
      <c r="N35" s="30">
        <v>4349501.9199900003</v>
      </c>
    </row>
    <row r="36" spans="1:15" x14ac:dyDescent="0.2">
      <c r="A36" s="56">
        <v>8</v>
      </c>
      <c r="B36" s="13" t="str">
        <f>BS!B36</f>
        <v>ტერა ბანკი</v>
      </c>
      <c r="C36" s="71">
        <v>1680302496.6436501</v>
      </c>
      <c r="D36" s="25">
        <v>15448913</v>
      </c>
      <c r="E36" s="26">
        <v>13094561.06256</v>
      </c>
      <c r="F36" s="26">
        <v>-8986635.0299999993</v>
      </c>
      <c r="G36" s="26">
        <v>-6196791.5700000003</v>
      </c>
      <c r="H36" s="27">
        <v>6462277.9700000007</v>
      </c>
      <c r="I36" s="26">
        <v>352898</v>
      </c>
      <c r="J36" s="26">
        <v>1048118</v>
      </c>
      <c r="K36" s="27">
        <v>-2841133.96</v>
      </c>
      <c r="L36" s="26">
        <v>-1352809.5117850001</v>
      </c>
      <c r="M36" s="26">
        <v>2268334.4982150006</v>
      </c>
      <c r="N36" s="27">
        <v>1845756.4982149999</v>
      </c>
    </row>
    <row r="37" spans="1:15" x14ac:dyDescent="0.2">
      <c r="A37" s="57">
        <v>9</v>
      </c>
      <c r="B37" s="16" t="str">
        <f>BS!B37</f>
        <v>ხალიკ ბანკი</v>
      </c>
      <c r="C37" s="70">
        <v>883637813.91078198</v>
      </c>
      <c r="D37" s="28">
        <v>5965934.3166789999</v>
      </c>
      <c r="E37" s="29">
        <v>5372921.0774969999</v>
      </c>
      <c r="F37" s="29">
        <v>-2561326.16</v>
      </c>
      <c r="G37" s="29">
        <v>-770921.07</v>
      </c>
      <c r="H37" s="30">
        <v>3404608.1566789998</v>
      </c>
      <c r="I37" s="29">
        <v>107997.94</v>
      </c>
      <c r="J37" s="29">
        <v>136905.66</v>
      </c>
      <c r="K37" s="30">
        <v>-1820049.21</v>
      </c>
      <c r="L37" s="29">
        <v>-247609.61000000002</v>
      </c>
      <c r="M37" s="29">
        <v>1336949.3366789997</v>
      </c>
      <c r="N37" s="30">
        <v>1072610.0466789999</v>
      </c>
    </row>
    <row r="38" spans="1:15" x14ac:dyDescent="0.2">
      <c r="A38" s="56">
        <v>10</v>
      </c>
      <c r="B38" s="13" t="str">
        <f>BS!B38</f>
        <v>პაშაბანკი</v>
      </c>
      <c r="C38" s="71">
        <v>530382377.01239997</v>
      </c>
      <c r="D38" s="25">
        <v>4587895.7699999996</v>
      </c>
      <c r="E38" s="26">
        <v>3550128.15</v>
      </c>
      <c r="F38" s="26">
        <v>-1772070.7618</v>
      </c>
      <c r="G38" s="26">
        <v>-1590457.0022</v>
      </c>
      <c r="H38" s="27">
        <v>2815825.0081999996</v>
      </c>
      <c r="I38" s="26">
        <v>206846.10649999999</v>
      </c>
      <c r="J38" s="26">
        <v>883554.48</v>
      </c>
      <c r="K38" s="27">
        <v>-2009037.4135</v>
      </c>
      <c r="L38" s="26">
        <v>-166775.467</v>
      </c>
      <c r="M38" s="26">
        <v>640012.1276999996</v>
      </c>
      <c r="N38" s="27">
        <v>640012.12769999995</v>
      </c>
    </row>
    <row r="39" spans="1:15" x14ac:dyDescent="0.2">
      <c r="A39" s="57">
        <v>11</v>
      </c>
      <c r="B39" s="16" t="str">
        <f>BS!B39</f>
        <v>ვი–თი–ბი ბანკი</v>
      </c>
      <c r="C39" s="70">
        <v>453725408.56876397</v>
      </c>
      <c r="D39" s="28">
        <v>1547121.294546</v>
      </c>
      <c r="E39" s="29">
        <v>1547121.294546</v>
      </c>
      <c r="F39" s="29">
        <v>-816225.74</v>
      </c>
      <c r="G39" s="29">
        <v>-103492.74</v>
      </c>
      <c r="H39" s="30">
        <v>730895.55454599997</v>
      </c>
      <c r="I39" s="29">
        <v>4054.14</v>
      </c>
      <c r="J39" s="29">
        <v>0</v>
      </c>
      <c r="K39" s="30">
        <v>-3062302.2441500002</v>
      </c>
      <c r="L39" s="29">
        <v>-261955.66770400002</v>
      </c>
      <c r="M39" s="29">
        <v>-2593362.3573080003</v>
      </c>
      <c r="N39" s="30">
        <v>-2581723.3573070001</v>
      </c>
    </row>
    <row r="40" spans="1:15" x14ac:dyDescent="0.2">
      <c r="A40" s="56">
        <v>12</v>
      </c>
      <c r="B40" s="13" t="str">
        <f>BS!B40</f>
        <v>იშ ბანკ</v>
      </c>
      <c r="C40" s="71">
        <v>448670244.95469499</v>
      </c>
      <c r="D40" s="25">
        <v>3483189.294801</v>
      </c>
      <c r="E40" s="26">
        <v>2425259.496632</v>
      </c>
      <c r="F40" s="26">
        <v>-1306358.072989</v>
      </c>
      <c r="G40" s="26">
        <v>-1068132.1667530001</v>
      </c>
      <c r="H40" s="27">
        <v>2176831.221812</v>
      </c>
      <c r="I40" s="26">
        <v>170372.04201400001</v>
      </c>
      <c r="J40" s="26">
        <v>708755.68</v>
      </c>
      <c r="K40" s="27">
        <v>-270155.47803100001</v>
      </c>
      <c r="L40" s="26">
        <v>27971.638718999995</v>
      </c>
      <c r="M40" s="26">
        <v>1934647.3824999998</v>
      </c>
      <c r="N40" s="27">
        <v>1662861.3825000001</v>
      </c>
    </row>
    <row r="41" spans="1:15" x14ac:dyDescent="0.2">
      <c r="A41" s="57">
        <v>13</v>
      </c>
      <c r="B41" s="16" t="str">
        <f>BS!B41</f>
        <v>ზირაათ ბანკი</v>
      </c>
      <c r="C41" s="70">
        <v>209671684.14750001</v>
      </c>
      <c r="D41" s="28">
        <v>1500099.8467000001</v>
      </c>
      <c r="E41" s="29">
        <v>1307397.6466999999</v>
      </c>
      <c r="F41" s="29">
        <v>-335200.94</v>
      </c>
      <c r="G41" s="29">
        <v>-286964.21999999997</v>
      </c>
      <c r="H41" s="30">
        <v>1164898.9067000002</v>
      </c>
      <c r="I41" s="29">
        <v>112616.3</v>
      </c>
      <c r="J41" s="29">
        <v>90488.95</v>
      </c>
      <c r="K41" s="30">
        <v>-453565.02</v>
      </c>
      <c r="L41" s="29">
        <v>-548212.6263</v>
      </c>
      <c r="M41" s="29">
        <v>163121.26040000014</v>
      </c>
      <c r="N41" s="30">
        <v>163121.2604</v>
      </c>
    </row>
    <row r="42" spans="1:15" x14ac:dyDescent="0.2">
      <c r="A42" s="56">
        <v>14</v>
      </c>
      <c r="B42" s="13" t="str">
        <f>BS!B42</f>
        <v>სილქ ბანკი</v>
      </c>
      <c r="C42" s="71">
        <v>173828295.897737</v>
      </c>
      <c r="D42" s="25">
        <v>1302482.0255849999</v>
      </c>
      <c r="E42" s="26">
        <v>720230.63558500004</v>
      </c>
      <c r="F42" s="26">
        <v>-833565.83495799999</v>
      </c>
      <c r="G42" s="26">
        <v>-783735.54495799995</v>
      </c>
      <c r="H42" s="27">
        <v>468916.19062699995</v>
      </c>
      <c r="I42" s="26">
        <v>-16304.15</v>
      </c>
      <c r="J42" s="26">
        <v>62609.87</v>
      </c>
      <c r="K42" s="27">
        <v>-1134673.1561710001</v>
      </c>
      <c r="L42" s="26">
        <v>280385.142857</v>
      </c>
      <c r="M42" s="26">
        <v>-385371.82268700015</v>
      </c>
      <c r="N42" s="27">
        <v>-408051.06249600003</v>
      </c>
      <c r="O42" s="83"/>
    </row>
    <row r="43" spans="1:15" x14ac:dyDescent="0.2">
      <c r="A43" s="57">
        <v>15</v>
      </c>
      <c r="B43" s="16" t="str">
        <f>BS!B43</f>
        <v>პეისერა</v>
      </c>
      <c r="C43" s="70">
        <v>11576852.24</v>
      </c>
      <c r="D43" s="28">
        <v>32078.74</v>
      </c>
      <c r="E43" s="29">
        <v>0</v>
      </c>
      <c r="F43" s="29">
        <v>-581.41</v>
      </c>
      <c r="G43" s="29">
        <v>0</v>
      </c>
      <c r="H43" s="30">
        <v>31497.33</v>
      </c>
      <c r="I43" s="29">
        <v>1073.8699999999999</v>
      </c>
      <c r="J43" s="29">
        <v>11404.94</v>
      </c>
      <c r="K43" s="30">
        <v>-170854.77</v>
      </c>
      <c r="L43" s="29">
        <v>0</v>
      </c>
      <c r="M43" s="29">
        <v>-139357.44</v>
      </c>
      <c r="N43" s="30">
        <v>-139357.44</v>
      </c>
      <c r="O43" s="84"/>
    </row>
    <row r="44" spans="1:15" x14ac:dyDescent="0.2">
      <c r="A44" s="56"/>
      <c r="B44" s="13"/>
      <c r="C44" s="72"/>
      <c r="D44" s="73"/>
      <c r="E44" s="74"/>
      <c r="F44" s="74"/>
      <c r="G44" s="74"/>
      <c r="H44" s="75"/>
      <c r="I44" s="74"/>
      <c r="J44" s="74"/>
      <c r="K44" s="75"/>
      <c r="L44" s="74"/>
      <c r="M44" s="74"/>
      <c r="N44" s="75"/>
    </row>
  </sheetData>
  <mergeCells count="10">
    <mergeCell ref="N26:N27"/>
    <mergeCell ref="A5:A6"/>
    <mergeCell ref="B5:B6"/>
    <mergeCell ref="A26:A27"/>
    <mergeCell ref="B26:B27"/>
    <mergeCell ref="C26:C27"/>
    <mergeCell ref="D26:H26"/>
    <mergeCell ref="L26:L27"/>
    <mergeCell ref="M26:M27"/>
    <mergeCell ref="I26:K26"/>
  </mergeCells>
  <pageMargins left="0.7" right="0.2" top="0.25" bottom="0.25" header="0.3" footer="0.3"/>
  <pageSetup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A1:V46"/>
  <sheetViews>
    <sheetView view="pageBreakPreview" topLeftCell="A2" zoomScaleNormal="85" zoomScaleSheetLayoutView="100" workbookViewId="0">
      <selection activeCell="B3" sqref="B3"/>
    </sheetView>
  </sheetViews>
  <sheetFormatPr defaultColWidth="9.140625" defaultRowHeight="12.75" x14ac:dyDescent="0.2"/>
  <cols>
    <col min="1" max="1" width="4.5703125" style="7" customWidth="1"/>
    <col min="2" max="2" width="30.42578125" style="7" bestFit="1" customWidth="1"/>
    <col min="3" max="6" width="10.85546875" style="7" bestFit="1" customWidth="1"/>
    <col min="7" max="7" width="11.85546875" style="7" bestFit="1" customWidth="1"/>
    <col min="8" max="8" width="9.7109375" style="7" bestFit="1" customWidth="1"/>
    <col min="9" max="9" width="9.42578125" style="7" bestFit="1" customWidth="1"/>
    <col min="10" max="10" width="9" style="7" bestFit="1" customWidth="1"/>
    <col min="11" max="11" width="8.7109375" style="7" bestFit="1" customWidth="1"/>
    <col min="12" max="12" width="9.28515625" style="7" bestFit="1" customWidth="1"/>
    <col min="13" max="13" width="12.28515625" style="7" bestFit="1" customWidth="1"/>
    <col min="14" max="14" width="12.5703125" style="7" customWidth="1"/>
    <col min="15" max="15" width="8.85546875" style="7" bestFit="1" customWidth="1"/>
    <col min="16" max="16" width="8" style="7" bestFit="1" customWidth="1"/>
    <col min="17" max="17" width="9.28515625" style="7" bestFit="1" customWidth="1"/>
    <col min="18" max="18" width="12.28515625" style="7" bestFit="1" customWidth="1"/>
    <col min="19" max="19" width="6.7109375" style="7" bestFit="1" customWidth="1"/>
    <col min="20" max="20" width="7.28515625" style="7" bestFit="1" customWidth="1"/>
    <col min="21" max="22" width="12.140625" style="7" bestFit="1" customWidth="1"/>
    <col min="23" max="16384" width="9.140625" style="7"/>
  </cols>
  <sheetData>
    <row r="1" spans="1:6" ht="9" hidden="1" customHeight="1" x14ac:dyDescent="0.2"/>
    <row r="2" spans="1:6" x14ac:dyDescent="0.2">
      <c r="A2" s="7" t="s">
        <v>91</v>
      </c>
    </row>
    <row r="3" spans="1:6" x14ac:dyDescent="0.2">
      <c r="B3" s="67">
        <f>'BS-E'!B3</f>
        <v>45322</v>
      </c>
    </row>
    <row r="4" spans="1:6" ht="13.5" thickBot="1" x14ac:dyDescent="0.25"/>
    <row r="5" spans="1:6" ht="15.75" customHeight="1" x14ac:dyDescent="0.2">
      <c r="A5" s="180" t="s">
        <v>0</v>
      </c>
      <c r="B5" s="178" t="s">
        <v>49</v>
      </c>
      <c r="C5" s="201" t="s">
        <v>48</v>
      </c>
      <c r="D5" s="202"/>
      <c r="E5" s="202"/>
      <c r="F5" s="203"/>
    </row>
    <row r="6" spans="1:6" s="12" customFormat="1" ht="180.75" customHeight="1" x14ac:dyDescent="0.2">
      <c r="A6" s="181"/>
      <c r="B6" s="179"/>
      <c r="C6" s="10" t="s">
        <v>5</v>
      </c>
      <c r="D6" s="38" t="s">
        <v>67</v>
      </c>
      <c r="E6" s="38" t="s">
        <v>16</v>
      </c>
      <c r="F6" s="39" t="s">
        <v>70</v>
      </c>
    </row>
    <row r="7" spans="1:6" x14ac:dyDescent="0.2">
      <c r="A7" s="56">
        <v>1</v>
      </c>
      <c r="B7" s="13" t="str">
        <f>'BS-E'!B7</f>
        <v>TBC Bank</v>
      </c>
      <c r="C7" s="32">
        <f>IS!C7</f>
        <v>0.39081608699890152</v>
      </c>
      <c r="D7" s="33">
        <f>IS!D7</f>
        <v>0.33746216395998868</v>
      </c>
      <c r="E7" s="33">
        <f>IS!E7</f>
        <v>0.33765647198791765</v>
      </c>
      <c r="F7" s="34">
        <f>IS!F7</f>
        <v>0.3658279768687564</v>
      </c>
    </row>
    <row r="8" spans="1:6" x14ac:dyDescent="0.2">
      <c r="A8" s="57">
        <v>2</v>
      </c>
      <c r="B8" s="16" t="str">
        <f>'BS-E'!B8</f>
        <v>Bank of Georgia</v>
      </c>
      <c r="C8" s="35">
        <f>IS!C8</f>
        <v>0.37726007593617167</v>
      </c>
      <c r="D8" s="36">
        <f>IS!D8</f>
        <v>0.39205151468554605</v>
      </c>
      <c r="E8" s="36">
        <f>IS!E8</f>
        <v>0.52588294366436916</v>
      </c>
      <c r="F8" s="37">
        <f>IS!F8</f>
        <v>0.51664066278093623</v>
      </c>
    </row>
    <row r="9" spans="1:6" x14ac:dyDescent="0.2">
      <c r="A9" s="56">
        <v>3</v>
      </c>
      <c r="B9" s="13" t="str">
        <f>'BS-E'!B9</f>
        <v>Liberty Bank</v>
      </c>
      <c r="C9" s="32">
        <f>IS!C9</f>
        <v>5.3686304486594991E-2</v>
      </c>
      <c r="D9" s="33">
        <f>IS!D9</f>
        <v>7.199389273290735E-2</v>
      </c>
      <c r="E9" s="33">
        <f>IS!E9</f>
        <v>4.2236671635557547E-2</v>
      </c>
      <c r="F9" s="34">
        <f>IS!F9</f>
        <v>3.3928076499471958E-2</v>
      </c>
    </row>
    <row r="10" spans="1:6" x14ac:dyDescent="0.2">
      <c r="A10" s="57">
        <v>4</v>
      </c>
      <c r="B10" s="16" t="str">
        <f>'BS-E'!B10</f>
        <v>Basis Bank</v>
      </c>
      <c r="C10" s="35">
        <f>IS!C10</f>
        <v>4.4470444646467315E-2</v>
      </c>
      <c r="D10" s="36">
        <f>IS!D10</f>
        <v>4.3976939940902578E-2</v>
      </c>
      <c r="E10" s="36">
        <f>IS!E10</f>
        <v>8.1759783931980023E-3</v>
      </c>
      <c r="F10" s="37">
        <f>IS!F10</f>
        <v>3.4204759497940246E-2</v>
      </c>
    </row>
    <row r="11" spans="1:6" x14ac:dyDescent="0.2">
      <c r="A11" s="56">
        <v>5</v>
      </c>
      <c r="B11" s="13" t="str">
        <f>'BS-E'!B11</f>
        <v>Credo Bank</v>
      </c>
      <c r="C11" s="32">
        <f>IS!C11</f>
        <v>3.0946871765751428E-2</v>
      </c>
      <c r="D11" s="33">
        <f>IS!D11</f>
        <v>6.649961063817264E-2</v>
      </c>
      <c r="E11" s="33">
        <f>IS!E11</f>
        <v>5.5580548878471595E-2</v>
      </c>
      <c r="F11" s="34">
        <f>IS!F11</f>
        <v>7.0962155264006795E-3</v>
      </c>
    </row>
    <row r="12" spans="1:6" x14ac:dyDescent="0.2">
      <c r="A12" s="57">
        <v>6</v>
      </c>
      <c r="B12" s="16" t="str">
        <f>'BS-E'!B12</f>
        <v>Cartu Bank</v>
      </c>
      <c r="C12" s="35">
        <f>IS!C12</f>
        <v>2.407419661017653E-2</v>
      </c>
      <c r="D12" s="36">
        <f>IS!D12</f>
        <v>1.9352195947125801E-2</v>
      </c>
      <c r="E12" s="36">
        <f>IS!E12</f>
        <v>5.9995062353759079E-3</v>
      </c>
      <c r="F12" s="37">
        <f>IS!F12</f>
        <v>1.418945698559952E-2</v>
      </c>
    </row>
    <row r="13" spans="1:6" x14ac:dyDescent="0.2">
      <c r="A13" s="56">
        <v>7</v>
      </c>
      <c r="B13" s="13" t="str">
        <f>'BS-E'!B13</f>
        <v>ProCredit Bank</v>
      </c>
      <c r="C13" s="32">
        <f>IS!C13</f>
        <v>2.2848832185741595E-2</v>
      </c>
      <c r="D13" s="33">
        <f>IS!D13</f>
        <v>1.9024951555305043E-2</v>
      </c>
      <c r="E13" s="33">
        <f>IS!E13</f>
        <v>6.4511600000532699E-3</v>
      </c>
      <c r="F13" s="34">
        <f>IS!F13</f>
        <v>1.8513531603813308E-2</v>
      </c>
    </row>
    <row r="14" spans="1:6" x14ac:dyDescent="0.2">
      <c r="A14" s="57">
        <v>8</v>
      </c>
      <c r="B14" s="16" t="str">
        <f>'BS-E'!B14</f>
        <v>Tera bank</v>
      </c>
      <c r="C14" s="35">
        <f>IS!C14</f>
        <v>2.1386285057849303E-2</v>
      </c>
      <c r="D14" s="36">
        <f>IS!D14</f>
        <v>1.8589703057470017E-2</v>
      </c>
      <c r="E14" s="36">
        <f>IS!E14</f>
        <v>6.7671070447311056E-3</v>
      </c>
      <c r="F14" s="37">
        <f>IS!F14</f>
        <v>7.8564102031079795E-3</v>
      </c>
    </row>
    <row r="15" spans="1:6" x14ac:dyDescent="0.2">
      <c r="A15" s="56">
        <v>9</v>
      </c>
      <c r="B15" s="13" t="str">
        <f>'BS-E'!B15</f>
        <v>HALYK Bank</v>
      </c>
      <c r="C15" s="32">
        <f>IS!C15</f>
        <v>1.1246623875128666E-2</v>
      </c>
      <c r="D15" s="33">
        <f>IS!D15</f>
        <v>9.7938613834809944E-3</v>
      </c>
      <c r="E15" s="33">
        <f>IS!E15</f>
        <v>2.0709486043855372E-3</v>
      </c>
      <c r="F15" s="34">
        <f>IS!F15</f>
        <v>4.5655342526679434E-3</v>
      </c>
    </row>
    <row r="16" spans="1:6" x14ac:dyDescent="0.2">
      <c r="A16" s="57">
        <v>10</v>
      </c>
      <c r="B16" s="16" t="str">
        <f>'BS-E'!B16</f>
        <v>Pasha Bank</v>
      </c>
      <c r="C16" s="35">
        <f>IS!C16</f>
        <v>6.7505158905042271E-3</v>
      </c>
      <c r="D16" s="36">
        <f>IS!D16</f>
        <v>8.1001391470995575E-3</v>
      </c>
      <c r="E16" s="36">
        <f>IS!E16</f>
        <v>3.9664428375092821E-3</v>
      </c>
      <c r="F16" s="37">
        <f>IS!F16</f>
        <v>2.7241934757037626E-3</v>
      </c>
    </row>
    <row r="17" spans="1:22" x14ac:dyDescent="0.2">
      <c r="A17" s="56">
        <v>11</v>
      </c>
      <c r="B17" s="13" t="str">
        <f>'BS-E'!B17</f>
        <v>VTB Bank Georgia</v>
      </c>
      <c r="C17" s="32">
        <f>IS!C17</f>
        <v>5.7748536022669472E-3</v>
      </c>
      <c r="D17" s="33">
        <f>IS!D17</f>
        <v>2.1025296943447667E-3</v>
      </c>
      <c r="E17" s="33">
        <f>IS!E17</f>
        <v>7.7741441873646681E-5</v>
      </c>
      <c r="F17" s="34">
        <f>IS!F17</f>
        <v>-1.0989032272439147E-2</v>
      </c>
    </row>
    <row r="18" spans="1:22" x14ac:dyDescent="0.2">
      <c r="A18" s="57">
        <v>12</v>
      </c>
      <c r="B18" s="16" t="str">
        <f>'BS-E'!B18</f>
        <v>IS Bank</v>
      </c>
      <c r="C18" s="35">
        <f>IS!C18</f>
        <v>5.7105133002793608E-3</v>
      </c>
      <c r="D18" s="36">
        <f>IS!D18</f>
        <v>6.261978548055977E-3</v>
      </c>
      <c r="E18" s="36">
        <f>IS!E18</f>
        <v>3.2670228953923324E-3</v>
      </c>
      <c r="F18" s="37">
        <f>IS!F18</f>
        <v>7.077922328574399E-3</v>
      </c>
    </row>
    <row r="19" spans="1:22" x14ac:dyDescent="0.2">
      <c r="A19" s="56">
        <v>13</v>
      </c>
      <c r="B19" s="13" t="str">
        <f>'BS-E'!B19</f>
        <v>Ziraat Bank</v>
      </c>
      <c r="C19" s="32">
        <f>IS!C19</f>
        <v>2.6686256877524253E-3</v>
      </c>
      <c r="D19" s="33">
        <f>IS!D19</f>
        <v>3.3510048419542796E-3</v>
      </c>
      <c r="E19" s="33">
        <f>IS!E19</f>
        <v>2.1595094250507277E-3</v>
      </c>
      <c r="F19" s="34">
        <f>IS!F19</f>
        <v>6.9432102002065638E-4</v>
      </c>
    </row>
    <row r="20" spans="1:22" x14ac:dyDescent="0.2">
      <c r="A20" s="57">
        <v>14</v>
      </c>
      <c r="B20" s="16" t="str">
        <f>'BS-E'!B20</f>
        <v>Silk Bank</v>
      </c>
      <c r="C20" s="35">
        <f>IS!C20</f>
        <v>2.2124239502201827E-3</v>
      </c>
      <c r="D20" s="36">
        <f>IS!D20</f>
        <v>1.3489071165095571E-3</v>
      </c>
      <c r="E20" s="36">
        <f>IS!E20</f>
        <v>-3.126453772006434E-4</v>
      </c>
      <c r="F20" s="37">
        <f>IS!F20</f>
        <v>-1.7368577783054902E-3</v>
      </c>
    </row>
    <row r="21" spans="1:22" x14ac:dyDescent="0.2">
      <c r="A21" s="56">
        <v>15</v>
      </c>
      <c r="B21" s="13" t="str">
        <f>'BS-E'!B21</f>
        <v>Paysera</v>
      </c>
      <c r="C21" s="32">
        <f>IS!C21</f>
        <v>1.4734600619340028E-4</v>
      </c>
      <c r="D21" s="33">
        <f>IS!D21</f>
        <v>9.0606751136572056E-5</v>
      </c>
      <c r="E21" s="33">
        <f>IS!E21</f>
        <v>2.0592333314797453E-5</v>
      </c>
      <c r="F21" s="34">
        <f>IS!F21</f>
        <v>-5.9317099224833738E-4</v>
      </c>
    </row>
    <row r="22" spans="1:22" ht="13.5" thickBot="1" x14ac:dyDescent="0.25">
      <c r="A22" s="57"/>
      <c r="B22" s="16"/>
      <c r="C22" s="35"/>
      <c r="D22" s="36"/>
      <c r="E22" s="36"/>
      <c r="F22" s="37"/>
    </row>
    <row r="23" spans="1:22" ht="13.5" thickBot="1" x14ac:dyDescent="0.25">
      <c r="A23" s="19"/>
      <c r="B23" s="20" t="s">
        <v>51</v>
      </c>
      <c r="C23" s="21">
        <f>SUM(C7:C22)</f>
        <v>0.99999999999999944</v>
      </c>
      <c r="D23" s="22">
        <f>SUM(D7:D22)</f>
        <v>0.99999999999999989</v>
      </c>
      <c r="E23" s="22">
        <f>SUM(E7:E22)</f>
        <v>1.0000000000000002</v>
      </c>
      <c r="F23" s="22">
        <f>SUM(F7:F22)</f>
        <v>1</v>
      </c>
    </row>
    <row r="24" spans="1:22" x14ac:dyDescent="0.2">
      <c r="A24" s="139"/>
      <c r="B24" s="140"/>
      <c r="C24" s="141"/>
      <c r="D24" s="141"/>
      <c r="E24" s="141"/>
      <c r="F24" s="141"/>
    </row>
    <row r="25" spans="1:22" ht="13.5" thickBot="1" x14ac:dyDescent="0.25">
      <c r="M25" s="7" t="s">
        <v>54</v>
      </c>
      <c r="U25" s="24"/>
      <c r="V25" s="24"/>
    </row>
    <row r="26" spans="1:22" ht="15.75" customHeight="1" x14ac:dyDescent="0.2">
      <c r="A26" s="180" t="s">
        <v>0</v>
      </c>
      <c r="B26" s="178" t="s">
        <v>49</v>
      </c>
      <c r="C26" s="191" t="s">
        <v>5</v>
      </c>
      <c r="D26" s="193" t="s">
        <v>68</v>
      </c>
      <c r="E26" s="194"/>
      <c r="F26" s="194"/>
      <c r="G26" s="194"/>
      <c r="H26" s="195"/>
      <c r="I26" s="97" t="s">
        <v>69</v>
      </c>
      <c r="J26" s="97"/>
      <c r="K26" s="97"/>
      <c r="L26" s="196" t="s">
        <v>14</v>
      </c>
      <c r="M26" s="196" t="s">
        <v>248</v>
      </c>
      <c r="N26" s="185" t="str">
        <f>'BS-E'!$R$27</f>
        <v>NET Income of 1 months 2024</v>
      </c>
      <c r="O26" s="40"/>
    </row>
    <row r="27" spans="1:22" ht="131.25" customHeight="1" x14ac:dyDescent="0.2">
      <c r="A27" s="181"/>
      <c r="B27" s="179"/>
      <c r="C27" s="192"/>
      <c r="D27" s="41" t="s">
        <v>17</v>
      </c>
      <c r="E27" s="38" t="s">
        <v>18</v>
      </c>
      <c r="F27" s="38" t="s">
        <v>19</v>
      </c>
      <c r="G27" s="38" t="s">
        <v>20</v>
      </c>
      <c r="H27" s="39" t="s">
        <v>15</v>
      </c>
      <c r="I27" s="38" t="s">
        <v>247</v>
      </c>
      <c r="J27" s="38" t="s">
        <v>21</v>
      </c>
      <c r="K27" s="42" t="s">
        <v>71</v>
      </c>
      <c r="L27" s="197"/>
      <c r="M27" s="197"/>
      <c r="N27" s="186"/>
      <c r="O27" s="40"/>
    </row>
    <row r="28" spans="1:22" x14ac:dyDescent="0.2">
      <c r="A28" s="145"/>
      <c r="B28" s="132" t="str">
        <f>'BS-E'!B28</f>
        <v>Consolidated</v>
      </c>
      <c r="C28" s="146">
        <f>IS!C28</f>
        <v>78569162063.372803</v>
      </c>
      <c r="D28" s="147">
        <f>IS!D28</f>
        <v>667219977.93764603</v>
      </c>
      <c r="E28" s="147">
        <f>IS!E28</f>
        <v>555097586.46269798</v>
      </c>
      <c r="F28" s="147">
        <f>IS!F28</f>
        <v>-319593232.635589</v>
      </c>
      <c r="G28" s="147">
        <f>IS!G28</f>
        <v>-209623205.52103603</v>
      </c>
      <c r="H28" s="147">
        <f>IS!H28</f>
        <v>347626745.30205703</v>
      </c>
      <c r="I28" s="148">
        <f>IS!I28</f>
        <v>52149019.908702001</v>
      </c>
      <c r="J28" s="148">
        <f>IS!J28</f>
        <v>44692740.530000001</v>
      </c>
      <c r="K28" s="146">
        <f>IS!K28</f>
        <v>-46985350.476475</v>
      </c>
      <c r="L28" s="148">
        <f>IS!L28</f>
        <v>-24331559.155125998</v>
      </c>
      <c r="M28" s="148">
        <f>IS!M28</f>
        <v>276309835.67045289</v>
      </c>
      <c r="N28" s="149">
        <f>IS!N28</f>
        <v>234936370.49206299</v>
      </c>
    </row>
    <row r="29" spans="1:22" x14ac:dyDescent="0.2">
      <c r="A29" s="57">
        <v>1</v>
      </c>
      <c r="B29" s="16" t="str">
        <f>'BS-E'!B29</f>
        <v>TBC Bank</v>
      </c>
      <c r="C29" s="47">
        <f>IS!C29</f>
        <v>30706092476.3899</v>
      </c>
      <c r="D29" s="48">
        <f>IS!D29</f>
        <v>246177265.72</v>
      </c>
      <c r="E29" s="49">
        <f>IS!E29</f>
        <v>201556877.71000001</v>
      </c>
      <c r="F29" s="49">
        <f>IS!F29</f>
        <v>-128866392</v>
      </c>
      <c r="G29" s="49">
        <f>IS!G29</f>
        <v>-82956715.74000001</v>
      </c>
      <c r="H29" s="50">
        <f>IS!H29</f>
        <v>117310873.72</v>
      </c>
      <c r="I29" s="49">
        <f>IS!I29</f>
        <v>17608454.079999998</v>
      </c>
      <c r="J29" s="49">
        <f>IS!J29</f>
        <v>19009403.52</v>
      </c>
      <c r="K29" s="47">
        <f>IS!K29</f>
        <v>-2639377.6</v>
      </c>
      <c r="L29" s="49">
        <f>IS!L29</f>
        <v>-13673743.01</v>
      </c>
      <c r="M29" s="49">
        <f>IS!M29</f>
        <v>100997753.11</v>
      </c>
      <c r="N29" s="50">
        <f>IS!N29</f>
        <v>85946297.109999999</v>
      </c>
    </row>
    <row r="30" spans="1:22" x14ac:dyDescent="0.2">
      <c r="A30" s="56">
        <v>2</v>
      </c>
      <c r="B30" s="13" t="str">
        <f>'BS-E'!B30</f>
        <v>Bank of Georgia</v>
      </c>
      <c r="C30" s="43">
        <f>IS!C30</f>
        <v>29641008046.269402</v>
      </c>
      <c r="D30" s="44">
        <f>IS!D30</f>
        <v>245946912.08087799</v>
      </c>
      <c r="E30" s="45">
        <f>IS!E30</f>
        <v>204127934.38662499</v>
      </c>
      <c r="F30" s="45">
        <f>IS!F30</f>
        <v>-109659320.04000001</v>
      </c>
      <c r="G30" s="45">
        <f>IS!G30</f>
        <v>-73672249.020000011</v>
      </c>
      <c r="H30" s="46">
        <f>IS!H30</f>
        <v>136287592.040878</v>
      </c>
      <c r="I30" s="45">
        <f>IS!I30</f>
        <v>27424280.0988</v>
      </c>
      <c r="J30" s="45">
        <f>IS!J30</f>
        <v>25056000</v>
      </c>
      <c r="K30" s="43">
        <f>IS!K30</f>
        <v>6750046.0798890004</v>
      </c>
      <c r="L30" s="45">
        <f>IS!L30</f>
        <v>-1037146.758399</v>
      </c>
      <c r="M30" s="45">
        <f>IS!M30</f>
        <v>142000491.36236799</v>
      </c>
      <c r="N30" s="46">
        <f>IS!N30</f>
        <v>121377682.162367</v>
      </c>
    </row>
    <row r="31" spans="1:22" x14ac:dyDescent="0.2">
      <c r="A31" s="57">
        <v>3</v>
      </c>
      <c r="B31" s="16" t="str">
        <f>'BS-E'!B31</f>
        <v>Liberty Bank</v>
      </c>
      <c r="C31" s="47">
        <f>IS!C31</f>
        <v>4218087957.7908602</v>
      </c>
      <c r="D31" s="48">
        <f>IS!D31</f>
        <v>47879782.983999997</v>
      </c>
      <c r="E31" s="49">
        <f>IS!E31</f>
        <v>42299919.704000004</v>
      </c>
      <c r="F31" s="49">
        <f>IS!F31</f>
        <v>-22852780.371633999</v>
      </c>
      <c r="G31" s="49">
        <f>IS!G31</f>
        <v>-19455484.097424999</v>
      </c>
      <c r="H31" s="50">
        <f>IS!H31</f>
        <v>25027002.612365998</v>
      </c>
      <c r="I31" s="49">
        <f>IS!I31</f>
        <v>2202601.0299999998</v>
      </c>
      <c r="J31" s="49">
        <f>IS!J31</f>
        <v>-5771839.4900000002</v>
      </c>
      <c r="K31" s="47">
        <f>IS!K31</f>
        <v>-14545257.18</v>
      </c>
      <c r="L31" s="49">
        <f>IS!L31</f>
        <v>-1279057.9218030002</v>
      </c>
      <c r="M31" s="49">
        <f>IS!M31</f>
        <v>9202687.5105629992</v>
      </c>
      <c r="N31" s="50">
        <f>IS!N31</f>
        <v>7970939.1505629998</v>
      </c>
    </row>
    <row r="32" spans="1:22" x14ac:dyDescent="0.2">
      <c r="A32" s="56">
        <v>4</v>
      </c>
      <c r="B32" s="13" t="str">
        <f>'BS-E'!B32</f>
        <v>Basis Bank</v>
      </c>
      <c r="C32" s="43">
        <f>IS!C32</f>
        <v>3494005572.45854</v>
      </c>
      <c r="D32" s="44">
        <f>IS!D32</f>
        <v>32290251.940000001</v>
      </c>
      <c r="E32" s="45">
        <f>IS!E32</f>
        <v>27268822.260000002</v>
      </c>
      <c r="F32" s="45">
        <f>IS!F32</f>
        <v>-17002691.440000001</v>
      </c>
      <c r="G32" s="45">
        <f>IS!G32</f>
        <v>-12452157.67</v>
      </c>
      <c r="H32" s="46">
        <f>IS!H32</f>
        <v>15287560.5</v>
      </c>
      <c r="I32" s="45">
        <f>IS!I32</f>
        <v>426369.26</v>
      </c>
      <c r="J32" s="45">
        <f>IS!J32</f>
        <v>1052847.81</v>
      </c>
      <c r="K32" s="43">
        <f>IS!K32</f>
        <v>-6100396.1299999999</v>
      </c>
      <c r="L32" s="45">
        <f>IS!L32</f>
        <v>312237.44</v>
      </c>
      <c r="M32" s="45">
        <f>IS!M32</f>
        <v>9499401.8100000005</v>
      </c>
      <c r="N32" s="46">
        <f>IS!N32</f>
        <v>8035942.0499999998</v>
      </c>
    </row>
    <row r="33" spans="1:15" x14ac:dyDescent="0.2">
      <c r="A33" s="57">
        <v>5</v>
      </c>
      <c r="B33" s="16" t="str">
        <f>'BS-E'!B33</f>
        <v>Credo Bank</v>
      </c>
      <c r="C33" s="47">
        <f>IS!C33</f>
        <v>2431469783.1177402</v>
      </c>
      <c r="D33" s="48">
        <f>IS!D33</f>
        <v>40660000.230002001</v>
      </c>
      <c r="E33" s="49">
        <f>IS!E33</f>
        <v>36858373.660002001</v>
      </c>
      <c r="F33" s="49">
        <f>IS!F33</f>
        <v>-17542957.02</v>
      </c>
      <c r="G33" s="49">
        <f>IS!G33</f>
        <v>-5325505.6500000004</v>
      </c>
      <c r="H33" s="50">
        <f>IS!H33</f>
        <v>23117043.210002001</v>
      </c>
      <c r="I33" s="49">
        <f>IS!I33</f>
        <v>2898471.15</v>
      </c>
      <c r="J33" s="49">
        <f>IS!J33</f>
        <v>527934.6</v>
      </c>
      <c r="K33" s="47">
        <f>IS!K33</f>
        <v>-13493360.58</v>
      </c>
      <c r="L33" s="49">
        <f>IS!L33</f>
        <v>-7539733.75</v>
      </c>
      <c r="M33" s="49">
        <f>IS!M33</f>
        <v>2083948.8800020013</v>
      </c>
      <c r="N33" s="50">
        <f>IS!N33</f>
        <v>1667159.1200019999</v>
      </c>
    </row>
    <row r="34" spans="1:15" x14ac:dyDescent="0.2">
      <c r="A34" s="56">
        <v>6</v>
      </c>
      <c r="B34" s="13" t="str">
        <f>'BS-E'!B34</f>
        <v>Cartu Bank</v>
      </c>
      <c r="C34" s="43">
        <f>IS!C34</f>
        <v>1891489455.0104599</v>
      </c>
      <c r="D34" s="44">
        <f>IS!D34</f>
        <v>9667334.1257550009</v>
      </c>
      <c r="E34" s="45">
        <f>IS!E34</f>
        <v>6333513.3372980002</v>
      </c>
      <c r="F34" s="45">
        <f>IS!F34</f>
        <v>-2939993.2342079999</v>
      </c>
      <c r="G34" s="45">
        <f>IS!G34</f>
        <v>-2402037.4696999998</v>
      </c>
      <c r="H34" s="46">
        <f>IS!H34</f>
        <v>6727340.891547001</v>
      </c>
      <c r="I34" s="45">
        <f>IS!I34</f>
        <v>312868.37011100003</v>
      </c>
      <c r="J34" s="45">
        <f>IS!J34</f>
        <v>825943.11</v>
      </c>
      <c r="K34" s="43">
        <f>IS!K34</f>
        <v>-2694959.335804</v>
      </c>
      <c r="L34" s="45">
        <f>IS!L34</f>
        <v>247422.16628800001</v>
      </c>
      <c r="M34" s="45">
        <f>IS!M34</f>
        <v>4279803.722031001</v>
      </c>
      <c r="N34" s="46">
        <f>IS!N34</f>
        <v>3333619.5234500002</v>
      </c>
    </row>
    <row r="35" spans="1:15" x14ac:dyDescent="0.2">
      <c r="A35" s="57">
        <v>7</v>
      </c>
      <c r="B35" s="16" t="str">
        <f>'BS-E'!B35</f>
        <v>ProCredit Bank</v>
      </c>
      <c r="C35" s="47">
        <f>IS!C35</f>
        <v>1795213598.96034</v>
      </c>
      <c r="D35" s="48">
        <f>IS!D35</f>
        <v>10730716.568700001</v>
      </c>
      <c r="E35" s="49">
        <f>IS!E35</f>
        <v>8634526.0412530005</v>
      </c>
      <c r="F35" s="49">
        <f>IS!F35</f>
        <v>-4117134.58</v>
      </c>
      <c r="G35" s="49">
        <f>IS!G35</f>
        <v>-2558561.56</v>
      </c>
      <c r="H35" s="50">
        <f>IS!H35</f>
        <v>6613581.9887000006</v>
      </c>
      <c r="I35" s="49">
        <f>IS!I35</f>
        <v>336421.67127699999</v>
      </c>
      <c r="J35" s="49">
        <f>IS!J35</f>
        <v>1050613.3999999999</v>
      </c>
      <c r="K35" s="47">
        <f>IS!K35</f>
        <v>-2500274.4787099999</v>
      </c>
      <c r="L35" s="49">
        <f>IS!L35</f>
        <v>907468.77999999991</v>
      </c>
      <c r="M35" s="49">
        <f>IS!M35</f>
        <v>5020776.2899900004</v>
      </c>
      <c r="N35" s="50">
        <f>IS!N35</f>
        <v>4349501.9199900003</v>
      </c>
    </row>
    <row r="36" spans="1:15" x14ac:dyDescent="0.2">
      <c r="A36" s="56">
        <v>8</v>
      </c>
      <c r="B36" s="13" t="str">
        <f>'BS-E'!B36</f>
        <v>Tera bank</v>
      </c>
      <c r="C36" s="43">
        <f>IS!C36</f>
        <v>1680302496.6436501</v>
      </c>
      <c r="D36" s="44">
        <f>IS!D36</f>
        <v>15448913</v>
      </c>
      <c r="E36" s="45">
        <f>IS!E36</f>
        <v>13094561.06256</v>
      </c>
      <c r="F36" s="45">
        <f>IS!F36</f>
        <v>-8986635.0299999993</v>
      </c>
      <c r="G36" s="45">
        <f>IS!G36</f>
        <v>-6196791.5700000003</v>
      </c>
      <c r="H36" s="46">
        <f>IS!H36</f>
        <v>6462277.9700000007</v>
      </c>
      <c r="I36" s="45">
        <f>IS!I36</f>
        <v>352898</v>
      </c>
      <c r="J36" s="45">
        <f>IS!J36</f>
        <v>1048118</v>
      </c>
      <c r="K36" s="43">
        <f>IS!K36</f>
        <v>-2841133.96</v>
      </c>
      <c r="L36" s="45">
        <f>IS!L36</f>
        <v>-1352809.5117850001</v>
      </c>
      <c r="M36" s="45">
        <f>IS!M36</f>
        <v>2268334.4982150006</v>
      </c>
      <c r="N36" s="46">
        <f>IS!N36</f>
        <v>1845756.4982149999</v>
      </c>
    </row>
    <row r="37" spans="1:15" x14ac:dyDescent="0.2">
      <c r="A37" s="57">
        <v>9</v>
      </c>
      <c r="B37" s="16" t="str">
        <f>'BS-E'!B37</f>
        <v>HALYK Bank</v>
      </c>
      <c r="C37" s="47">
        <f>IS!C37</f>
        <v>883637813.91078198</v>
      </c>
      <c r="D37" s="48">
        <f>IS!D37</f>
        <v>5965934.3166789999</v>
      </c>
      <c r="E37" s="49">
        <f>IS!E37</f>
        <v>5372921.0774969999</v>
      </c>
      <c r="F37" s="49">
        <f>IS!F37</f>
        <v>-2561326.16</v>
      </c>
      <c r="G37" s="49">
        <f>IS!G37</f>
        <v>-770921.07</v>
      </c>
      <c r="H37" s="50">
        <f>IS!H37</f>
        <v>3404608.1566789998</v>
      </c>
      <c r="I37" s="49">
        <f>IS!I37</f>
        <v>107997.94</v>
      </c>
      <c r="J37" s="49">
        <f>IS!J37</f>
        <v>136905.66</v>
      </c>
      <c r="K37" s="47">
        <f>IS!K37</f>
        <v>-1820049.21</v>
      </c>
      <c r="L37" s="49">
        <f>IS!L37</f>
        <v>-247609.61000000002</v>
      </c>
      <c r="M37" s="49">
        <f>IS!M37</f>
        <v>1336949.3366789997</v>
      </c>
      <c r="N37" s="50">
        <f>IS!N37</f>
        <v>1072610.0466789999</v>
      </c>
    </row>
    <row r="38" spans="1:15" x14ac:dyDescent="0.2">
      <c r="A38" s="56">
        <v>10</v>
      </c>
      <c r="B38" s="13" t="str">
        <f>'BS-E'!B38</f>
        <v>Pasha Bank</v>
      </c>
      <c r="C38" s="43">
        <f>IS!C38</f>
        <v>530382377.01239997</v>
      </c>
      <c r="D38" s="44">
        <f>IS!D38</f>
        <v>4587895.7699999996</v>
      </c>
      <c r="E38" s="45">
        <f>IS!E38</f>
        <v>3550128.15</v>
      </c>
      <c r="F38" s="45">
        <f>IS!F38</f>
        <v>-1772070.7618</v>
      </c>
      <c r="G38" s="45">
        <f>IS!G38</f>
        <v>-1590457.0022</v>
      </c>
      <c r="H38" s="46">
        <f>IS!H38</f>
        <v>2815825.0081999996</v>
      </c>
      <c r="I38" s="45">
        <f>IS!I38</f>
        <v>206846.10649999999</v>
      </c>
      <c r="J38" s="45">
        <f>IS!J38</f>
        <v>883554.48</v>
      </c>
      <c r="K38" s="43">
        <f>IS!K38</f>
        <v>-2009037.4135</v>
      </c>
      <c r="L38" s="45">
        <f>IS!L38</f>
        <v>-166775.467</v>
      </c>
      <c r="M38" s="45">
        <f>IS!M38</f>
        <v>640012.1276999996</v>
      </c>
      <c r="N38" s="46">
        <f>IS!N38</f>
        <v>640012.12769999995</v>
      </c>
    </row>
    <row r="39" spans="1:15" x14ac:dyDescent="0.2">
      <c r="A39" s="57">
        <v>11</v>
      </c>
      <c r="B39" s="16" t="str">
        <f>'BS-E'!B39</f>
        <v>VTB Bank Georgia</v>
      </c>
      <c r="C39" s="47">
        <f>IS!C39</f>
        <v>453725408.56876397</v>
      </c>
      <c r="D39" s="48">
        <f>IS!D39</f>
        <v>1547121.294546</v>
      </c>
      <c r="E39" s="49">
        <f>IS!E39</f>
        <v>1547121.294546</v>
      </c>
      <c r="F39" s="49">
        <f>IS!F39</f>
        <v>-816225.74</v>
      </c>
      <c r="G39" s="49">
        <f>IS!G39</f>
        <v>-103492.74</v>
      </c>
      <c r="H39" s="50">
        <f>IS!H39</f>
        <v>730895.55454599997</v>
      </c>
      <c r="I39" s="49">
        <f>IS!I39</f>
        <v>4054.14</v>
      </c>
      <c r="J39" s="49">
        <f>IS!J39</f>
        <v>0</v>
      </c>
      <c r="K39" s="47">
        <f>IS!K39</f>
        <v>-3062302.2441500002</v>
      </c>
      <c r="L39" s="49">
        <f>IS!L39</f>
        <v>-261955.66770400002</v>
      </c>
      <c r="M39" s="49">
        <f>IS!M39</f>
        <v>-2593362.3573080003</v>
      </c>
      <c r="N39" s="50">
        <f>IS!N39</f>
        <v>-2581723.3573070001</v>
      </c>
    </row>
    <row r="40" spans="1:15" x14ac:dyDescent="0.2">
      <c r="A40" s="56">
        <v>12</v>
      </c>
      <c r="B40" s="13" t="str">
        <f>'BS-E'!B40</f>
        <v>IS Bank</v>
      </c>
      <c r="C40" s="43">
        <f>IS!C40</f>
        <v>448670244.95469499</v>
      </c>
      <c r="D40" s="44">
        <f>IS!D40</f>
        <v>3483189.294801</v>
      </c>
      <c r="E40" s="45">
        <f>IS!E40</f>
        <v>2425259.496632</v>
      </c>
      <c r="F40" s="45">
        <f>IS!F40</f>
        <v>-1306358.072989</v>
      </c>
      <c r="G40" s="45">
        <f>IS!G40</f>
        <v>-1068132.1667530001</v>
      </c>
      <c r="H40" s="46">
        <f>IS!H40</f>
        <v>2176831.221812</v>
      </c>
      <c r="I40" s="45">
        <f>IS!I40</f>
        <v>170372.04201400001</v>
      </c>
      <c r="J40" s="45">
        <f>IS!J40</f>
        <v>708755.68</v>
      </c>
      <c r="K40" s="43">
        <f>IS!K40</f>
        <v>-270155.47803100001</v>
      </c>
      <c r="L40" s="45">
        <f>IS!L40</f>
        <v>27971.638718999995</v>
      </c>
      <c r="M40" s="45">
        <f>IS!M40</f>
        <v>1934647.3824999998</v>
      </c>
      <c r="N40" s="46">
        <f>IS!N40</f>
        <v>1662861.3825000001</v>
      </c>
    </row>
    <row r="41" spans="1:15" x14ac:dyDescent="0.2">
      <c r="A41" s="57">
        <v>13</v>
      </c>
      <c r="B41" s="16" t="str">
        <f>'BS-E'!B41</f>
        <v>Ziraat Bank</v>
      </c>
      <c r="C41" s="47">
        <f>IS!C41</f>
        <v>209671684.14750001</v>
      </c>
      <c r="D41" s="48">
        <f>IS!D41</f>
        <v>1500099.8467000001</v>
      </c>
      <c r="E41" s="49">
        <f>IS!E41</f>
        <v>1307397.6466999999</v>
      </c>
      <c r="F41" s="49">
        <f>IS!F41</f>
        <v>-335200.94</v>
      </c>
      <c r="G41" s="49">
        <f>IS!G41</f>
        <v>-286964.21999999997</v>
      </c>
      <c r="H41" s="50">
        <f>IS!H41</f>
        <v>1164898.9067000002</v>
      </c>
      <c r="I41" s="49">
        <f>IS!I41</f>
        <v>112616.3</v>
      </c>
      <c r="J41" s="49">
        <f>IS!J41</f>
        <v>90488.95</v>
      </c>
      <c r="K41" s="47">
        <f>IS!K41</f>
        <v>-453565.02</v>
      </c>
      <c r="L41" s="49">
        <f>IS!L41</f>
        <v>-548212.6263</v>
      </c>
      <c r="M41" s="49">
        <f>IS!M41</f>
        <v>163121.26040000014</v>
      </c>
      <c r="N41" s="50">
        <f>IS!N41</f>
        <v>163121.2604</v>
      </c>
    </row>
    <row r="42" spans="1:15" x14ac:dyDescent="0.2">
      <c r="A42" s="56">
        <v>14</v>
      </c>
      <c r="B42" s="13" t="str">
        <f>'BS-E'!B42</f>
        <v>Silk Bank</v>
      </c>
      <c r="C42" s="43">
        <f>IS!C42</f>
        <v>173828295.897737</v>
      </c>
      <c r="D42" s="44">
        <f>IS!D42</f>
        <v>1302482.0255849999</v>
      </c>
      <c r="E42" s="45">
        <f>IS!E42</f>
        <v>720230.63558500004</v>
      </c>
      <c r="F42" s="45">
        <f>IS!F42</f>
        <v>-833565.83495799999</v>
      </c>
      <c r="G42" s="45">
        <f>IS!G42</f>
        <v>-783735.54495799995</v>
      </c>
      <c r="H42" s="46">
        <f>IS!H42</f>
        <v>468916.19062699995</v>
      </c>
      <c r="I42" s="45">
        <f>IS!I42</f>
        <v>-16304.15</v>
      </c>
      <c r="J42" s="45">
        <f>IS!J42</f>
        <v>62609.87</v>
      </c>
      <c r="K42" s="43">
        <f>IS!K42</f>
        <v>-1134673.1561710001</v>
      </c>
      <c r="L42" s="45">
        <f>IS!L42</f>
        <v>280385.142857</v>
      </c>
      <c r="M42" s="45">
        <f>IS!M42</f>
        <v>-385371.82268700015</v>
      </c>
      <c r="N42" s="46">
        <f>IS!N42</f>
        <v>-408051.06249600003</v>
      </c>
      <c r="O42" s="83"/>
    </row>
    <row r="43" spans="1:15" x14ac:dyDescent="0.2">
      <c r="A43" s="57">
        <v>15</v>
      </c>
      <c r="B43" s="16" t="str">
        <f>'BS-E'!B43</f>
        <v>Paysera</v>
      </c>
      <c r="C43" s="47">
        <f>IS!C43</f>
        <v>11576852.24</v>
      </c>
      <c r="D43" s="48">
        <f>IS!D43</f>
        <v>32078.74</v>
      </c>
      <c r="E43" s="49">
        <f>IS!E43</f>
        <v>0</v>
      </c>
      <c r="F43" s="49">
        <f>IS!F43</f>
        <v>-581.41</v>
      </c>
      <c r="G43" s="49">
        <f>IS!G43</f>
        <v>0</v>
      </c>
      <c r="H43" s="50">
        <f>IS!H43</f>
        <v>31497.33</v>
      </c>
      <c r="I43" s="49">
        <f>IS!I43</f>
        <v>1073.8699999999999</v>
      </c>
      <c r="J43" s="49">
        <f>IS!J43</f>
        <v>11404.94</v>
      </c>
      <c r="K43" s="47">
        <f>IS!K43</f>
        <v>-170854.77</v>
      </c>
      <c r="L43" s="49">
        <f>IS!L43</f>
        <v>0</v>
      </c>
      <c r="M43" s="49">
        <f>IS!M43</f>
        <v>-139357.44</v>
      </c>
      <c r="N43" s="50">
        <f>IS!N43</f>
        <v>-139357.44</v>
      </c>
      <c r="O43" s="84"/>
    </row>
    <row r="44" spans="1:15" x14ac:dyDescent="0.2">
      <c r="A44" s="56"/>
      <c r="B44" s="13"/>
      <c r="C44" s="43"/>
      <c r="D44" s="44"/>
      <c r="E44" s="45"/>
      <c r="F44" s="45"/>
      <c r="G44" s="45"/>
      <c r="H44" s="46"/>
      <c r="I44" s="45"/>
      <c r="J44" s="45"/>
      <c r="K44" s="43"/>
      <c r="L44" s="45"/>
      <c r="M44" s="45"/>
      <c r="N44" s="46"/>
    </row>
    <row r="46" spans="1:15" x14ac:dyDescent="0.2">
      <c r="N46" s="31"/>
    </row>
  </sheetData>
  <mergeCells count="10">
    <mergeCell ref="N26:N27"/>
    <mergeCell ref="A5:A6"/>
    <mergeCell ref="B5:B6"/>
    <mergeCell ref="A26:A27"/>
    <mergeCell ref="B26:B27"/>
    <mergeCell ref="C26:C27"/>
    <mergeCell ref="D26:H26"/>
    <mergeCell ref="L26:L27"/>
    <mergeCell ref="M26:M27"/>
    <mergeCell ref="C5:F5"/>
  </mergeCells>
  <pageMargins left="0.7" right="0.7" top="0.25" bottom="0.25" header="0.3" footer="0.3"/>
  <pageSetup scale="7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00B050"/>
    <pageSetUpPr fitToPage="1"/>
  </sheetPr>
  <dimension ref="A1:Q24"/>
  <sheetViews>
    <sheetView view="pageBreakPreview" zoomScale="115" zoomScaleNormal="76" zoomScaleSheetLayoutView="115" workbookViewId="0">
      <selection activeCell="B3" sqref="B3"/>
    </sheetView>
  </sheetViews>
  <sheetFormatPr defaultColWidth="9.140625" defaultRowHeight="12.75" x14ac:dyDescent="0.2"/>
  <cols>
    <col min="1" max="1" width="6.85546875" style="2" customWidth="1"/>
    <col min="2" max="2" width="49" style="2" customWidth="1"/>
    <col min="3" max="3" width="10.42578125" style="2" bestFit="1" customWidth="1"/>
    <col min="4" max="4" width="14.7109375" style="2" customWidth="1"/>
    <col min="5" max="6" width="10.42578125" style="2" bestFit="1" customWidth="1"/>
    <col min="7" max="7" width="13.28515625" style="2" customWidth="1"/>
    <col min="8" max="9" width="11.5703125" style="2" customWidth="1"/>
    <col min="10" max="10" width="14" style="2" customWidth="1"/>
    <col min="11" max="11" width="11.7109375" style="2" bestFit="1" customWidth="1"/>
    <col min="12" max="12" width="9.28515625" style="2" bestFit="1" customWidth="1"/>
    <col min="13" max="13" width="13.85546875" style="2" customWidth="1"/>
    <col min="14" max="14" width="9.28515625" style="2" bestFit="1" customWidth="1"/>
    <col min="15" max="15" width="9.85546875" style="2" bestFit="1" customWidth="1"/>
    <col min="16" max="16" width="14.28515625" style="2" customWidth="1"/>
    <col min="17" max="17" width="10.28515625" style="2" bestFit="1" customWidth="1"/>
    <col min="18" max="16384" width="9.140625" style="2"/>
  </cols>
  <sheetData>
    <row r="1" spans="1:17" x14ac:dyDescent="0.2">
      <c r="B1" s="99" t="s">
        <v>192</v>
      </c>
    </row>
    <row r="2" spans="1:17" x14ac:dyDescent="0.2">
      <c r="A2" s="6"/>
      <c r="B2" s="3"/>
      <c r="C2" s="5"/>
      <c r="D2" s="5"/>
      <c r="E2" s="5"/>
      <c r="F2" s="5"/>
      <c r="G2" s="1"/>
      <c r="H2" s="1"/>
      <c r="I2" s="1"/>
      <c r="J2" s="1"/>
      <c r="K2" s="4" t="s">
        <v>37</v>
      </c>
    </row>
    <row r="3" spans="1:17" x14ac:dyDescent="0.2">
      <c r="A3" s="1"/>
      <c r="B3" s="66">
        <f>BS!B3</f>
        <v>45322</v>
      </c>
      <c r="C3" s="1"/>
      <c r="D3" s="1"/>
      <c r="E3" s="1"/>
      <c r="F3" s="1"/>
      <c r="G3" s="1"/>
      <c r="H3" s="1"/>
      <c r="I3" s="1"/>
      <c r="J3" s="1"/>
      <c r="K3" s="1"/>
    </row>
    <row r="4" spans="1:17" ht="12.75" customHeight="1" x14ac:dyDescent="0.2">
      <c r="A4" s="98"/>
      <c r="B4" s="205"/>
      <c r="C4" s="204" t="s">
        <v>179</v>
      </c>
      <c r="D4" s="204"/>
      <c r="E4" s="204"/>
      <c r="F4" s="204" t="s">
        <v>178</v>
      </c>
      <c r="G4" s="204"/>
      <c r="H4" s="204"/>
      <c r="I4" s="204" t="s">
        <v>85</v>
      </c>
      <c r="J4" s="204"/>
      <c r="K4" s="204"/>
      <c r="L4" s="207" t="s">
        <v>180</v>
      </c>
      <c r="M4" s="207"/>
      <c r="N4" s="207"/>
      <c r="O4" s="204" t="s">
        <v>181</v>
      </c>
      <c r="P4" s="204"/>
      <c r="Q4" s="204"/>
    </row>
    <row r="5" spans="1:17" x14ac:dyDescent="0.2">
      <c r="A5" s="98"/>
      <c r="B5" s="206"/>
      <c r="C5" s="150" t="s">
        <v>73</v>
      </c>
      <c r="D5" s="151" t="s">
        <v>252</v>
      </c>
      <c r="E5" s="150" t="s">
        <v>72</v>
      </c>
      <c r="F5" s="150" t="s">
        <v>73</v>
      </c>
      <c r="G5" s="151" t="s">
        <v>252</v>
      </c>
      <c r="H5" s="150" t="s">
        <v>72</v>
      </c>
      <c r="I5" s="150" t="s">
        <v>73</v>
      </c>
      <c r="J5" s="151" t="s">
        <v>252</v>
      </c>
      <c r="K5" s="150" t="s">
        <v>72</v>
      </c>
      <c r="L5" s="152" t="s">
        <v>73</v>
      </c>
      <c r="M5" s="151" t="s">
        <v>252</v>
      </c>
      <c r="N5" s="152" t="s">
        <v>72</v>
      </c>
      <c r="O5" s="150" t="s">
        <v>73</v>
      </c>
      <c r="P5" s="151" t="s">
        <v>252</v>
      </c>
      <c r="Q5" s="150" t="s">
        <v>72</v>
      </c>
    </row>
    <row r="6" spans="1:17" x14ac:dyDescent="0.2">
      <c r="A6" s="98"/>
      <c r="B6" s="153" t="s">
        <v>182</v>
      </c>
      <c r="C6" s="154"/>
      <c r="D6" s="154"/>
      <c r="E6" s="153"/>
      <c r="F6" s="154"/>
      <c r="G6" s="154"/>
      <c r="H6" s="154"/>
      <c r="I6" s="154"/>
      <c r="J6" s="154"/>
      <c r="K6" s="154"/>
      <c r="L6" s="153"/>
      <c r="M6" s="154"/>
      <c r="N6" s="154"/>
      <c r="O6" s="154"/>
      <c r="P6" s="154"/>
      <c r="Q6" s="154"/>
    </row>
    <row r="7" spans="1:17" x14ac:dyDescent="0.2">
      <c r="A7" s="98"/>
      <c r="B7" s="100" t="s">
        <v>74</v>
      </c>
      <c r="C7" s="155">
        <v>0</v>
      </c>
      <c r="D7" s="155">
        <v>0</v>
      </c>
      <c r="E7" s="156">
        <v>0</v>
      </c>
      <c r="F7" s="155">
        <v>0</v>
      </c>
      <c r="G7" s="155">
        <v>0</v>
      </c>
      <c r="H7" s="156">
        <v>0</v>
      </c>
      <c r="I7" s="155">
        <v>0</v>
      </c>
      <c r="J7" s="155">
        <v>0</v>
      </c>
      <c r="K7" s="156">
        <v>0</v>
      </c>
      <c r="L7" s="155">
        <v>0</v>
      </c>
      <c r="M7" s="155">
        <v>0</v>
      </c>
      <c r="N7" s="156">
        <v>0</v>
      </c>
      <c r="O7" s="156">
        <v>0</v>
      </c>
      <c r="P7" s="156">
        <v>0</v>
      </c>
      <c r="Q7" s="156">
        <v>0</v>
      </c>
    </row>
    <row r="8" spans="1:17" x14ac:dyDescent="0.2">
      <c r="A8" s="98"/>
      <c r="B8" s="101" t="s">
        <v>75</v>
      </c>
      <c r="C8" s="157">
        <v>31472710.729999997</v>
      </c>
      <c r="D8" s="157">
        <v>525078261.00450897</v>
      </c>
      <c r="E8" s="156">
        <v>556550971.73450899</v>
      </c>
      <c r="F8" s="157">
        <v>20396.82</v>
      </c>
      <c r="G8" s="157">
        <v>44803612.960000001</v>
      </c>
      <c r="H8" s="156">
        <v>44824009.780000001</v>
      </c>
      <c r="I8" s="157">
        <v>518001501.14882398</v>
      </c>
      <c r="J8" s="157">
        <v>589926488.75995493</v>
      </c>
      <c r="K8" s="156">
        <v>1107927989.9087789</v>
      </c>
      <c r="L8" s="157">
        <v>0</v>
      </c>
      <c r="M8" s="157">
        <v>0</v>
      </c>
      <c r="N8" s="156">
        <v>0</v>
      </c>
      <c r="O8" s="156">
        <v>549494608.69882405</v>
      </c>
      <c r="P8" s="156">
        <v>1159808362.7244639</v>
      </c>
      <c r="Q8" s="156">
        <v>1709302971.4232879</v>
      </c>
    </row>
    <row r="9" spans="1:17" x14ac:dyDescent="0.2">
      <c r="A9" s="98"/>
      <c r="B9" s="102" t="s">
        <v>183</v>
      </c>
      <c r="C9" s="155">
        <v>12452575.939999999</v>
      </c>
      <c r="D9" s="155">
        <v>327350577.00345999</v>
      </c>
      <c r="E9" s="156">
        <v>339803152.94345999</v>
      </c>
      <c r="F9" s="155">
        <v>20396.82</v>
      </c>
      <c r="G9" s="155">
        <v>0</v>
      </c>
      <c r="H9" s="156">
        <v>20396.82</v>
      </c>
      <c r="I9" s="155">
        <v>233191880.31999999</v>
      </c>
      <c r="J9" s="155">
        <v>44371025.106903017</v>
      </c>
      <c r="K9" s="156">
        <v>277562905.42690301</v>
      </c>
      <c r="L9" s="155">
        <v>0</v>
      </c>
      <c r="M9" s="155">
        <v>0</v>
      </c>
      <c r="N9" s="156">
        <v>0</v>
      </c>
      <c r="O9" s="156">
        <v>245664853.08000001</v>
      </c>
      <c r="P9" s="156">
        <v>371721602.11036301</v>
      </c>
      <c r="Q9" s="156">
        <v>617386455.19036305</v>
      </c>
    </row>
    <row r="10" spans="1:17" x14ac:dyDescent="0.2">
      <c r="A10" s="98"/>
      <c r="B10" s="103" t="s">
        <v>184</v>
      </c>
      <c r="C10" s="155">
        <v>19020134.789999999</v>
      </c>
      <c r="D10" s="155">
        <v>197727684.00104901</v>
      </c>
      <c r="E10" s="156">
        <v>216747818.791049</v>
      </c>
      <c r="F10" s="155">
        <v>0</v>
      </c>
      <c r="G10" s="155">
        <v>44803612.960000001</v>
      </c>
      <c r="H10" s="156">
        <v>44803612.960000001</v>
      </c>
      <c r="I10" s="155">
        <v>284809620.82882398</v>
      </c>
      <c r="J10" s="155">
        <v>545555463.65305185</v>
      </c>
      <c r="K10" s="156">
        <v>830365084.4818759</v>
      </c>
      <c r="L10" s="155">
        <v>0</v>
      </c>
      <c r="M10" s="155">
        <v>0</v>
      </c>
      <c r="N10" s="156">
        <v>0</v>
      </c>
      <c r="O10" s="156">
        <v>303829755.61882401</v>
      </c>
      <c r="P10" s="156">
        <v>788086760.61410093</v>
      </c>
      <c r="Q10" s="156">
        <v>1091916516.2329249</v>
      </c>
    </row>
    <row r="11" spans="1:17" x14ac:dyDescent="0.2">
      <c r="A11" s="98"/>
      <c r="B11" s="101" t="s">
        <v>185</v>
      </c>
      <c r="C11" s="157">
        <v>445613475.4199999</v>
      </c>
      <c r="D11" s="157">
        <v>298034797.24103582</v>
      </c>
      <c r="E11" s="156">
        <v>743648272.66103578</v>
      </c>
      <c r="F11" s="157">
        <v>163911838.13</v>
      </c>
      <c r="G11" s="157">
        <v>90296352.988728002</v>
      </c>
      <c r="H11" s="156">
        <v>254208191.11872798</v>
      </c>
      <c r="I11" s="157">
        <v>77280820.480000004</v>
      </c>
      <c r="J11" s="157">
        <v>40512956.700639978</v>
      </c>
      <c r="K11" s="156">
        <v>117793777.18063998</v>
      </c>
      <c r="L11" s="157">
        <v>2602051177.2850852</v>
      </c>
      <c r="M11" s="157">
        <v>165623214.60654485</v>
      </c>
      <c r="N11" s="156">
        <v>2767674391.8916297</v>
      </c>
      <c r="O11" s="156">
        <v>3288857311.3150849</v>
      </c>
      <c r="P11" s="156">
        <v>594467321.53694892</v>
      </c>
      <c r="Q11" s="156">
        <v>3883324632.8520336</v>
      </c>
    </row>
    <row r="12" spans="1:17" ht="25.5" x14ac:dyDescent="0.2">
      <c r="A12" s="98"/>
      <c r="B12" s="104" t="s">
        <v>186</v>
      </c>
      <c r="C12" s="155">
        <v>438756515.27999991</v>
      </c>
      <c r="D12" s="155">
        <v>140243371.92424279</v>
      </c>
      <c r="E12" s="156">
        <v>578999887.20424271</v>
      </c>
      <c r="F12" s="155">
        <v>97334714.249999985</v>
      </c>
      <c r="G12" s="155">
        <v>90180257.249889001</v>
      </c>
      <c r="H12" s="156">
        <v>187514971.49988899</v>
      </c>
      <c r="I12" s="155">
        <v>77280820.480000004</v>
      </c>
      <c r="J12" s="155">
        <v>40512956.700639978</v>
      </c>
      <c r="K12" s="156">
        <v>117793777.18063998</v>
      </c>
      <c r="L12" s="155">
        <v>2584917165.025085</v>
      </c>
      <c r="M12" s="155">
        <v>95168235.943544865</v>
      </c>
      <c r="N12" s="156">
        <v>2680085400.9686298</v>
      </c>
      <c r="O12" s="156">
        <v>3198289215.0350847</v>
      </c>
      <c r="P12" s="156">
        <v>366104821.81831694</v>
      </c>
      <c r="Q12" s="156">
        <v>3564394036.8534017</v>
      </c>
    </row>
    <row r="13" spans="1:17" ht="25.5" x14ac:dyDescent="0.2">
      <c r="A13" s="98"/>
      <c r="B13" s="104" t="s">
        <v>187</v>
      </c>
      <c r="C13" s="155">
        <v>6856960.1399999997</v>
      </c>
      <c r="D13" s="155">
        <v>157791425.31679302</v>
      </c>
      <c r="E13" s="156">
        <v>164648385.45679301</v>
      </c>
      <c r="F13" s="155">
        <v>66577123.880000003</v>
      </c>
      <c r="G13" s="155">
        <v>116095.73883900046</v>
      </c>
      <c r="H13" s="156">
        <v>66693219.618839003</v>
      </c>
      <c r="I13" s="155">
        <v>0</v>
      </c>
      <c r="J13" s="155">
        <v>0</v>
      </c>
      <c r="K13" s="156">
        <v>0</v>
      </c>
      <c r="L13" s="155">
        <v>17134012.260000002</v>
      </c>
      <c r="M13" s="155">
        <v>70454978.663000003</v>
      </c>
      <c r="N13" s="156">
        <v>87588990.923000008</v>
      </c>
      <c r="O13" s="156">
        <v>90568096.279999986</v>
      </c>
      <c r="P13" s="156">
        <v>228362499.71863198</v>
      </c>
      <c r="Q13" s="156">
        <v>318930595.99863195</v>
      </c>
    </row>
    <row r="14" spans="1:17" x14ac:dyDescent="0.2">
      <c r="A14" s="98"/>
      <c r="B14" s="105" t="s">
        <v>188</v>
      </c>
      <c r="C14" s="157">
        <v>477086186.14999992</v>
      </c>
      <c r="D14" s="157">
        <v>823113058.24554479</v>
      </c>
      <c r="E14" s="156">
        <v>1300199244.3955448</v>
      </c>
      <c r="F14" s="157">
        <v>163932234.94999999</v>
      </c>
      <c r="G14" s="157">
        <v>135099965.948728</v>
      </c>
      <c r="H14" s="156">
        <v>299032200.89872801</v>
      </c>
      <c r="I14" s="157">
        <v>595282321.628824</v>
      </c>
      <c r="J14" s="157">
        <v>630439445.46059489</v>
      </c>
      <c r="K14" s="156">
        <v>1225721767.0894189</v>
      </c>
      <c r="L14" s="157">
        <v>2602051177.2850852</v>
      </c>
      <c r="M14" s="157">
        <v>165623214.60654485</v>
      </c>
      <c r="N14" s="156">
        <v>2767674391.8916297</v>
      </c>
      <c r="O14" s="156">
        <v>3838351920.0139089</v>
      </c>
      <c r="P14" s="156">
        <v>1754275684.2614129</v>
      </c>
      <c r="Q14" s="156">
        <v>5592627604.275322</v>
      </c>
    </row>
    <row r="15" spans="1:17" x14ac:dyDescent="0.2">
      <c r="A15" s="98"/>
      <c r="B15" s="153" t="s">
        <v>189</v>
      </c>
      <c r="C15" s="158"/>
      <c r="D15" s="158"/>
      <c r="E15" s="159"/>
      <c r="F15" s="158"/>
      <c r="G15" s="158"/>
      <c r="H15" s="158"/>
      <c r="I15" s="158"/>
      <c r="J15" s="158"/>
      <c r="K15" s="158"/>
      <c r="L15" s="159"/>
      <c r="M15" s="158"/>
      <c r="N15" s="158"/>
      <c r="O15" s="158"/>
      <c r="P15" s="158"/>
      <c r="Q15" s="158"/>
    </row>
    <row r="16" spans="1:17" x14ac:dyDescent="0.2">
      <c r="A16" s="98"/>
      <c r="B16" s="100" t="s">
        <v>76</v>
      </c>
      <c r="C16" s="157">
        <v>6368566874.0535002</v>
      </c>
      <c r="D16" s="157">
        <v>4878340339.2867756</v>
      </c>
      <c r="E16" s="156">
        <v>11246907213.340275</v>
      </c>
      <c r="F16" s="157">
        <v>2473612975.4500003</v>
      </c>
      <c r="G16" s="157">
        <v>1331323827.7314231</v>
      </c>
      <c r="H16" s="156">
        <v>3804936803.1814237</v>
      </c>
      <c r="I16" s="157">
        <v>2231287855.04</v>
      </c>
      <c r="J16" s="157">
        <v>789490340.99543607</v>
      </c>
      <c r="K16" s="156">
        <v>3020778196.0354357</v>
      </c>
      <c r="L16" s="157">
        <v>1503830515.7812998</v>
      </c>
      <c r="M16" s="157">
        <v>160315795.69920611</v>
      </c>
      <c r="N16" s="156">
        <v>1664146311.4805059</v>
      </c>
      <c r="O16" s="156">
        <v>12577298220.324799</v>
      </c>
      <c r="P16" s="156">
        <v>7159470303.712842</v>
      </c>
      <c r="Q16" s="156">
        <v>19736768524.03764</v>
      </c>
    </row>
    <row r="17" spans="1:17" x14ac:dyDescent="0.2">
      <c r="A17" s="98"/>
      <c r="B17" s="106" t="s">
        <v>77</v>
      </c>
      <c r="C17" s="160">
        <v>6184867334.6370001</v>
      </c>
      <c r="D17" s="160">
        <v>4261787484.1764116</v>
      </c>
      <c r="E17" s="156">
        <v>10446654818.813412</v>
      </c>
      <c r="F17" s="160">
        <v>2470149902.1400003</v>
      </c>
      <c r="G17" s="160">
        <v>1252139124.9084682</v>
      </c>
      <c r="H17" s="156">
        <v>3722289027.0484686</v>
      </c>
      <c r="I17" s="160">
        <v>2228345172.2199998</v>
      </c>
      <c r="J17" s="160">
        <v>649948987.79661608</v>
      </c>
      <c r="K17" s="156">
        <v>2878294160.0166159</v>
      </c>
      <c r="L17" s="160">
        <v>1502243184.5812998</v>
      </c>
      <c r="M17" s="160">
        <v>124329384.64373112</v>
      </c>
      <c r="N17" s="156">
        <v>1626572569.2250309</v>
      </c>
      <c r="O17" s="156">
        <v>12385605593.578299</v>
      </c>
      <c r="P17" s="156">
        <v>6288204981.5252285</v>
      </c>
      <c r="Q17" s="156">
        <v>18673810575.103527</v>
      </c>
    </row>
    <row r="18" spans="1:17" x14ac:dyDescent="0.2">
      <c r="A18" s="98"/>
      <c r="B18" s="106" t="s">
        <v>78</v>
      </c>
      <c r="C18" s="160">
        <v>183699539.41649997</v>
      </c>
      <c r="D18" s="160">
        <v>616552855.11036408</v>
      </c>
      <c r="E18" s="156">
        <v>800252394.52686405</v>
      </c>
      <c r="F18" s="160">
        <v>3463073.31</v>
      </c>
      <c r="G18" s="160">
        <v>79184702.822954997</v>
      </c>
      <c r="H18" s="156">
        <v>82647776.132955</v>
      </c>
      <c r="I18" s="160">
        <v>2942682.82</v>
      </c>
      <c r="J18" s="160">
        <v>139541353.19881999</v>
      </c>
      <c r="K18" s="156">
        <v>142484036.01881999</v>
      </c>
      <c r="L18" s="160">
        <v>1587331.2000000002</v>
      </c>
      <c r="M18" s="160">
        <v>35986411.055474997</v>
      </c>
      <c r="N18" s="156">
        <v>37573742.255475</v>
      </c>
      <c r="O18" s="156">
        <v>191692626.74649999</v>
      </c>
      <c r="P18" s="156">
        <v>871265322.18761384</v>
      </c>
      <c r="Q18" s="156">
        <v>1062957948.9341139</v>
      </c>
    </row>
    <row r="19" spans="1:17" x14ac:dyDescent="0.2">
      <c r="A19" s="98"/>
      <c r="B19" s="100" t="s">
        <v>79</v>
      </c>
      <c r="C19" s="157">
        <v>2667846769.7657962</v>
      </c>
      <c r="D19" s="157">
        <v>5722474478.7102919</v>
      </c>
      <c r="E19" s="156">
        <v>8390321248.4760876</v>
      </c>
      <c r="F19" s="157">
        <v>832468165.31999993</v>
      </c>
      <c r="G19" s="157">
        <v>3208371270.4966989</v>
      </c>
      <c r="H19" s="156">
        <v>4040839435.816699</v>
      </c>
      <c r="I19" s="157">
        <v>4253975921.4161963</v>
      </c>
      <c r="J19" s="157">
        <v>7030449680.9372387</v>
      </c>
      <c r="K19" s="156">
        <v>11284425602.353436</v>
      </c>
      <c r="L19" s="157">
        <v>1715343433.8659999</v>
      </c>
      <c r="M19" s="157">
        <v>1600388403.8687901</v>
      </c>
      <c r="N19" s="156">
        <v>3315731837.7347903</v>
      </c>
      <c r="O19" s="156">
        <v>9469634290.3679905</v>
      </c>
      <c r="P19" s="156">
        <v>17598127713.284714</v>
      </c>
      <c r="Q19" s="156">
        <v>27067762003.652702</v>
      </c>
    </row>
    <row r="20" spans="1:17" x14ac:dyDescent="0.2">
      <c r="A20" s="98"/>
      <c r="B20" s="106" t="s">
        <v>80</v>
      </c>
      <c r="C20" s="160">
        <v>2334584337.1226959</v>
      </c>
      <c r="D20" s="160">
        <v>2426115715.9572392</v>
      </c>
      <c r="E20" s="156">
        <v>4760700053.0799351</v>
      </c>
      <c r="F20" s="160">
        <v>738267910.03999996</v>
      </c>
      <c r="G20" s="160">
        <v>2272287203.6887569</v>
      </c>
      <c r="H20" s="156">
        <v>3010555113.7287569</v>
      </c>
      <c r="I20" s="160">
        <v>3665856225.8561959</v>
      </c>
      <c r="J20" s="160">
        <v>5339919680.2718792</v>
      </c>
      <c r="K20" s="156">
        <v>9005775906.1280746</v>
      </c>
      <c r="L20" s="160">
        <v>1455262080.1294</v>
      </c>
      <c r="M20" s="160">
        <v>1166056928.6981013</v>
      </c>
      <c r="N20" s="156">
        <v>2621319008.8275013</v>
      </c>
      <c r="O20" s="156">
        <v>8193970553.1482906</v>
      </c>
      <c r="P20" s="156">
        <v>11234065076.929873</v>
      </c>
      <c r="Q20" s="156">
        <v>19428035630.078163</v>
      </c>
    </row>
    <row r="21" spans="1:17" x14ac:dyDescent="0.2">
      <c r="A21" s="98"/>
      <c r="B21" s="106" t="s">
        <v>81</v>
      </c>
      <c r="C21" s="160">
        <v>333262432.64310008</v>
      </c>
      <c r="D21" s="160">
        <v>3296358762.7530527</v>
      </c>
      <c r="E21" s="156">
        <v>3629621195.396153</v>
      </c>
      <c r="F21" s="160">
        <v>94200255.280000001</v>
      </c>
      <c r="G21" s="160">
        <v>936084066.80794203</v>
      </c>
      <c r="H21" s="156">
        <v>1030284322.087942</v>
      </c>
      <c r="I21" s="160">
        <v>588119695.56000042</v>
      </c>
      <c r="J21" s="160">
        <v>1690530000.66536</v>
      </c>
      <c r="K21" s="156">
        <v>2278649696.2253604</v>
      </c>
      <c r="L21" s="160">
        <v>260081353.73660001</v>
      </c>
      <c r="M21" s="160">
        <v>434331475.17068887</v>
      </c>
      <c r="N21" s="156">
        <v>694412828.90728891</v>
      </c>
      <c r="O21" s="156">
        <v>1275663737.2197003</v>
      </c>
      <c r="P21" s="156">
        <v>6364062636.3548393</v>
      </c>
      <c r="Q21" s="156">
        <v>7639726373.5745401</v>
      </c>
    </row>
    <row r="22" spans="1:17" ht="25.5" x14ac:dyDescent="0.2">
      <c r="A22" s="98"/>
      <c r="B22" s="107" t="s">
        <v>190</v>
      </c>
      <c r="C22" s="161">
        <v>9036413643.8192959</v>
      </c>
      <c r="D22" s="161">
        <v>10600814817.997066</v>
      </c>
      <c r="E22" s="156">
        <v>19637228461.81636</v>
      </c>
      <c r="F22" s="161">
        <v>3306081140.7700005</v>
      </c>
      <c r="G22" s="161">
        <v>4539695098.2281218</v>
      </c>
      <c r="H22" s="156">
        <v>7845776238.9981232</v>
      </c>
      <c r="I22" s="161">
        <v>6485263776.4561958</v>
      </c>
      <c r="J22" s="161">
        <v>7819940021.9326744</v>
      </c>
      <c r="K22" s="156">
        <v>14305203798.38887</v>
      </c>
      <c r="L22" s="161">
        <v>3219173949.6472998</v>
      </c>
      <c r="M22" s="161">
        <v>1760704199.5679963</v>
      </c>
      <c r="N22" s="156">
        <v>4979878149.2152958</v>
      </c>
      <c r="O22" s="156">
        <v>22046932510.692787</v>
      </c>
      <c r="P22" s="156">
        <v>24757598016.997555</v>
      </c>
      <c r="Q22" s="156">
        <v>46804530527.690338</v>
      </c>
    </row>
    <row r="23" spans="1:17" x14ac:dyDescent="0.2">
      <c r="A23" s="98"/>
      <c r="B23" s="108" t="s">
        <v>44</v>
      </c>
      <c r="C23" s="157">
        <v>9513499829.9692955</v>
      </c>
      <c r="D23" s="157">
        <v>11423927876.242611</v>
      </c>
      <c r="E23" s="156">
        <v>20937427706.211906</v>
      </c>
      <c r="F23" s="157">
        <v>3470013375.7200003</v>
      </c>
      <c r="G23" s="157">
        <v>4674795064.1768494</v>
      </c>
      <c r="H23" s="156">
        <v>8144808439.8968515</v>
      </c>
      <c r="I23" s="157">
        <v>7080546098.0850201</v>
      </c>
      <c r="J23" s="157">
        <v>8450379467.3932695</v>
      </c>
      <c r="K23" s="156">
        <v>15530925565.478289</v>
      </c>
      <c r="L23" s="157">
        <v>5821225126.9323845</v>
      </c>
      <c r="M23" s="157">
        <v>1926327414.174541</v>
      </c>
      <c r="N23" s="156">
        <v>7747552541.106926</v>
      </c>
      <c r="O23" s="156">
        <v>25885284430.706696</v>
      </c>
      <c r="P23" s="156">
        <v>26511873701.258968</v>
      </c>
      <c r="Q23" s="156">
        <v>52397158131.96566</v>
      </c>
    </row>
    <row r="24" spans="1:17" x14ac:dyDescent="0.2">
      <c r="Q24" s="174">
        <f>Q23-BS!H28</f>
        <v>1829.9957962036133</v>
      </c>
    </row>
  </sheetData>
  <mergeCells count="6">
    <mergeCell ref="O4:Q4"/>
    <mergeCell ref="B4:B5"/>
    <mergeCell ref="C4:E4"/>
    <mergeCell ref="F4:H4"/>
    <mergeCell ref="I4:K4"/>
    <mergeCell ref="L4:N4"/>
  </mergeCells>
  <pageMargins left="0.7" right="0.7" top="0.75" bottom="0.75" header="0.3" footer="0.3"/>
  <pageSetup scale="5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00B050"/>
    <pageSetUpPr fitToPage="1"/>
  </sheetPr>
  <dimension ref="A1:Q23"/>
  <sheetViews>
    <sheetView view="pageBreakPreview" zoomScaleNormal="100" zoomScaleSheetLayoutView="100" workbookViewId="0">
      <selection activeCell="B2" sqref="B2"/>
    </sheetView>
  </sheetViews>
  <sheetFormatPr defaultColWidth="9.140625" defaultRowHeight="12.75" x14ac:dyDescent="0.2"/>
  <cols>
    <col min="1" max="1" width="6.140625" style="52" bestFit="1" customWidth="1"/>
    <col min="2" max="2" width="47.85546875" style="52" bestFit="1" customWidth="1"/>
    <col min="3" max="7" width="10.140625" style="52" bestFit="1" customWidth="1"/>
    <col min="8" max="11" width="11.42578125" style="52" customWidth="1"/>
    <col min="12" max="14" width="9.140625" style="52"/>
    <col min="15" max="17" width="9.85546875" style="52" bestFit="1" customWidth="1"/>
    <col min="18" max="16384" width="9.140625" style="52"/>
  </cols>
  <sheetData>
    <row r="1" spans="1:17" x14ac:dyDescent="0.2">
      <c r="B1" s="109" t="s">
        <v>24</v>
      </c>
    </row>
    <row r="2" spans="1:17" x14ac:dyDescent="0.2">
      <c r="A2" s="55"/>
      <c r="B2" s="67">
        <f>BS!B3</f>
        <v>45322</v>
      </c>
      <c r="C2" s="54"/>
      <c r="D2" s="54"/>
      <c r="E2" s="54"/>
      <c r="F2" s="54"/>
      <c r="G2" s="53"/>
      <c r="H2" s="53"/>
      <c r="I2" s="53"/>
      <c r="J2" s="53"/>
      <c r="K2" s="4" t="s">
        <v>54</v>
      </c>
    </row>
    <row r="3" spans="1:17" x14ac:dyDescent="0.2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</row>
    <row r="4" spans="1:17" ht="12.75" customHeight="1" x14ac:dyDescent="0.2">
      <c r="A4" s="208"/>
      <c r="B4" s="205"/>
      <c r="C4" s="204" t="s">
        <v>253</v>
      </c>
      <c r="D4" s="204"/>
      <c r="E4" s="204"/>
      <c r="F4" s="204" t="s">
        <v>254</v>
      </c>
      <c r="G4" s="204"/>
      <c r="H4" s="204"/>
      <c r="I4" s="204" t="s">
        <v>255</v>
      </c>
      <c r="J4" s="204"/>
      <c r="K4" s="204"/>
      <c r="L4" s="207" t="s">
        <v>256</v>
      </c>
      <c r="M4" s="207"/>
      <c r="N4" s="207"/>
      <c r="O4" s="204" t="s">
        <v>257</v>
      </c>
      <c r="P4" s="204"/>
      <c r="Q4" s="204"/>
    </row>
    <row r="5" spans="1:17" x14ac:dyDescent="0.2">
      <c r="A5" s="209"/>
      <c r="B5" s="206"/>
      <c r="C5" s="150" t="s">
        <v>22</v>
      </c>
      <c r="D5" s="151" t="s">
        <v>23</v>
      </c>
      <c r="E5" s="150" t="s">
        <v>13</v>
      </c>
      <c r="F5" s="150" t="s">
        <v>22</v>
      </c>
      <c r="G5" s="151" t="s">
        <v>23</v>
      </c>
      <c r="H5" s="150" t="s">
        <v>13</v>
      </c>
      <c r="I5" s="150" t="s">
        <v>22</v>
      </c>
      <c r="J5" s="151" t="s">
        <v>23</v>
      </c>
      <c r="K5" s="150" t="s">
        <v>13</v>
      </c>
      <c r="L5" s="150" t="s">
        <v>22</v>
      </c>
      <c r="M5" s="151" t="s">
        <v>23</v>
      </c>
      <c r="N5" s="150" t="s">
        <v>13</v>
      </c>
      <c r="O5" s="150" t="s">
        <v>22</v>
      </c>
      <c r="P5" s="151" t="s">
        <v>23</v>
      </c>
      <c r="Q5" s="150" t="s">
        <v>13</v>
      </c>
    </row>
    <row r="6" spans="1:17" x14ac:dyDescent="0.2">
      <c r="A6" s="162"/>
      <c r="B6" s="153" t="s">
        <v>258</v>
      </c>
      <c r="C6" s="154"/>
      <c r="D6" s="154"/>
      <c r="E6" s="153"/>
      <c r="F6" s="154"/>
      <c r="G6" s="154"/>
      <c r="H6" s="154"/>
      <c r="I6" s="154"/>
      <c r="J6" s="154"/>
      <c r="K6" s="154"/>
      <c r="L6" s="153"/>
      <c r="M6" s="154"/>
      <c r="N6" s="154"/>
      <c r="O6" s="154"/>
      <c r="P6" s="154"/>
      <c r="Q6" s="154"/>
    </row>
    <row r="7" spans="1:17" x14ac:dyDescent="0.2">
      <c r="A7" s="162"/>
      <c r="B7" s="100" t="s">
        <v>259</v>
      </c>
      <c r="C7" s="155">
        <f>'RC-D'!C7</f>
        <v>0</v>
      </c>
      <c r="D7" s="155">
        <f>'RC-D'!D7</f>
        <v>0</v>
      </c>
      <c r="E7" s="156">
        <f>'RC-D'!E7</f>
        <v>0</v>
      </c>
      <c r="F7" s="155">
        <f>'RC-D'!F7</f>
        <v>0</v>
      </c>
      <c r="G7" s="155">
        <f>'RC-D'!G7</f>
        <v>0</v>
      </c>
      <c r="H7" s="156">
        <f>'RC-D'!H7</f>
        <v>0</v>
      </c>
      <c r="I7" s="155">
        <f>'RC-D'!I7</f>
        <v>0</v>
      </c>
      <c r="J7" s="155">
        <f>'RC-D'!J7</f>
        <v>0</v>
      </c>
      <c r="K7" s="156">
        <f>'RC-D'!K7</f>
        <v>0</v>
      </c>
      <c r="L7" s="155">
        <f>'RC-D'!L7</f>
        <v>0</v>
      </c>
      <c r="M7" s="155">
        <f>'RC-D'!M7</f>
        <v>0</v>
      </c>
      <c r="N7" s="156">
        <f>'RC-D'!N7</f>
        <v>0</v>
      </c>
      <c r="O7" s="156">
        <f>'RC-D'!O7</f>
        <v>0</v>
      </c>
      <c r="P7" s="156">
        <f>'RC-D'!P7</f>
        <v>0</v>
      </c>
      <c r="Q7" s="156">
        <f>'RC-D'!Q7</f>
        <v>0</v>
      </c>
    </row>
    <row r="8" spans="1:17" x14ac:dyDescent="0.2">
      <c r="A8" s="162"/>
      <c r="B8" s="101" t="s">
        <v>260</v>
      </c>
      <c r="C8" s="157">
        <f>'RC-D'!C8</f>
        <v>31472710.729999997</v>
      </c>
      <c r="D8" s="157">
        <f>'RC-D'!D8</f>
        <v>525078261.00450897</v>
      </c>
      <c r="E8" s="156">
        <f>'RC-D'!E8</f>
        <v>556550971.73450899</v>
      </c>
      <c r="F8" s="157">
        <f>'RC-D'!F8</f>
        <v>20396.82</v>
      </c>
      <c r="G8" s="157">
        <f>'RC-D'!G8</f>
        <v>44803612.960000001</v>
      </c>
      <c r="H8" s="156">
        <f>'RC-D'!H8</f>
        <v>44824009.780000001</v>
      </c>
      <c r="I8" s="157">
        <f>'RC-D'!I8</f>
        <v>518001501.14882398</v>
      </c>
      <c r="J8" s="157">
        <f>'RC-D'!J8</f>
        <v>589926488.75995493</v>
      </c>
      <c r="K8" s="156">
        <f>'RC-D'!K8</f>
        <v>1107927989.9087789</v>
      </c>
      <c r="L8" s="157">
        <f>'RC-D'!L8</f>
        <v>0</v>
      </c>
      <c r="M8" s="157">
        <f>'RC-D'!M8</f>
        <v>0</v>
      </c>
      <c r="N8" s="156">
        <f>'RC-D'!N8</f>
        <v>0</v>
      </c>
      <c r="O8" s="156">
        <f>'RC-D'!O8</f>
        <v>549494608.69882405</v>
      </c>
      <c r="P8" s="156">
        <f>'RC-D'!P8</f>
        <v>1159808362.7244639</v>
      </c>
      <c r="Q8" s="156">
        <f>'RC-D'!Q8</f>
        <v>1709302971.4232879</v>
      </c>
    </row>
    <row r="9" spans="1:17" x14ac:dyDescent="0.2">
      <c r="A9" s="162"/>
      <c r="B9" s="102" t="s">
        <v>261</v>
      </c>
      <c r="C9" s="155">
        <f>'RC-D'!C9</f>
        <v>12452575.939999999</v>
      </c>
      <c r="D9" s="155">
        <f>'RC-D'!D9</f>
        <v>327350577.00345999</v>
      </c>
      <c r="E9" s="156">
        <f>'RC-D'!E9</f>
        <v>339803152.94345999</v>
      </c>
      <c r="F9" s="155">
        <f>'RC-D'!F9</f>
        <v>20396.82</v>
      </c>
      <c r="G9" s="155">
        <f>'RC-D'!G9</f>
        <v>0</v>
      </c>
      <c r="H9" s="156">
        <f>'RC-D'!H9</f>
        <v>20396.82</v>
      </c>
      <c r="I9" s="155">
        <f>'RC-D'!I9</f>
        <v>233191880.31999999</v>
      </c>
      <c r="J9" s="155">
        <f>'RC-D'!J9</f>
        <v>44371025.106903017</v>
      </c>
      <c r="K9" s="156">
        <f>'RC-D'!K9</f>
        <v>277562905.42690301</v>
      </c>
      <c r="L9" s="155">
        <f>'RC-D'!L9</f>
        <v>0</v>
      </c>
      <c r="M9" s="155">
        <f>'RC-D'!M9</f>
        <v>0</v>
      </c>
      <c r="N9" s="156">
        <f>'RC-D'!N9</f>
        <v>0</v>
      </c>
      <c r="O9" s="156">
        <f>'RC-D'!O9</f>
        <v>245664853.08000001</v>
      </c>
      <c r="P9" s="156">
        <f>'RC-D'!P9</f>
        <v>371721602.11036301</v>
      </c>
      <c r="Q9" s="156">
        <f>'RC-D'!Q9</f>
        <v>617386455.19036305</v>
      </c>
    </row>
    <row r="10" spans="1:17" x14ac:dyDescent="0.2">
      <c r="A10" s="162"/>
      <c r="B10" s="103" t="s">
        <v>262</v>
      </c>
      <c r="C10" s="155">
        <f>'RC-D'!C10</f>
        <v>19020134.789999999</v>
      </c>
      <c r="D10" s="155">
        <f>'RC-D'!D10</f>
        <v>197727684.00104901</v>
      </c>
      <c r="E10" s="156">
        <f>'RC-D'!E10</f>
        <v>216747818.791049</v>
      </c>
      <c r="F10" s="155">
        <f>'RC-D'!F10</f>
        <v>0</v>
      </c>
      <c r="G10" s="155">
        <f>'RC-D'!G10</f>
        <v>44803612.960000001</v>
      </c>
      <c r="H10" s="156">
        <f>'RC-D'!H10</f>
        <v>44803612.960000001</v>
      </c>
      <c r="I10" s="155">
        <f>'RC-D'!I10</f>
        <v>284809620.82882398</v>
      </c>
      <c r="J10" s="155">
        <f>'RC-D'!J10</f>
        <v>545555463.65305185</v>
      </c>
      <c r="K10" s="156">
        <f>'RC-D'!K10</f>
        <v>830365084.4818759</v>
      </c>
      <c r="L10" s="155">
        <f>'RC-D'!L10</f>
        <v>0</v>
      </c>
      <c r="M10" s="155">
        <f>'RC-D'!M10</f>
        <v>0</v>
      </c>
      <c r="N10" s="156">
        <f>'RC-D'!N10</f>
        <v>0</v>
      </c>
      <c r="O10" s="156">
        <f>'RC-D'!O10</f>
        <v>303829755.61882401</v>
      </c>
      <c r="P10" s="156">
        <f>'RC-D'!P10</f>
        <v>788086760.61410093</v>
      </c>
      <c r="Q10" s="156">
        <f>'RC-D'!Q10</f>
        <v>1091916516.2329249</v>
      </c>
    </row>
    <row r="11" spans="1:17" x14ac:dyDescent="0.2">
      <c r="A11" s="162"/>
      <c r="B11" s="101" t="s">
        <v>263</v>
      </c>
      <c r="C11" s="157">
        <f>'RC-D'!C11</f>
        <v>445613475.4199999</v>
      </c>
      <c r="D11" s="157">
        <f>'RC-D'!D11</f>
        <v>298034797.24103582</v>
      </c>
      <c r="E11" s="156">
        <f>'RC-D'!E11</f>
        <v>743648272.66103578</v>
      </c>
      <c r="F11" s="157">
        <f>'RC-D'!F11</f>
        <v>163911838.13</v>
      </c>
      <c r="G11" s="157">
        <f>'RC-D'!G11</f>
        <v>90296352.988728002</v>
      </c>
      <c r="H11" s="156">
        <f>'RC-D'!H11</f>
        <v>254208191.11872798</v>
      </c>
      <c r="I11" s="157">
        <f>'RC-D'!I11</f>
        <v>77280820.480000004</v>
      </c>
      <c r="J11" s="157">
        <f>'RC-D'!J11</f>
        <v>40512956.700639978</v>
      </c>
      <c r="K11" s="156">
        <f>'RC-D'!K11</f>
        <v>117793777.18063998</v>
      </c>
      <c r="L11" s="157">
        <f>'RC-D'!L11</f>
        <v>2602051177.2850852</v>
      </c>
      <c r="M11" s="157">
        <f>'RC-D'!M11</f>
        <v>165623214.60654485</v>
      </c>
      <c r="N11" s="156">
        <f>'RC-D'!N11</f>
        <v>2767674391.8916297</v>
      </c>
      <c r="O11" s="156">
        <f>'RC-D'!O11</f>
        <v>3288857311.3150849</v>
      </c>
      <c r="P11" s="156">
        <f>'RC-D'!P11</f>
        <v>594467321.53694892</v>
      </c>
      <c r="Q11" s="156">
        <f>'RC-D'!Q11</f>
        <v>3883324632.8520336</v>
      </c>
    </row>
    <row r="12" spans="1:17" x14ac:dyDescent="0.2">
      <c r="A12" s="162"/>
      <c r="B12" s="104" t="s">
        <v>264</v>
      </c>
      <c r="C12" s="155">
        <f>'RC-D'!C12</f>
        <v>438756515.27999991</v>
      </c>
      <c r="D12" s="155">
        <f>'RC-D'!D12</f>
        <v>140243371.92424279</v>
      </c>
      <c r="E12" s="156">
        <f>'RC-D'!E12</f>
        <v>578999887.20424271</v>
      </c>
      <c r="F12" s="155">
        <f>'RC-D'!F12</f>
        <v>97334714.249999985</v>
      </c>
      <c r="G12" s="155">
        <f>'RC-D'!G12</f>
        <v>90180257.249889001</v>
      </c>
      <c r="H12" s="156">
        <f>'RC-D'!H12</f>
        <v>187514971.49988899</v>
      </c>
      <c r="I12" s="155">
        <f>'RC-D'!I12</f>
        <v>77280820.480000004</v>
      </c>
      <c r="J12" s="155">
        <f>'RC-D'!J12</f>
        <v>40512956.700639978</v>
      </c>
      <c r="K12" s="156">
        <f>'RC-D'!K12</f>
        <v>117793777.18063998</v>
      </c>
      <c r="L12" s="155">
        <f>'RC-D'!L12</f>
        <v>2584917165.025085</v>
      </c>
      <c r="M12" s="155">
        <f>'RC-D'!M12</f>
        <v>95168235.943544865</v>
      </c>
      <c r="N12" s="156">
        <f>'RC-D'!N12</f>
        <v>2680085400.9686298</v>
      </c>
      <c r="O12" s="156">
        <f>'RC-D'!O12</f>
        <v>3198289215.0350847</v>
      </c>
      <c r="P12" s="156">
        <f>'RC-D'!P12</f>
        <v>366104821.81831694</v>
      </c>
      <c r="Q12" s="156">
        <f>'RC-D'!Q12</f>
        <v>3564394036.8534017</v>
      </c>
    </row>
    <row r="13" spans="1:17" x14ac:dyDescent="0.2">
      <c r="A13" s="162"/>
      <c r="B13" s="104" t="s">
        <v>265</v>
      </c>
      <c r="C13" s="155">
        <f>'RC-D'!C13</f>
        <v>6856960.1399999997</v>
      </c>
      <c r="D13" s="155">
        <f>'RC-D'!D13</f>
        <v>157791425.31679302</v>
      </c>
      <c r="E13" s="156">
        <f>'RC-D'!E13</f>
        <v>164648385.45679301</v>
      </c>
      <c r="F13" s="155">
        <f>'RC-D'!F13</f>
        <v>66577123.880000003</v>
      </c>
      <c r="G13" s="155">
        <f>'RC-D'!G13</f>
        <v>116095.73883900046</v>
      </c>
      <c r="H13" s="156">
        <f>'RC-D'!H13</f>
        <v>66693219.618839003</v>
      </c>
      <c r="I13" s="155">
        <f>'RC-D'!I13</f>
        <v>0</v>
      </c>
      <c r="J13" s="155">
        <f>'RC-D'!J13</f>
        <v>0</v>
      </c>
      <c r="K13" s="156">
        <f>'RC-D'!K13</f>
        <v>0</v>
      </c>
      <c r="L13" s="155">
        <f>'RC-D'!L13</f>
        <v>17134012.260000002</v>
      </c>
      <c r="M13" s="155">
        <f>'RC-D'!M13</f>
        <v>70454978.663000003</v>
      </c>
      <c r="N13" s="156">
        <f>'RC-D'!N13</f>
        <v>87588990.923000008</v>
      </c>
      <c r="O13" s="156">
        <f>'RC-D'!O13</f>
        <v>90568096.279999986</v>
      </c>
      <c r="P13" s="156">
        <f>'RC-D'!P13</f>
        <v>228362499.71863198</v>
      </c>
      <c r="Q13" s="156">
        <f>'RC-D'!Q13</f>
        <v>318930595.99863195</v>
      </c>
    </row>
    <row r="14" spans="1:17" x14ac:dyDescent="0.2">
      <c r="A14" s="162"/>
      <c r="B14" s="105" t="s">
        <v>266</v>
      </c>
      <c r="C14" s="157">
        <f>'RC-D'!C14</f>
        <v>477086186.14999992</v>
      </c>
      <c r="D14" s="157">
        <f>'RC-D'!D14</f>
        <v>823113058.24554479</v>
      </c>
      <c r="E14" s="156">
        <f>'RC-D'!E14</f>
        <v>1300199244.3955448</v>
      </c>
      <c r="F14" s="157">
        <f>'RC-D'!F14</f>
        <v>163932234.94999999</v>
      </c>
      <c r="G14" s="157">
        <f>'RC-D'!G14</f>
        <v>135099965.948728</v>
      </c>
      <c r="H14" s="156">
        <f>'RC-D'!H14</f>
        <v>299032200.89872801</v>
      </c>
      <c r="I14" s="157">
        <f>'RC-D'!I14</f>
        <v>595282321.628824</v>
      </c>
      <c r="J14" s="157">
        <f>'RC-D'!J14</f>
        <v>630439445.46059489</v>
      </c>
      <c r="K14" s="156">
        <f>'RC-D'!K14</f>
        <v>1225721767.0894189</v>
      </c>
      <c r="L14" s="157">
        <f>'RC-D'!L14</f>
        <v>2602051177.2850852</v>
      </c>
      <c r="M14" s="157">
        <f>'RC-D'!M14</f>
        <v>165623214.60654485</v>
      </c>
      <c r="N14" s="156">
        <f>'RC-D'!N14</f>
        <v>2767674391.8916297</v>
      </c>
      <c r="O14" s="156">
        <f>'RC-D'!O14</f>
        <v>3838351920.0139089</v>
      </c>
      <c r="P14" s="156">
        <f>'RC-D'!P14</f>
        <v>1754275684.2614129</v>
      </c>
      <c r="Q14" s="156">
        <f>'RC-D'!Q14</f>
        <v>5592627604.275322</v>
      </c>
    </row>
    <row r="15" spans="1:17" x14ac:dyDescent="0.2">
      <c r="A15" s="162"/>
      <c r="B15" s="153" t="s">
        <v>267</v>
      </c>
      <c r="C15" s="158"/>
      <c r="D15" s="158"/>
      <c r="E15" s="159"/>
      <c r="F15" s="158"/>
      <c r="G15" s="158"/>
      <c r="H15" s="158"/>
      <c r="I15" s="158"/>
      <c r="J15" s="158"/>
      <c r="K15" s="158"/>
      <c r="L15" s="159"/>
      <c r="M15" s="158"/>
      <c r="N15" s="158"/>
      <c r="O15" s="158"/>
      <c r="P15" s="158"/>
      <c r="Q15" s="158"/>
    </row>
    <row r="16" spans="1:17" x14ac:dyDescent="0.2">
      <c r="A16" s="162"/>
      <c r="B16" s="100" t="s">
        <v>25</v>
      </c>
      <c r="C16" s="157">
        <f>'RC-D'!C16</f>
        <v>6368566874.0535002</v>
      </c>
      <c r="D16" s="157">
        <f>'RC-D'!D16</f>
        <v>4878340339.2867756</v>
      </c>
      <c r="E16" s="156">
        <f>'RC-D'!E16</f>
        <v>11246907213.340275</v>
      </c>
      <c r="F16" s="157">
        <f>'RC-D'!F16</f>
        <v>2473612975.4500003</v>
      </c>
      <c r="G16" s="157">
        <f>'RC-D'!G16</f>
        <v>1331323827.7314231</v>
      </c>
      <c r="H16" s="156">
        <f>'RC-D'!H16</f>
        <v>3804936803.1814237</v>
      </c>
      <c r="I16" s="157">
        <f>'RC-D'!I16</f>
        <v>2231287855.04</v>
      </c>
      <c r="J16" s="157">
        <f>'RC-D'!J16</f>
        <v>789490340.99543607</v>
      </c>
      <c r="K16" s="156">
        <f>'RC-D'!K16</f>
        <v>3020778196.0354357</v>
      </c>
      <c r="L16" s="157">
        <f>'RC-D'!L16</f>
        <v>1503830515.7812998</v>
      </c>
      <c r="M16" s="157">
        <f>'RC-D'!M16</f>
        <v>160315795.69920611</v>
      </c>
      <c r="N16" s="156">
        <f>'RC-D'!N16</f>
        <v>1664146311.4805059</v>
      </c>
      <c r="O16" s="156">
        <f>'RC-D'!O16</f>
        <v>12577298220.324799</v>
      </c>
      <c r="P16" s="156">
        <f>'RC-D'!P16</f>
        <v>7159470303.712842</v>
      </c>
      <c r="Q16" s="156">
        <f>'RC-D'!Q16</f>
        <v>19736768524.03764</v>
      </c>
    </row>
    <row r="17" spans="1:17" x14ac:dyDescent="0.2">
      <c r="A17" s="162"/>
      <c r="B17" s="106" t="s">
        <v>268</v>
      </c>
      <c r="C17" s="160">
        <f>'RC-D'!C17</f>
        <v>6184867334.6370001</v>
      </c>
      <c r="D17" s="160">
        <f>'RC-D'!D17</f>
        <v>4261787484.1764116</v>
      </c>
      <c r="E17" s="156">
        <f>'RC-D'!E17</f>
        <v>10446654818.813412</v>
      </c>
      <c r="F17" s="160">
        <f>'RC-D'!F17</f>
        <v>2470149902.1400003</v>
      </c>
      <c r="G17" s="160">
        <f>'RC-D'!G17</f>
        <v>1252139124.9084682</v>
      </c>
      <c r="H17" s="156">
        <f>'RC-D'!H17</f>
        <v>3722289027.0484686</v>
      </c>
      <c r="I17" s="160">
        <f>'RC-D'!I17</f>
        <v>2228345172.2199998</v>
      </c>
      <c r="J17" s="160">
        <f>'RC-D'!J17</f>
        <v>649948987.79661608</v>
      </c>
      <c r="K17" s="156">
        <f>'RC-D'!K17</f>
        <v>2878294160.0166159</v>
      </c>
      <c r="L17" s="160">
        <f>'RC-D'!L17</f>
        <v>1502243184.5812998</v>
      </c>
      <c r="M17" s="160">
        <f>'RC-D'!M17</f>
        <v>124329384.64373112</v>
      </c>
      <c r="N17" s="156">
        <f>'RC-D'!N17</f>
        <v>1626572569.2250309</v>
      </c>
      <c r="O17" s="156">
        <f>'RC-D'!O17</f>
        <v>12385605593.578299</v>
      </c>
      <c r="P17" s="156">
        <f>'RC-D'!P17</f>
        <v>6288204981.5252285</v>
      </c>
      <c r="Q17" s="156">
        <f>'RC-D'!Q17</f>
        <v>18673810575.103527</v>
      </c>
    </row>
    <row r="18" spans="1:17" x14ac:dyDescent="0.2">
      <c r="A18" s="162"/>
      <c r="B18" s="106" t="s">
        <v>269</v>
      </c>
      <c r="C18" s="160">
        <f>'RC-D'!C18</f>
        <v>183699539.41649997</v>
      </c>
      <c r="D18" s="160">
        <f>'RC-D'!D18</f>
        <v>616552855.11036408</v>
      </c>
      <c r="E18" s="156">
        <f>'RC-D'!E18</f>
        <v>800252394.52686405</v>
      </c>
      <c r="F18" s="160">
        <f>'RC-D'!F18</f>
        <v>3463073.31</v>
      </c>
      <c r="G18" s="160">
        <f>'RC-D'!G18</f>
        <v>79184702.822954997</v>
      </c>
      <c r="H18" s="156">
        <f>'RC-D'!H18</f>
        <v>82647776.132955</v>
      </c>
      <c r="I18" s="160">
        <f>'RC-D'!I18</f>
        <v>2942682.82</v>
      </c>
      <c r="J18" s="160">
        <f>'RC-D'!J18</f>
        <v>139541353.19881999</v>
      </c>
      <c r="K18" s="156">
        <f>'RC-D'!K18</f>
        <v>142484036.01881999</v>
      </c>
      <c r="L18" s="160">
        <f>'RC-D'!L18</f>
        <v>1587331.2000000002</v>
      </c>
      <c r="M18" s="160">
        <f>'RC-D'!M18</f>
        <v>35986411.055474997</v>
      </c>
      <c r="N18" s="156">
        <f>'RC-D'!N18</f>
        <v>37573742.255475</v>
      </c>
      <c r="O18" s="156">
        <f>'RC-D'!O18</f>
        <v>191692626.74649999</v>
      </c>
      <c r="P18" s="156">
        <f>'RC-D'!P18</f>
        <v>871265322.18761384</v>
      </c>
      <c r="Q18" s="156">
        <f>'RC-D'!Q18</f>
        <v>1062957948.9341139</v>
      </c>
    </row>
    <row r="19" spans="1:17" x14ac:dyDescent="0.2">
      <c r="A19" s="163"/>
      <c r="B19" s="100" t="s">
        <v>8</v>
      </c>
      <c r="C19" s="157">
        <f>'RC-D'!C19</f>
        <v>2667846769.7657962</v>
      </c>
      <c r="D19" s="157">
        <f>'RC-D'!D19</f>
        <v>5722474478.7102919</v>
      </c>
      <c r="E19" s="156">
        <f>'RC-D'!E19</f>
        <v>8390321248.4760876</v>
      </c>
      <c r="F19" s="157">
        <f>'RC-D'!F19</f>
        <v>832468165.31999993</v>
      </c>
      <c r="G19" s="157">
        <f>'RC-D'!G19</f>
        <v>3208371270.4966989</v>
      </c>
      <c r="H19" s="156">
        <f>'RC-D'!H19</f>
        <v>4040839435.816699</v>
      </c>
      <c r="I19" s="157">
        <f>'RC-D'!I19</f>
        <v>4253975921.4161963</v>
      </c>
      <c r="J19" s="157">
        <f>'RC-D'!J19</f>
        <v>7030449680.9372387</v>
      </c>
      <c r="K19" s="156">
        <f>'RC-D'!K19</f>
        <v>11284425602.353436</v>
      </c>
      <c r="L19" s="157">
        <f>'RC-D'!L19</f>
        <v>1715343433.8659999</v>
      </c>
      <c r="M19" s="157">
        <f>'RC-D'!M19</f>
        <v>1600388403.8687901</v>
      </c>
      <c r="N19" s="156">
        <f>'RC-D'!N19</f>
        <v>3315731837.7347903</v>
      </c>
      <c r="O19" s="156">
        <f>'RC-D'!O19</f>
        <v>9469634290.3679905</v>
      </c>
      <c r="P19" s="156">
        <f>'RC-D'!P19</f>
        <v>17598127713.284714</v>
      </c>
      <c r="Q19" s="156">
        <f>'RC-D'!Q19</f>
        <v>27067762003.652702</v>
      </c>
    </row>
    <row r="20" spans="1:17" x14ac:dyDescent="0.2">
      <c r="B20" s="106" t="s">
        <v>270</v>
      </c>
      <c r="C20" s="160">
        <f>'RC-D'!C20</f>
        <v>2334584337.1226959</v>
      </c>
      <c r="D20" s="160">
        <f>'RC-D'!D20</f>
        <v>2426115715.9572392</v>
      </c>
      <c r="E20" s="156">
        <f>'RC-D'!E20</f>
        <v>4760700053.0799351</v>
      </c>
      <c r="F20" s="160">
        <f>'RC-D'!F20</f>
        <v>738267910.03999996</v>
      </c>
      <c r="G20" s="160">
        <f>'RC-D'!G20</f>
        <v>2272287203.6887569</v>
      </c>
      <c r="H20" s="156">
        <f>'RC-D'!H20</f>
        <v>3010555113.7287569</v>
      </c>
      <c r="I20" s="160">
        <f>'RC-D'!I20</f>
        <v>3665856225.8561959</v>
      </c>
      <c r="J20" s="160">
        <f>'RC-D'!J20</f>
        <v>5339919680.2718792</v>
      </c>
      <c r="K20" s="156">
        <f>'RC-D'!K20</f>
        <v>9005775906.1280746</v>
      </c>
      <c r="L20" s="160">
        <f>'RC-D'!L20</f>
        <v>1455262080.1294</v>
      </c>
      <c r="M20" s="160">
        <f>'RC-D'!M20</f>
        <v>1166056928.6981013</v>
      </c>
      <c r="N20" s="156">
        <f>'RC-D'!N20</f>
        <v>2621319008.8275013</v>
      </c>
      <c r="O20" s="156">
        <f>'RC-D'!O20</f>
        <v>8193970553.1482906</v>
      </c>
      <c r="P20" s="156">
        <f>'RC-D'!P20</f>
        <v>11234065076.929873</v>
      </c>
      <c r="Q20" s="156">
        <f>'RC-D'!Q20</f>
        <v>19428035630.078163</v>
      </c>
    </row>
    <row r="21" spans="1:17" x14ac:dyDescent="0.2">
      <c r="B21" s="106" t="s">
        <v>271</v>
      </c>
      <c r="C21" s="160">
        <f>'RC-D'!C21</f>
        <v>333262432.64310008</v>
      </c>
      <c r="D21" s="160">
        <f>'RC-D'!D21</f>
        <v>3296358762.7530527</v>
      </c>
      <c r="E21" s="156">
        <f>'RC-D'!E21</f>
        <v>3629621195.396153</v>
      </c>
      <c r="F21" s="160">
        <f>'RC-D'!F21</f>
        <v>94200255.280000001</v>
      </c>
      <c r="G21" s="160">
        <f>'RC-D'!G21</f>
        <v>936084066.80794203</v>
      </c>
      <c r="H21" s="156">
        <f>'RC-D'!H21</f>
        <v>1030284322.087942</v>
      </c>
      <c r="I21" s="160">
        <f>'RC-D'!I21</f>
        <v>588119695.56000042</v>
      </c>
      <c r="J21" s="160">
        <f>'RC-D'!J21</f>
        <v>1690530000.66536</v>
      </c>
      <c r="K21" s="156">
        <f>'RC-D'!K21</f>
        <v>2278649696.2253604</v>
      </c>
      <c r="L21" s="160">
        <f>'RC-D'!L21</f>
        <v>260081353.73660001</v>
      </c>
      <c r="M21" s="160">
        <f>'RC-D'!M21</f>
        <v>434331475.17068887</v>
      </c>
      <c r="N21" s="156">
        <f>'RC-D'!N21</f>
        <v>694412828.90728891</v>
      </c>
      <c r="O21" s="156">
        <f>'RC-D'!O21</f>
        <v>1275663737.2197003</v>
      </c>
      <c r="P21" s="156">
        <f>'RC-D'!P21</f>
        <v>6364062636.3548393</v>
      </c>
      <c r="Q21" s="156">
        <f>'RC-D'!Q21</f>
        <v>7639726373.5745401</v>
      </c>
    </row>
    <row r="22" spans="1:17" x14ac:dyDescent="0.2">
      <c r="B22" s="107" t="s">
        <v>272</v>
      </c>
      <c r="C22" s="161">
        <f>'RC-D'!C22</f>
        <v>9036413643.8192959</v>
      </c>
      <c r="D22" s="161">
        <f>'RC-D'!D22</f>
        <v>10600814817.997066</v>
      </c>
      <c r="E22" s="156">
        <f>'RC-D'!E22</f>
        <v>19637228461.81636</v>
      </c>
      <c r="F22" s="161">
        <f>'RC-D'!F22</f>
        <v>3306081140.7700005</v>
      </c>
      <c r="G22" s="161">
        <f>'RC-D'!G22</f>
        <v>4539695098.2281218</v>
      </c>
      <c r="H22" s="156">
        <f>'RC-D'!H22</f>
        <v>7845776238.9981232</v>
      </c>
      <c r="I22" s="161">
        <f>'RC-D'!I22</f>
        <v>6485263776.4561958</v>
      </c>
      <c r="J22" s="161">
        <f>'RC-D'!J22</f>
        <v>7819940021.9326744</v>
      </c>
      <c r="K22" s="156">
        <f>'RC-D'!K22</f>
        <v>14305203798.38887</v>
      </c>
      <c r="L22" s="161">
        <f>'RC-D'!L22</f>
        <v>3219173949.6472998</v>
      </c>
      <c r="M22" s="161">
        <f>'RC-D'!M22</f>
        <v>1760704199.5679963</v>
      </c>
      <c r="N22" s="156">
        <f>'RC-D'!N22</f>
        <v>4979878149.2152958</v>
      </c>
      <c r="O22" s="156">
        <f>'RC-D'!O22</f>
        <v>22046932510.692787</v>
      </c>
      <c r="P22" s="156">
        <f>'RC-D'!P22</f>
        <v>24757598016.997555</v>
      </c>
      <c r="Q22" s="156">
        <f>'RC-D'!Q22</f>
        <v>46804530527.690338</v>
      </c>
    </row>
    <row r="23" spans="1:17" x14ac:dyDescent="0.2">
      <c r="B23" s="164" t="s">
        <v>26</v>
      </c>
      <c r="C23" s="165">
        <f>'RC-D'!C23</f>
        <v>9513499829.9692955</v>
      </c>
      <c r="D23" s="165">
        <f>'RC-D'!D23</f>
        <v>11423927876.242611</v>
      </c>
      <c r="E23" s="165">
        <f>'RC-D'!E23</f>
        <v>20937427706.211906</v>
      </c>
      <c r="F23" s="165">
        <f>'RC-D'!F23</f>
        <v>3470013375.7200003</v>
      </c>
      <c r="G23" s="165">
        <f>'RC-D'!G23</f>
        <v>4674795064.1768494</v>
      </c>
      <c r="H23" s="165">
        <f>'RC-D'!H23</f>
        <v>8144808439.8968515</v>
      </c>
      <c r="I23" s="165">
        <f>'RC-D'!I23</f>
        <v>7080546098.0850201</v>
      </c>
      <c r="J23" s="165">
        <f>'RC-D'!J23</f>
        <v>8450379467.3932695</v>
      </c>
      <c r="K23" s="165">
        <f>'RC-D'!K23</f>
        <v>15530925565.478289</v>
      </c>
      <c r="L23" s="165">
        <f>'RC-D'!L23</f>
        <v>5821225126.9323845</v>
      </c>
      <c r="M23" s="165">
        <f>'RC-D'!M23</f>
        <v>1926327414.174541</v>
      </c>
      <c r="N23" s="165">
        <f>'RC-D'!N23</f>
        <v>7747552541.106926</v>
      </c>
      <c r="O23" s="165">
        <f>'RC-D'!O23</f>
        <v>25885284430.706696</v>
      </c>
      <c r="P23" s="165">
        <f>'RC-D'!P23</f>
        <v>26511873701.258968</v>
      </c>
      <c r="Q23" s="165">
        <f>'RC-D'!Q23</f>
        <v>52397158131.96566</v>
      </c>
    </row>
  </sheetData>
  <mergeCells count="7">
    <mergeCell ref="O4:Q4"/>
    <mergeCell ref="A4:A5"/>
    <mergeCell ref="B4:B5"/>
    <mergeCell ref="C4:E4"/>
    <mergeCell ref="F4:H4"/>
    <mergeCell ref="I4:K4"/>
    <mergeCell ref="L4:N4"/>
  </mergeCells>
  <pageMargins left="0.25" right="0.25" top="0.75" bottom="0.75" header="0.3" footer="0.3"/>
  <pageSetup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00B050"/>
  </sheetPr>
  <dimension ref="A1:AB53"/>
  <sheetViews>
    <sheetView view="pageBreakPreview" zoomScale="130" zoomScaleNormal="115" zoomScaleSheetLayoutView="130" workbookViewId="0">
      <selection activeCell="B53" sqref="B53"/>
    </sheetView>
  </sheetViews>
  <sheetFormatPr defaultColWidth="8.7109375" defaultRowHeight="12.75" x14ac:dyDescent="0.2"/>
  <cols>
    <col min="1" max="1" width="59.7109375" style="115" customWidth="1"/>
    <col min="2" max="2" width="14.42578125" style="115" customWidth="1"/>
    <col min="3" max="4" width="9.85546875" style="115" bestFit="1" customWidth="1"/>
    <col min="5" max="7" width="8.85546875" style="115" bestFit="1" customWidth="1"/>
    <col min="8" max="13" width="8.7109375" style="115"/>
    <col min="14" max="16" width="8.85546875" style="115" bestFit="1" customWidth="1"/>
    <col min="17" max="19" width="9.85546875" style="115" bestFit="1" customWidth="1"/>
    <col min="20" max="28" width="8.85546875" style="115" bestFit="1" customWidth="1"/>
    <col min="29" max="16384" width="8.7109375" style="115"/>
  </cols>
  <sheetData>
    <row r="1" spans="1:28" x14ac:dyDescent="0.2">
      <c r="A1" s="118" t="s">
        <v>222</v>
      </c>
    </row>
    <row r="2" spans="1:28" x14ac:dyDescent="0.2">
      <c r="A2" s="69"/>
    </row>
    <row r="3" spans="1:28" x14ac:dyDescent="0.2">
      <c r="A3" s="69">
        <f>BS!B3</f>
        <v>45322</v>
      </c>
    </row>
    <row r="4" spans="1:28" x14ac:dyDescent="0.2">
      <c r="A4" s="115" t="s">
        <v>273</v>
      </c>
    </row>
    <row r="5" spans="1:28" ht="87" customHeight="1" x14ac:dyDescent="0.2">
      <c r="A5" s="211" t="s">
        <v>221</v>
      </c>
      <c r="B5" s="212" t="s">
        <v>194</v>
      </c>
      <c r="C5" s="212"/>
      <c r="D5" s="212"/>
      <c r="E5" s="212" t="s">
        <v>195</v>
      </c>
      <c r="F5" s="212"/>
      <c r="G5" s="212"/>
      <c r="H5" s="212" t="s">
        <v>196</v>
      </c>
      <c r="I5" s="212"/>
      <c r="J5" s="212"/>
      <c r="K5" s="212" t="s">
        <v>197</v>
      </c>
      <c r="L5" s="212"/>
      <c r="M5" s="212"/>
      <c r="N5" s="212" t="s">
        <v>198</v>
      </c>
      <c r="O5" s="212"/>
      <c r="P5" s="212"/>
      <c r="Q5" s="210" t="s">
        <v>199</v>
      </c>
      <c r="R5" s="210"/>
      <c r="S5" s="210"/>
      <c r="T5" s="210" t="s">
        <v>200</v>
      </c>
      <c r="U5" s="210"/>
      <c r="V5" s="210"/>
      <c r="W5" s="210" t="s">
        <v>201</v>
      </c>
      <c r="X5" s="210"/>
      <c r="Y5" s="210"/>
      <c r="Z5" s="210" t="s">
        <v>202</v>
      </c>
      <c r="AA5" s="210"/>
      <c r="AB5" s="210"/>
    </row>
    <row r="6" spans="1:28" x14ac:dyDescent="0.2">
      <c r="A6" s="211"/>
      <c r="B6" s="116" t="s">
        <v>22</v>
      </c>
      <c r="C6" s="116" t="s">
        <v>23</v>
      </c>
      <c r="D6" s="116" t="s">
        <v>72</v>
      </c>
      <c r="E6" s="116" t="s">
        <v>22</v>
      </c>
      <c r="F6" s="116" t="s">
        <v>23</v>
      </c>
      <c r="G6" s="116" t="s">
        <v>72</v>
      </c>
      <c r="H6" s="116" t="s">
        <v>22</v>
      </c>
      <c r="I6" s="116" t="s">
        <v>23</v>
      </c>
      <c r="J6" s="116" t="s">
        <v>72</v>
      </c>
      <c r="K6" s="116" t="s">
        <v>22</v>
      </c>
      <c r="L6" s="116" t="s">
        <v>23</v>
      </c>
      <c r="M6" s="116" t="s">
        <v>72</v>
      </c>
      <c r="N6" s="116" t="s">
        <v>22</v>
      </c>
      <c r="O6" s="116" t="s">
        <v>23</v>
      </c>
      <c r="P6" s="116" t="s">
        <v>72</v>
      </c>
      <c r="Q6" s="116" t="s">
        <v>22</v>
      </c>
      <c r="R6" s="116" t="s">
        <v>23</v>
      </c>
      <c r="S6" s="116" t="s">
        <v>72</v>
      </c>
      <c r="T6" s="116" t="s">
        <v>22</v>
      </c>
      <c r="U6" s="116" t="s">
        <v>23</v>
      </c>
      <c r="V6" s="116" t="s">
        <v>72</v>
      </c>
      <c r="W6" s="116" t="s">
        <v>22</v>
      </c>
      <c r="X6" s="116" t="s">
        <v>23</v>
      </c>
      <c r="Y6" s="116" t="s">
        <v>72</v>
      </c>
      <c r="Z6" s="116" t="s">
        <v>22</v>
      </c>
      <c r="AA6" s="116" t="s">
        <v>23</v>
      </c>
      <c r="AB6" s="116" t="s">
        <v>72</v>
      </c>
    </row>
    <row r="7" spans="1:28" x14ac:dyDescent="0.2">
      <c r="A7" s="111" t="s">
        <v>276</v>
      </c>
      <c r="B7" s="166">
        <v>0</v>
      </c>
      <c r="C7" s="166">
        <v>44882167.359999999</v>
      </c>
      <c r="D7" s="166">
        <v>44882167.359999999</v>
      </c>
      <c r="E7" s="167">
        <v>0</v>
      </c>
      <c r="F7" s="167">
        <v>218290.13763986999</v>
      </c>
      <c r="G7" s="167">
        <v>218290.13763988001</v>
      </c>
      <c r="H7" s="117">
        <v>0</v>
      </c>
      <c r="I7" s="113">
        <v>7.6729679647438986E-2</v>
      </c>
      <c r="J7" s="117">
        <v>7.6729699999999998E-2</v>
      </c>
      <c r="K7" s="114">
        <v>0</v>
      </c>
      <c r="L7" s="114">
        <v>10.474941986323786</v>
      </c>
      <c r="M7" s="114">
        <v>10.4749</v>
      </c>
      <c r="N7" s="170">
        <v>0</v>
      </c>
      <c r="O7" s="170">
        <v>0</v>
      </c>
      <c r="P7" s="170">
        <v>0</v>
      </c>
      <c r="Q7" s="170">
        <v>0</v>
      </c>
      <c r="R7" s="170">
        <v>44882167.359999999</v>
      </c>
      <c r="S7" s="170">
        <v>44882167.359999999</v>
      </c>
      <c r="T7" s="170">
        <v>0</v>
      </c>
      <c r="U7" s="170">
        <v>0</v>
      </c>
      <c r="V7" s="170">
        <v>0</v>
      </c>
      <c r="W7" s="170">
        <v>0</v>
      </c>
      <c r="X7" s="170">
        <v>0</v>
      </c>
      <c r="Y7" s="170">
        <v>0</v>
      </c>
      <c r="Z7" s="170">
        <v>0</v>
      </c>
      <c r="AA7" s="170">
        <v>0</v>
      </c>
      <c r="AB7" s="170">
        <v>0</v>
      </c>
    </row>
    <row r="8" spans="1:28" x14ac:dyDescent="0.2">
      <c r="A8" s="110" t="s">
        <v>92</v>
      </c>
      <c r="B8" s="166">
        <v>38082212.492185704</v>
      </c>
      <c r="C8" s="166">
        <v>26320799.512331188</v>
      </c>
      <c r="D8" s="166">
        <v>64403012.004516892</v>
      </c>
      <c r="E8" s="167">
        <v>271815.26420413004</v>
      </c>
      <c r="F8" s="167">
        <v>329249.65482</v>
      </c>
      <c r="G8" s="167">
        <v>601064.91902412998</v>
      </c>
      <c r="H8" s="117">
        <v>0.12936500000000001</v>
      </c>
      <c r="I8" s="113">
        <v>9.0202329359663672E-2</v>
      </c>
      <c r="J8" s="117">
        <v>0.113207</v>
      </c>
      <c r="K8" s="114">
        <v>56.875500000000002</v>
      </c>
      <c r="L8" s="114">
        <v>62.03435001377526</v>
      </c>
      <c r="M8" s="114">
        <v>59.004100000000001</v>
      </c>
      <c r="N8" s="170">
        <v>190031.56999999998</v>
      </c>
      <c r="O8" s="170">
        <v>0</v>
      </c>
      <c r="P8" s="170">
        <v>190031.56999999998</v>
      </c>
      <c r="Q8" s="170">
        <v>37591507.636285707</v>
      </c>
      <c r="R8" s="170">
        <v>26320752.606331188</v>
      </c>
      <c r="S8" s="170">
        <v>63912260.242616892</v>
      </c>
      <c r="T8" s="170">
        <v>300557.38589999999</v>
      </c>
      <c r="U8" s="170">
        <v>0</v>
      </c>
      <c r="V8" s="170">
        <v>300557.38589999999</v>
      </c>
      <c r="W8" s="170">
        <v>190147.46999999997</v>
      </c>
      <c r="X8" s="170">
        <v>46.905999999999999</v>
      </c>
      <c r="Y8" s="170">
        <v>190194.37599999999</v>
      </c>
      <c r="Z8" s="170">
        <v>0</v>
      </c>
      <c r="AA8" s="170">
        <v>0</v>
      </c>
      <c r="AB8" s="170">
        <v>0</v>
      </c>
    </row>
    <row r="9" spans="1:28" x14ac:dyDescent="0.2">
      <c r="A9" s="110" t="s">
        <v>93</v>
      </c>
      <c r="B9" s="166">
        <v>531271855.96254206</v>
      </c>
      <c r="C9" s="166">
        <v>57784357.199891612</v>
      </c>
      <c r="D9" s="166">
        <v>589056213.16243398</v>
      </c>
      <c r="E9" s="167">
        <v>3387589.8183385199</v>
      </c>
      <c r="F9" s="167">
        <v>508221.44591619004</v>
      </c>
      <c r="G9" s="167">
        <v>3895811.2642546995</v>
      </c>
      <c r="H9" s="117">
        <v>0.139627</v>
      </c>
      <c r="I9" s="113">
        <v>7.7738176844231566E-2</v>
      </c>
      <c r="J9" s="117">
        <v>0.13350400000000001</v>
      </c>
      <c r="K9" s="114">
        <v>24.6157</v>
      </c>
      <c r="L9" s="114">
        <v>30.085116388958657</v>
      </c>
      <c r="M9" s="114">
        <v>25.154499999999999</v>
      </c>
      <c r="N9" s="170">
        <v>2223988.9400999998</v>
      </c>
      <c r="O9" s="170">
        <v>575022.80649999995</v>
      </c>
      <c r="P9" s="170">
        <v>2799011.7465999997</v>
      </c>
      <c r="Q9" s="170">
        <v>528866439.28494209</v>
      </c>
      <c r="R9" s="170">
        <v>56870430.753191613</v>
      </c>
      <c r="S9" s="170">
        <v>585736870.03823388</v>
      </c>
      <c r="T9" s="170">
        <v>103324.84719999999</v>
      </c>
      <c r="U9" s="170">
        <v>0</v>
      </c>
      <c r="V9" s="170">
        <v>103324.84719999999</v>
      </c>
      <c r="W9" s="170">
        <v>2302091.8304000003</v>
      </c>
      <c r="X9" s="170">
        <v>854820.98670000001</v>
      </c>
      <c r="Y9" s="170">
        <v>3156912.8170000003</v>
      </c>
      <c r="Z9" s="170">
        <v>0</v>
      </c>
      <c r="AA9" s="170">
        <v>59105.46</v>
      </c>
      <c r="AB9" s="170">
        <v>59105.46</v>
      </c>
    </row>
    <row r="10" spans="1:28" x14ac:dyDescent="0.2">
      <c r="A10" s="110" t="s">
        <v>203</v>
      </c>
      <c r="B10" s="166">
        <v>227472116.312177</v>
      </c>
      <c r="C10" s="166">
        <v>2697145.7770228097</v>
      </c>
      <c r="D10" s="166">
        <v>230169262.08920002</v>
      </c>
      <c r="E10" s="167">
        <v>1003099.41674379</v>
      </c>
      <c r="F10" s="167">
        <v>62493.532370000001</v>
      </c>
      <c r="G10" s="167">
        <v>1065592.9491137899</v>
      </c>
      <c r="H10" s="117">
        <v>0.14635400000000001</v>
      </c>
      <c r="I10" s="113">
        <v>0.107934</v>
      </c>
      <c r="J10" s="117">
        <v>0.14591999999999999</v>
      </c>
      <c r="K10" s="114">
        <v>25.940200000000001</v>
      </c>
      <c r="L10" s="114">
        <v>47.398800000000001</v>
      </c>
      <c r="M10" s="114">
        <v>26.188500000000001</v>
      </c>
      <c r="N10" s="170">
        <v>175.54</v>
      </c>
      <c r="O10" s="170">
        <v>49364.041599999997</v>
      </c>
      <c r="P10" s="170">
        <v>49539.581599999998</v>
      </c>
      <c r="Q10" s="170">
        <v>226869564.15217701</v>
      </c>
      <c r="R10" s="170">
        <v>2647781.7354228096</v>
      </c>
      <c r="S10" s="170">
        <v>229517345.8876</v>
      </c>
      <c r="T10" s="170">
        <v>10808.34</v>
      </c>
      <c r="U10" s="170">
        <v>0</v>
      </c>
      <c r="V10" s="170">
        <v>10808.34</v>
      </c>
      <c r="W10" s="170">
        <v>591743.82000000007</v>
      </c>
      <c r="X10" s="170">
        <v>49364.041599999997</v>
      </c>
      <c r="Y10" s="170">
        <v>641107.86160000006</v>
      </c>
      <c r="Z10" s="170">
        <v>0</v>
      </c>
      <c r="AA10" s="170">
        <v>0</v>
      </c>
      <c r="AB10" s="170">
        <v>0</v>
      </c>
    </row>
    <row r="11" spans="1:28" x14ac:dyDescent="0.2">
      <c r="A11" s="110" t="s">
        <v>94</v>
      </c>
      <c r="B11" s="166">
        <v>219571568.15686029</v>
      </c>
      <c r="C11" s="166">
        <v>2430374624.4770331</v>
      </c>
      <c r="D11" s="166">
        <v>2649946192.6338978</v>
      </c>
      <c r="E11" s="167">
        <v>16605041.110329403</v>
      </c>
      <c r="F11" s="167">
        <v>22670790.068581779</v>
      </c>
      <c r="G11" s="167">
        <v>39275831.178911187</v>
      </c>
      <c r="H11" s="117">
        <v>0.122181</v>
      </c>
      <c r="I11" s="113">
        <v>0.10261089323689225</v>
      </c>
      <c r="J11" s="117">
        <v>0.104187</v>
      </c>
      <c r="K11" s="114">
        <v>47.87</v>
      </c>
      <c r="L11" s="114">
        <v>40.097329708843461</v>
      </c>
      <c r="M11" s="114">
        <v>40.727600000000002</v>
      </c>
      <c r="N11" s="170">
        <v>2982902.0128000006</v>
      </c>
      <c r="O11" s="170">
        <v>42787568.108762987</v>
      </c>
      <c r="P11" s="170">
        <v>45770470.121562988</v>
      </c>
      <c r="Q11" s="170">
        <v>170903156.97917688</v>
      </c>
      <c r="R11" s="170">
        <v>2222318125.0615301</v>
      </c>
      <c r="S11" s="170">
        <v>2393221282.0407114</v>
      </c>
      <c r="T11" s="170">
        <v>10502404.484000001</v>
      </c>
      <c r="U11" s="170">
        <v>141371082.72092101</v>
      </c>
      <c r="V11" s="170">
        <v>151873487.20492098</v>
      </c>
      <c r="W11" s="170">
        <v>38166006.693683401</v>
      </c>
      <c r="X11" s="170">
        <v>49669060.520582221</v>
      </c>
      <c r="Y11" s="170">
        <v>87835067.214265585</v>
      </c>
      <c r="Z11" s="170">
        <v>0</v>
      </c>
      <c r="AA11" s="170">
        <v>17016356.173999999</v>
      </c>
      <c r="AB11" s="170">
        <v>17016356.173999999</v>
      </c>
    </row>
    <row r="12" spans="1:28" x14ac:dyDescent="0.2">
      <c r="A12" s="110" t="s">
        <v>95</v>
      </c>
      <c r="B12" s="166">
        <v>522109963.51834595</v>
      </c>
      <c r="C12" s="166">
        <v>2150160928.6603174</v>
      </c>
      <c r="D12" s="166">
        <v>2672270892.1786633</v>
      </c>
      <c r="E12" s="167">
        <v>8595670.5292602908</v>
      </c>
      <c r="F12" s="167">
        <v>15954735.491480898</v>
      </c>
      <c r="G12" s="167">
        <v>24550406.020741198</v>
      </c>
      <c r="H12" s="117">
        <v>0.13278699999999999</v>
      </c>
      <c r="I12" s="113">
        <v>8.5535078031731993E-2</v>
      </c>
      <c r="J12" s="117">
        <v>9.4731899999999994E-2</v>
      </c>
      <c r="K12" s="114">
        <v>94.931399999999996</v>
      </c>
      <c r="L12" s="114">
        <v>118.59559146773468</v>
      </c>
      <c r="M12" s="114">
        <v>114.014</v>
      </c>
      <c r="N12" s="170">
        <v>19281702.067100003</v>
      </c>
      <c r="O12" s="170">
        <v>39198281.751158997</v>
      </c>
      <c r="P12" s="170">
        <v>58479983.818258993</v>
      </c>
      <c r="Q12" s="170">
        <v>472793513.66624594</v>
      </c>
      <c r="R12" s="170">
        <v>1941421612.916858</v>
      </c>
      <c r="S12" s="170">
        <v>2414215126.5831041</v>
      </c>
      <c r="T12" s="170">
        <v>28426630.51329999</v>
      </c>
      <c r="U12" s="170">
        <v>150517932.48288441</v>
      </c>
      <c r="V12" s="170">
        <v>178944562.99618441</v>
      </c>
      <c r="W12" s="170">
        <v>20889819.338799998</v>
      </c>
      <c r="X12" s="170">
        <v>56448845.819385</v>
      </c>
      <c r="Y12" s="170">
        <v>77338665.158185005</v>
      </c>
      <c r="Z12" s="170">
        <v>0</v>
      </c>
      <c r="AA12" s="170">
        <v>1772537.4411899999</v>
      </c>
      <c r="AB12" s="170">
        <v>1772537.4411899999</v>
      </c>
    </row>
    <row r="13" spans="1:28" x14ac:dyDescent="0.2">
      <c r="A13" s="110" t="s">
        <v>96</v>
      </c>
      <c r="B13" s="166">
        <v>376682280.19068122</v>
      </c>
      <c r="C13" s="166">
        <v>474241121.32079804</v>
      </c>
      <c r="D13" s="166">
        <v>850923401.5114795</v>
      </c>
      <c r="E13" s="167">
        <v>20273847.015196081</v>
      </c>
      <c r="F13" s="167">
        <v>8388297.2749975594</v>
      </c>
      <c r="G13" s="167">
        <v>28662144.290193636</v>
      </c>
      <c r="H13" s="117">
        <v>0.14696699999999999</v>
      </c>
      <c r="I13" s="113">
        <v>9.5122474557251924E-2</v>
      </c>
      <c r="J13" s="117">
        <v>0.117719</v>
      </c>
      <c r="K13" s="114">
        <v>39.563200000000002</v>
      </c>
      <c r="L13" s="114">
        <v>51.31581420211792</v>
      </c>
      <c r="M13" s="114">
        <v>46.191699999999997</v>
      </c>
      <c r="N13" s="170">
        <v>22286931.985300001</v>
      </c>
      <c r="O13" s="170">
        <v>13420489.586599991</v>
      </c>
      <c r="P13" s="170">
        <v>35707421.571899988</v>
      </c>
      <c r="Q13" s="170">
        <v>322722205.62148124</v>
      </c>
      <c r="R13" s="170">
        <v>409421321.73149705</v>
      </c>
      <c r="S13" s="170">
        <v>732143527.35307848</v>
      </c>
      <c r="T13" s="170">
        <v>20389817.950300001</v>
      </c>
      <c r="U13" s="170">
        <v>46945252.019099995</v>
      </c>
      <c r="V13" s="170">
        <v>67335069.969300002</v>
      </c>
      <c r="W13" s="170">
        <v>33536202.863600001</v>
      </c>
      <c r="X13" s="170">
        <v>17874547.570200991</v>
      </c>
      <c r="Y13" s="170">
        <v>51410750.433800988</v>
      </c>
      <c r="Z13" s="170">
        <v>34053.755299999997</v>
      </c>
      <c r="AA13" s="170">
        <v>0</v>
      </c>
      <c r="AB13" s="170">
        <v>34053.755299999997</v>
      </c>
    </row>
    <row r="14" spans="1:28" x14ac:dyDescent="0.2">
      <c r="A14" s="110" t="s">
        <v>97</v>
      </c>
      <c r="B14" s="166">
        <v>497690244.82505852</v>
      </c>
      <c r="C14" s="166">
        <v>1349608906.0271993</v>
      </c>
      <c r="D14" s="166">
        <v>1847299150.8522584</v>
      </c>
      <c r="E14" s="167">
        <v>9853057.9189183209</v>
      </c>
      <c r="F14" s="167">
        <v>11951108.25510896</v>
      </c>
      <c r="G14" s="167">
        <v>21804166.17402729</v>
      </c>
      <c r="H14" s="117">
        <v>0.135516</v>
      </c>
      <c r="I14" s="113">
        <v>0.11035258810734117</v>
      </c>
      <c r="J14" s="117">
        <v>0.117104</v>
      </c>
      <c r="K14" s="114">
        <v>65.603899999999996</v>
      </c>
      <c r="L14" s="114">
        <v>75.739407237093218</v>
      </c>
      <c r="M14" s="114">
        <v>73.017799999999994</v>
      </c>
      <c r="N14" s="170">
        <v>4752489.6126865791</v>
      </c>
      <c r="O14" s="170">
        <v>27387753.555732999</v>
      </c>
      <c r="P14" s="170">
        <v>32140243.168419573</v>
      </c>
      <c r="Q14" s="170">
        <v>458485323.80857193</v>
      </c>
      <c r="R14" s="170">
        <v>1287244714.1375511</v>
      </c>
      <c r="S14" s="170">
        <v>1745730037.9460237</v>
      </c>
      <c r="T14" s="170">
        <v>24024669.6512</v>
      </c>
      <c r="U14" s="170">
        <v>24437808.66760521</v>
      </c>
      <c r="V14" s="170">
        <v>48462478.31880521</v>
      </c>
      <c r="W14" s="170">
        <v>15180251.365286579</v>
      </c>
      <c r="X14" s="170">
        <v>37926383.222043</v>
      </c>
      <c r="Y14" s="170">
        <v>53106634.587429576</v>
      </c>
      <c r="Z14" s="170">
        <v>0</v>
      </c>
      <c r="AA14" s="170">
        <v>0</v>
      </c>
      <c r="AB14" s="170">
        <v>0</v>
      </c>
    </row>
    <row r="15" spans="1:28" x14ac:dyDescent="0.2">
      <c r="A15" s="110" t="s">
        <v>204</v>
      </c>
      <c r="B15" s="166">
        <v>1087001900.1398237</v>
      </c>
      <c r="C15" s="166">
        <v>645293328.21362388</v>
      </c>
      <c r="D15" s="166">
        <v>1732295228.3534486</v>
      </c>
      <c r="E15" s="167">
        <v>12197373.796347959</v>
      </c>
      <c r="F15" s="167">
        <v>4668090.1454567499</v>
      </c>
      <c r="G15" s="167">
        <v>16865463.9418047</v>
      </c>
      <c r="H15" s="117">
        <v>0.13455400000000001</v>
      </c>
      <c r="I15" s="113">
        <v>8.2452954863129757E-2</v>
      </c>
      <c r="J15" s="117">
        <v>0.115468</v>
      </c>
      <c r="K15" s="114">
        <v>53.487099999999998</v>
      </c>
      <c r="L15" s="114">
        <v>67.785476556333634</v>
      </c>
      <c r="M15" s="114">
        <v>58.6828</v>
      </c>
      <c r="N15" s="170">
        <v>14395171.696299998</v>
      </c>
      <c r="O15" s="170">
        <v>32780126.064873639</v>
      </c>
      <c r="P15" s="170">
        <v>47175297.761173636</v>
      </c>
      <c r="Q15" s="170">
        <v>1053297775.6393236</v>
      </c>
      <c r="R15" s="170">
        <v>619465956.78531027</v>
      </c>
      <c r="S15" s="170">
        <v>1672763732.4246352</v>
      </c>
      <c r="T15" s="170">
        <v>20684678.428299997</v>
      </c>
      <c r="U15" s="170">
        <v>13915710.5316</v>
      </c>
      <c r="V15" s="170">
        <v>34600388.959899999</v>
      </c>
      <c r="W15" s="170">
        <v>12292046.4592</v>
      </c>
      <c r="X15" s="170">
        <v>11465035.01311364</v>
      </c>
      <c r="Y15" s="170">
        <v>23757081.472313639</v>
      </c>
      <c r="Z15" s="170">
        <v>727399.61300000001</v>
      </c>
      <c r="AA15" s="170">
        <v>446625.8836</v>
      </c>
      <c r="AB15" s="170">
        <v>1174025.4966</v>
      </c>
    </row>
    <row r="16" spans="1:28" x14ac:dyDescent="0.2">
      <c r="A16" s="110" t="s">
        <v>98</v>
      </c>
      <c r="B16" s="166">
        <v>815419061.55401087</v>
      </c>
      <c r="C16" s="166">
        <v>746484685.60411847</v>
      </c>
      <c r="D16" s="166">
        <v>1561903747.1581299</v>
      </c>
      <c r="E16" s="167">
        <v>18699418.407077208</v>
      </c>
      <c r="F16" s="167">
        <v>32400628.244319554</v>
      </c>
      <c r="G16" s="167">
        <v>51100046.651396744</v>
      </c>
      <c r="H16" s="117">
        <v>0.13284799999999999</v>
      </c>
      <c r="I16" s="113">
        <v>9.2922620350298496E-2</v>
      </c>
      <c r="J16" s="117">
        <v>0.113705</v>
      </c>
      <c r="K16" s="114">
        <v>53.116999999999997</v>
      </c>
      <c r="L16" s="114">
        <v>72.205216644615518</v>
      </c>
      <c r="M16" s="114">
        <v>62.264800000000001</v>
      </c>
      <c r="N16" s="170">
        <v>11260386.223099999</v>
      </c>
      <c r="O16" s="170">
        <v>25536748.979275998</v>
      </c>
      <c r="P16" s="170">
        <v>36797135.202376001</v>
      </c>
      <c r="Q16" s="170">
        <v>721584145.99252748</v>
      </c>
      <c r="R16" s="170">
        <v>543923317.72765493</v>
      </c>
      <c r="S16" s="170">
        <v>1265507463.720083</v>
      </c>
      <c r="T16" s="170">
        <v>71348777.708400011</v>
      </c>
      <c r="U16" s="170">
        <v>167595575.3405599</v>
      </c>
      <c r="V16" s="170">
        <v>238944353.04895988</v>
      </c>
      <c r="W16" s="170">
        <v>22434207.130483422</v>
      </c>
      <c r="X16" s="170">
        <v>34965792.535903648</v>
      </c>
      <c r="Y16" s="170">
        <v>57399999.666487068</v>
      </c>
      <c r="Z16" s="170">
        <v>51930.722599999994</v>
      </c>
      <c r="AA16" s="170">
        <v>0</v>
      </c>
      <c r="AB16" s="170">
        <v>51930.722599999994</v>
      </c>
    </row>
    <row r="17" spans="1:28" x14ac:dyDescent="0.2">
      <c r="A17" s="110" t="s">
        <v>205</v>
      </c>
      <c r="B17" s="166">
        <v>211159078.45190889</v>
      </c>
      <c r="C17" s="166">
        <v>299196810.53887588</v>
      </c>
      <c r="D17" s="166">
        <v>510355888.99078494</v>
      </c>
      <c r="E17" s="167">
        <v>2482742.9497470497</v>
      </c>
      <c r="F17" s="167">
        <v>1925632.0312179099</v>
      </c>
      <c r="G17" s="167">
        <v>4408374.9809649605</v>
      </c>
      <c r="H17" s="117">
        <v>0.134467</v>
      </c>
      <c r="I17" s="113">
        <v>7.6451628888704534E-2</v>
      </c>
      <c r="J17" s="117">
        <v>0.100409</v>
      </c>
      <c r="K17" s="114">
        <v>53.908000000000001</v>
      </c>
      <c r="L17" s="114">
        <v>66.717609904308418</v>
      </c>
      <c r="M17" s="114">
        <v>61.424999999999997</v>
      </c>
      <c r="N17" s="170">
        <v>2720425.3328999998</v>
      </c>
      <c r="O17" s="170">
        <v>1909738.7945000001</v>
      </c>
      <c r="P17" s="170">
        <v>4630164.1274000006</v>
      </c>
      <c r="Q17" s="170">
        <v>202677323.83980888</v>
      </c>
      <c r="R17" s="170">
        <v>290573036.50037587</v>
      </c>
      <c r="S17" s="170">
        <v>493250360.34018493</v>
      </c>
      <c r="T17" s="170">
        <v>4598384.8488999996</v>
      </c>
      <c r="U17" s="170">
        <v>3643208.0606999998</v>
      </c>
      <c r="V17" s="170">
        <v>8241592.909599999</v>
      </c>
      <c r="W17" s="170">
        <v>3857490.2626</v>
      </c>
      <c r="X17" s="170">
        <v>4980565.9778000005</v>
      </c>
      <c r="Y17" s="170">
        <v>8838056.2403999995</v>
      </c>
      <c r="Z17" s="170">
        <v>25879.500599999999</v>
      </c>
      <c r="AA17" s="170">
        <v>0</v>
      </c>
      <c r="AB17" s="170">
        <v>25879.500599999999</v>
      </c>
    </row>
    <row r="18" spans="1:28" x14ac:dyDescent="0.2">
      <c r="A18" s="110" t="s">
        <v>206</v>
      </c>
      <c r="B18" s="166">
        <v>201586305.16552451</v>
      </c>
      <c r="C18" s="166">
        <v>333586189.83893275</v>
      </c>
      <c r="D18" s="166">
        <v>535172495.00445753</v>
      </c>
      <c r="E18" s="167">
        <v>4179933.2809860301</v>
      </c>
      <c r="F18" s="167">
        <v>1457120.6335557797</v>
      </c>
      <c r="G18" s="167">
        <v>5637053.9145417996</v>
      </c>
      <c r="H18" s="117">
        <v>0.14410100000000001</v>
      </c>
      <c r="I18" s="113">
        <v>8.4433956730667947E-2</v>
      </c>
      <c r="J18" s="117">
        <v>0.10686</v>
      </c>
      <c r="K18" s="114">
        <v>50.557099999999998</v>
      </c>
      <c r="L18" s="114">
        <v>56.411895084060269</v>
      </c>
      <c r="M18" s="114">
        <v>54.2104</v>
      </c>
      <c r="N18" s="170">
        <v>2288977.1727</v>
      </c>
      <c r="O18" s="170">
        <v>1137501.4787000001</v>
      </c>
      <c r="P18" s="170">
        <v>3426478.6513999999</v>
      </c>
      <c r="Q18" s="170">
        <v>181042629.8664245</v>
      </c>
      <c r="R18" s="170">
        <v>321602049.09413272</v>
      </c>
      <c r="S18" s="170">
        <v>502644678.96055752</v>
      </c>
      <c r="T18" s="170">
        <v>15988217.112200001</v>
      </c>
      <c r="U18" s="170">
        <v>8592638.5550999995</v>
      </c>
      <c r="V18" s="170">
        <v>24580855.667299997</v>
      </c>
      <c r="W18" s="170">
        <v>4519805.8164999997</v>
      </c>
      <c r="X18" s="170">
        <v>3391502.1897</v>
      </c>
      <c r="Y18" s="170">
        <v>7911308.0062000006</v>
      </c>
      <c r="Z18" s="170">
        <v>35652.3704</v>
      </c>
      <c r="AA18" s="170">
        <v>0</v>
      </c>
      <c r="AB18" s="170">
        <v>35652.3704</v>
      </c>
    </row>
    <row r="19" spans="1:28" x14ac:dyDescent="0.2">
      <c r="A19" s="110" t="s">
        <v>99</v>
      </c>
      <c r="B19" s="166">
        <v>908597636.87264991</v>
      </c>
      <c r="C19" s="166">
        <v>1067868409.681254</v>
      </c>
      <c r="D19" s="166">
        <v>1976466046.5539041</v>
      </c>
      <c r="E19" s="167">
        <v>19618284.135369722</v>
      </c>
      <c r="F19" s="167">
        <v>21112380.81721716</v>
      </c>
      <c r="G19" s="167">
        <v>40730664.952586867</v>
      </c>
      <c r="H19" s="117">
        <v>0.138404</v>
      </c>
      <c r="I19" s="113">
        <v>7.869147313132438E-2</v>
      </c>
      <c r="J19" s="117">
        <v>0.106144</v>
      </c>
      <c r="K19" s="114">
        <v>54.969099999999997</v>
      </c>
      <c r="L19" s="114">
        <v>69.811162383277889</v>
      </c>
      <c r="M19" s="114">
        <v>62.984200000000001</v>
      </c>
      <c r="N19" s="170">
        <v>19754357.791100003</v>
      </c>
      <c r="O19" s="170">
        <v>48915798.751640804</v>
      </c>
      <c r="P19" s="170">
        <v>68670156.542640805</v>
      </c>
      <c r="Q19" s="170">
        <v>840961745.85084987</v>
      </c>
      <c r="R19" s="170">
        <v>987478923.33936322</v>
      </c>
      <c r="S19" s="170">
        <v>1828440669.1901133</v>
      </c>
      <c r="T19" s="170">
        <v>42176765.661699995</v>
      </c>
      <c r="U19" s="170">
        <v>23461994.366949998</v>
      </c>
      <c r="V19" s="170">
        <v>65638760.028750002</v>
      </c>
      <c r="W19" s="170">
        <v>25320533.298099991</v>
      </c>
      <c r="X19" s="170">
        <v>55654460.757440798</v>
      </c>
      <c r="Y19" s="170">
        <v>80974994.0555408</v>
      </c>
      <c r="Z19" s="170">
        <v>138592.06200000001</v>
      </c>
      <c r="AA19" s="170">
        <v>1273031.2175</v>
      </c>
      <c r="AB19" s="170">
        <v>1411623.2794999999</v>
      </c>
    </row>
    <row r="20" spans="1:28" x14ac:dyDescent="0.2">
      <c r="A20" s="110" t="s">
        <v>100</v>
      </c>
      <c r="B20" s="166">
        <v>438700360.61646491</v>
      </c>
      <c r="C20" s="166">
        <v>488049617.86539924</v>
      </c>
      <c r="D20" s="166">
        <v>926749978.48186445</v>
      </c>
      <c r="E20" s="167">
        <v>9732027.7663116008</v>
      </c>
      <c r="F20" s="167">
        <v>5907212.6408768799</v>
      </c>
      <c r="G20" s="167">
        <v>15639240.40718847</v>
      </c>
      <c r="H20" s="117">
        <v>0.13378599999999999</v>
      </c>
      <c r="I20" s="113">
        <v>8.4954062571132777E-2</v>
      </c>
      <c r="J20" s="117">
        <v>0.108055</v>
      </c>
      <c r="K20" s="114">
        <v>69.102900000000005</v>
      </c>
      <c r="L20" s="114">
        <v>73.469325497304922</v>
      </c>
      <c r="M20" s="114">
        <v>71.402299999999997</v>
      </c>
      <c r="N20" s="170">
        <v>4330002.2840539999</v>
      </c>
      <c r="O20" s="170">
        <v>7901704.3845400009</v>
      </c>
      <c r="P20" s="170">
        <v>12231706.668593999</v>
      </c>
      <c r="Q20" s="170">
        <v>400743132.02143186</v>
      </c>
      <c r="R20" s="170">
        <v>426337107.57829767</v>
      </c>
      <c r="S20" s="170">
        <v>827080239.59962988</v>
      </c>
      <c r="T20" s="170">
        <v>18799083.669400003</v>
      </c>
      <c r="U20" s="170">
        <v>47435999.465680003</v>
      </c>
      <c r="V20" s="170">
        <v>66235083.135079995</v>
      </c>
      <c r="W20" s="170">
        <v>19156347.081633091</v>
      </c>
      <c r="X20" s="170">
        <v>14276510.82142156</v>
      </c>
      <c r="Y20" s="170">
        <v>33432857.903154649</v>
      </c>
      <c r="Z20" s="170">
        <v>1797.8440000000001</v>
      </c>
      <c r="AA20" s="170">
        <v>0</v>
      </c>
      <c r="AB20" s="170">
        <v>1797.8440000000001</v>
      </c>
    </row>
    <row r="21" spans="1:28" x14ac:dyDescent="0.2">
      <c r="A21" s="110" t="s">
        <v>101</v>
      </c>
      <c r="B21" s="166">
        <v>678520978.74835551</v>
      </c>
      <c r="C21" s="166">
        <v>2222783491.1954403</v>
      </c>
      <c r="D21" s="166">
        <v>2901304469.9437923</v>
      </c>
      <c r="E21" s="167">
        <v>11154514.03873907</v>
      </c>
      <c r="F21" s="167">
        <v>32954328.756308757</v>
      </c>
      <c r="G21" s="167">
        <v>44108842.795047827</v>
      </c>
      <c r="H21" s="117">
        <v>0.137798</v>
      </c>
      <c r="I21" s="113">
        <v>8.7693164258203851E-2</v>
      </c>
      <c r="J21" s="117">
        <v>9.9046400000000007E-2</v>
      </c>
      <c r="K21" s="114">
        <v>110.13500000000001</v>
      </c>
      <c r="L21" s="114">
        <v>123.82418298533958</v>
      </c>
      <c r="M21" s="114">
        <v>120.706</v>
      </c>
      <c r="N21" s="170">
        <v>21524952.968900003</v>
      </c>
      <c r="O21" s="170">
        <v>57768855.123891041</v>
      </c>
      <c r="P21" s="170">
        <v>79293808.092791051</v>
      </c>
      <c r="Q21" s="170">
        <v>617647262.20365548</v>
      </c>
      <c r="R21" s="170">
        <v>1924983734.8886657</v>
      </c>
      <c r="S21" s="170">
        <v>2542630997.0923176</v>
      </c>
      <c r="T21" s="170">
        <v>43166446.131300002</v>
      </c>
      <c r="U21" s="170">
        <v>187276987.00809953</v>
      </c>
      <c r="V21" s="170">
        <v>230443433.13949952</v>
      </c>
      <c r="W21" s="170">
        <v>17325514.3292</v>
      </c>
      <c r="X21" s="170">
        <v>109336935.22038499</v>
      </c>
      <c r="Y21" s="170">
        <v>126662449.54948501</v>
      </c>
      <c r="Z21" s="170">
        <v>381756.08419999998</v>
      </c>
      <c r="AA21" s="170">
        <v>1185834.0782900001</v>
      </c>
      <c r="AB21" s="170">
        <v>1567590.16249</v>
      </c>
    </row>
    <row r="22" spans="1:28" x14ac:dyDescent="0.2">
      <c r="A22" s="110" t="s">
        <v>102</v>
      </c>
      <c r="B22" s="166">
        <v>287578730.63299805</v>
      </c>
      <c r="C22" s="166">
        <v>435845851.87876141</v>
      </c>
      <c r="D22" s="166">
        <v>723424582.51176</v>
      </c>
      <c r="E22" s="167">
        <v>4281064.6720534097</v>
      </c>
      <c r="F22" s="167">
        <v>3783530.4146118006</v>
      </c>
      <c r="G22" s="167">
        <v>8064595.0866652112</v>
      </c>
      <c r="H22" s="117">
        <v>0.134131</v>
      </c>
      <c r="I22" s="113">
        <v>8.1122063113701862E-2</v>
      </c>
      <c r="J22" s="117">
        <v>0.102106</v>
      </c>
      <c r="K22" s="114">
        <v>89.019800000000004</v>
      </c>
      <c r="L22" s="114">
        <v>107.55238685293716</v>
      </c>
      <c r="M22" s="114">
        <v>100.182</v>
      </c>
      <c r="N22" s="170">
        <v>9776078.7754999995</v>
      </c>
      <c r="O22" s="170">
        <v>22348064.825629979</v>
      </c>
      <c r="P22" s="170">
        <v>32124143.601129979</v>
      </c>
      <c r="Q22" s="170">
        <v>251582611.57309806</v>
      </c>
      <c r="R22" s="170">
        <v>383197313.52936137</v>
      </c>
      <c r="S22" s="170">
        <v>634779925.10256004</v>
      </c>
      <c r="T22" s="170">
        <v>22285348.409299999</v>
      </c>
      <c r="U22" s="170">
        <v>23340063.16031</v>
      </c>
      <c r="V22" s="170">
        <v>45625411.569510005</v>
      </c>
      <c r="W22" s="170">
        <v>13490727.572999999</v>
      </c>
      <c r="X22" s="170">
        <v>27575827.317189977</v>
      </c>
      <c r="Y22" s="170">
        <v>41066554.890189976</v>
      </c>
      <c r="Z22" s="170">
        <v>220043.07760000002</v>
      </c>
      <c r="AA22" s="170">
        <v>1732647.8719000001</v>
      </c>
      <c r="AB22" s="170">
        <v>1952690.9495000001</v>
      </c>
    </row>
    <row r="23" spans="1:28" x14ac:dyDescent="0.2">
      <c r="A23" s="110" t="s">
        <v>103</v>
      </c>
      <c r="B23" s="166">
        <v>137813355.38746172</v>
      </c>
      <c r="C23" s="166">
        <v>662238305.54448307</v>
      </c>
      <c r="D23" s="166">
        <v>800051660.93194449</v>
      </c>
      <c r="E23" s="167">
        <v>1359925.2993624501</v>
      </c>
      <c r="F23" s="167">
        <v>10360142.009656113</v>
      </c>
      <c r="G23" s="167">
        <v>11720067.309018562</v>
      </c>
      <c r="H23" s="117">
        <v>0.133465</v>
      </c>
      <c r="I23" s="113">
        <v>0.10134769163588393</v>
      </c>
      <c r="J23" s="117">
        <v>0.106808</v>
      </c>
      <c r="K23" s="114">
        <v>42.703499999999998</v>
      </c>
      <c r="L23" s="114">
        <v>59.949543936248489</v>
      </c>
      <c r="M23" s="114">
        <v>57.014699999999998</v>
      </c>
      <c r="N23" s="170">
        <v>997761.58179999993</v>
      </c>
      <c r="O23" s="170">
        <v>11942003.463399999</v>
      </c>
      <c r="P23" s="170">
        <v>12939765.0452</v>
      </c>
      <c r="Q23" s="170">
        <v>103009152.36516172</v>
      </c>
      <c r="R23" s="170">
        <v>453289264.54554307</v>
      </c>
      <c r="S23" s="170">
        <v>556298416.91070449</v>
      </c>
      <c r="T23" s="170">
        <v>33059670.237599999</v>
      </c>
      <c r="U23" s="170">
        <v>194484231.06344</v>
      </c>
      <c r="V23" s="170">
        <v>227543901.30104002</v>
      </c>
      <c r="W23" s="170">
        <v>1744532.7847</v>
      </c>
      <c r="X23" s="170">
        <v>14464809.9355</v>
      </c>
      <c r="Y23" s="170">
        <v>16209342.720199998</v>
      </c>
      <c r="Z23" s="170">
        <v>0</v>
      </c>
      <c r="AA23" s="170">
        <v>0</v>
      </c>
      <c r="AB23" s="170">
        <v>0</v>
      </c>
    </row>
    <row r="24" spans="1:28" x14ac:dyDescent="0.2">
      <c r="A24" s="110" t="s">
        <v>207</v>
      </c>
      <c r="B24" s="166">
        <v>113929417.89768061</v>
      </c>
      <c r="C24" s="166">
        <v>204140708.63130876</v>
      </c>
      <c r="D24" s="166">
        <v>318070126.5289889</v>
      </c>
      <c r="E24" s="167">
        <v>4729035.3322791411</v>
      </c>
      <c r="F24" s="167">
        <v>3185483.5399261196</v>
      </c>
      <c r="G24" s="167">
        <v>7914518.8722052705</v>
      </c>
      <c r="H24" s="117">
        <v>0.128108</v>
      </c>
      <c r="I24" s="113">
        <v>8.3224509999655374E-2</v>
      </c>
      <c r="J24" s="117">
        <v>9.93594E-2</v>
      </c>
      <c r="K24" s="114">
        <v>27.674700000000001</v>
      </c>
      <c r="L24" s="114">
        <v>58.426325726659805</v>
      </c>
      <c r="M24" s="114">
        <v>47.363700000000001</v>
      </c>
      <c r="N24" s="170">
        <v>1821472.7439000001</v>
      </c>
      <c r="O24" s="170">
        <v>9651825.0187999997</v>
      </c>
      <c r="P24" s="170">
        <v>11473297.762699999</v>
      </c>
      <c r="Q24" s="170">
        <v>87784004.257780612</v>
      </c>
      <c r="R24" s="170">
        <v>192148951.45240876</v>
      </c>
      <c r="S24" s="170">
        <v>279932955.71028882</v>
      </c>
      <c r="T24" s="170">
        <v>20426009.964900002</v>
      </c>
      <c r="U24" s="170">
        <v>5451070.4386</v>
      </c>
      <c r="V24" s="170">
        <v>25877080.403499998</v>
      </c>
      <c r="W24" s="170">
        <v>5719403.6749999998</v>
      </c>
      <c r="X24" s="170">
        <v>6324006.1787</v>
      </c>
      <c r="Y24" s="170">
        <v>12043409.853599999</v>
      </c>
      <c r="Z24" s="170">
        <v>0</v>
      </c>
      <c r="AA24" s="170">
        <v>216680.56159999999</v>
      </c>
      <c r="AB24" s="170">
        <v>216680.56159999999</v>
      </c>
    </row>
    <row r="25" spans="1:28" x14ac:dyDescent="0.2">
      <c r="A25" s="110" t="s">
        <v>104</v>
      </c>
      <c r="B25" s="166">
        <v>680058951.77312315</v>
      </c>
      <c r="C25" s="166">
        <v>1419354723.7301617</v>
      </c>
      <c r="D25" s="166">
        <v>2099413675.5032837</v>
      </c>
      <c r="E25" s="167">
        <v>1013665.9233863699</v>
      </c>
      <c r="F25" s="167">
        <v>6069169.813558409</v>
      </c>
      <c r="G25" s="167">
        <v>7082835.7369447909</v>
      </c>
      <c r="H25" s="117">
        <v>0.12845400000000001</v>
      </c>
      <c r="I25" s="113">
        <v>0.1048888587759947</v>
      </c>
      <c r="J25" s="117">
        <v>0.11251800000000001</v>
      </c>
      <c r="K25" s="114">
        <v>29.4648</v>
      </c>
      <c r="L25" s="114">
        <v>138.60865168393693</v>
      </c>
      <c r="M25" s="114">
        <v>103.209</v>
      </c>
      <c r="N25" s="170">
        <v>36.520000000000003</v>
      </c>
      <c r="O25" s="170">
        <v>3402024.8448419999</v>
      </c>
      <c r="P25" s="170">
        <v>3402061.364842</v>
      </c>
      <c r="Q25" s="170">
        <v>679988082.87982321</v>
      </c>
      <c r="R25" s="170">
        <v>1404956291.8095195</v>
      </c>
      <c r="S25" s="170">
        <v>2084944374.6893418</v>
      </c>
      <c r="T25" s="170">
        <v>68739.512900000002</v>
      </c>
      <c r="U25" s="170">
        <v>10638755.9804</v>
      </c>
      <c r="V25" s="170">
        <v>10707495.4933</v>
      </c>
      <c r="W25" s="170">
        <v>2129.3804</v>
      </c>
      <c r="X25" s="170">
        <v>3759675.9402419999</v>
      </c>
      <c r="Y25" s="170">
        <v>3761805.3206419996</v>
      </c>
      <c r="Z25" s="170">
        <v>0</v>
      </c>
      <c r="AA25" s="170">
        <v>0</v>
      </c>
      <c r="AB25" s="170">
        <v>0</v>
      </c>
    </row>
    <row r="26" spans="1:28" x14ac:dyDescent="0.2">
      <c r="A26" s="110" t="s">
        <v>105</v>
      </c>
      <c r="B26" s="166">
        <v>82623304.656758994</v>
      </c>
      <c r="C26" s="166">
        <v>149794926.18497163</v>
      </c>
      <c r="D26" s="166">
        <v>232418230.84173056</v>
      </c>
      <c r="E26" s="167">
        <v>1025206.48697532</v>
      </c>
      <c r="F26" s="167">
        <v>424156.18024952989</v>
      </c>
      <c r="G26" s="167">
        <v>1449362.6672248498</v>
      </c>
      <c r="H26" s="117">
        <v>0.13137399999999999</v>
      </c>
      <c r="I26" s="113">
        <v>9.4813527682039087E-2</v>
      </c>
      <c r="J26" s="117">
        <v>0.107795</v>
      </c>
      <c r="K26" s="114">
        <v>35.761899999999997</v>
      </c>
      <c r="L26" s="114">
        <v>47.305317844534748</v>
      </c>
      <c r="M26" s="114">
        <v>43.201000000000001</v>
      </c>
      <c r="N26" s="170">
        <v>568344.87500000012</v>
      </c>
      <c r="O26" s="170">
        <v>0</v>
      </c>
      <c r="P26" s="170">
        <v>568344.875</v>
      </c>
      <c r="Q26" s="170">
        <v>79969924.317158997</v>
      </c>
      <c r="R26" s="170">
        <v>148448172.61797163</v>
      </c>
      <c r="S26" s="170">
        <v>228418096.93503055</v>
      </c>
      <c r="T26" s="170">
        <v>1638318.6333999999</v>
      </c>
      <c r="U26" s="170">
        <v>1345712.3933000001</v>
      </c>
      <c r="V26" s="170">
        <v>2984031.0268000001</v>
      </c>
      <c r="W26" s="170">
        <v>1015061.7062</v>
      </c>
      <c r="X26" s="170">
        <v>1041.1737000000001</v>
      </c>
      <c r="Y26" s="170">
        <v>1016102.8799000001</v>
      </c>
      <c r="Z26" s="170">
        <v>0</v>
      </c>
      <c r="AA26" s="170">
        <v>0</v>
      </c>
      <c r="AB26" s="170">
        <v>0</v>
      </c>
    </row>
    <row r="27" spans="1:28" x14ac:dyDescent="0.2">
      <c r="A27" s="110" t="s">
        <v>106</v>
      </c>
      <c r="B27" s="166">
        <v>699678502.74776793</v>
      </c>
      <c r="C27" s="166">
        <v>453788367.754035</v>
      </c>
      <c r="D27" s="166">
        <v>1153466870.5018022</v>
      </c>
      <c r="E27" s="167">
        <v>4731816.2245958401</v>
      </c>
      <c r="F27" s="167">
        <v>11185418.328664768</v>
      </c>
      <c r="G27" s="167">
        <v>15917234.553260608</v>
      </c>
      <c r="H27" s="117">
        <v>0.13064600000000001</v>
      </c>
      <c r="I27" s="113">
        <v>8.229338048980181E-2</v>
      </c>
      <c r="J27" s="117">
        <v>0.111486</v>
      </c>
      <c r="K27" s="114">
        <v>67.338300000000004</v>
      </c>
      <c r="L27" s="114">
        <v>106.89007387522371</v>
      </c>
      <c r="M27" s="114">
        <v>82.994900000000001</v>
      </c>
      <c r="N27" s="170">
        <v>4846166.3085000003</v>
      </c>
      <c r="O27" s="170">
        <v>18911679.1587</v>
      </c>
      <c r="P27" s="170">
        <v>23757845.467299998</v>
      </c>
      <c r="Q27" s="170">
        <v>678743748.66216803</v>
      </c>
      <c r="R27" s="170">
        <v>399554413.94477499</v>
      </c>
      <c r="S27" s="170">
        <v>1078298162.6069422</v>
      </c>
      <c r="T27" s="170">
        <v>15860956.157000002</v>
      </c>
      <c r="U27" s="170">
        <v>34104478.357660003</v>
      </c>
      <c r="V27" s="170">
        <v>49965434.514660001</v>
      </c>
      <c r="W27" s="170">
        <v>5072345.4149000002</v>
      </c>
      <c r="X27" s="170">
        <v>20129475.4516</v>
      </c>
      <c r="Y27" s="170">
        <v>25201820.866499998</v>
      </c>
      <c r="Z27" s="170">
        <v>1452.5137</v>
      </c>
      <c r="AA27" s="170">
        <v>0</v>
      </c>
      <c r="AB27" s="170">
        <v>1452.5137</v>
      </c>
    </row>
    <row r="28" spans="1:28" x14ac:dyDescent="0.2">
      <c r="A28" s="110" t="s">
        <v>107</v>
      </c>
      <c r="B28" s="166">
        <v>77239997.160137102</v>
      </c>
      <c r="C28" s="166">
        <v>64163340.359857313</v>
      </c>
      <c r="D28" s="166">
        <v>141403337.51999441</v>
      </c>
      <c r="E28" s="167">
        <v>443731.17885592004</v>
      </c>
      <c r="F28" s="167">
        <v>265653.33002608997</v>
      </c>
      <c r="G28" s="167">
        <v>709384.50888201001</v>
      </c>
      <c r="H28" s="117">
        <v>0.130634</v>
      </c>
      <c r="I28" s="113">
        <v>8.1710182699594791E-2</v>
      </c>
      <c r="J28" s="117">
        <v>0.108385</v>
      </c>
      <c r="K28" s="114">
        <v>68.999399999999994</v>
      </c>
      <c r="L28" s="114">
        <v>88.071036472980822</v>
      </c>
      <c r="M28" s="114">
        <v>77.665199999999999</v>
      </c>
      <c r="N28" s="170">
        <v>132029.75399999999</v>
      </c>
      <c r="O28" s="170">
        <v>0</v>
      </c>
      <c r="P28" s="170">
        <v>132029.75399999999</v>
      </c>
      <c r="Q28" s="170">
        <v>76798228.277537093</v>
      </c>
      <c r="R28" s="170">
        <v>62741986.213057309</v>
      </c>
      <c r="S28" s="170">
        <v>139540214.49059442</v>
      </c>
      <c r="T28" s="170">
        <v>301911.02590000001</v>
      </c>
      <c r="U28" s="170">
        <v>254649.82140000002</v>
      </c>
      <c r="V28" s="170">
        <v>556560.84730000002</v>
      </c>
      <c r="W28" s="170">
        <v>139857.85669999997</v>
      </c>
      <c r="X28" s="170">
        <v>1166704.3254000002</v>
      </c>
      <c r="Y28" s="170">
        <v>1306562.1821000001</v>
      </c>
      <c r="Z28" s="170">
        <v>0</v>
      </c>
      <c r="AA28" s="170">
        <v>0</v>
      </c>
      <c r="AB28" s="170">
        <v>0</v>
      </c>
    </row>
    <row r="29" spans="1:28" x14ac:dyDescent="0.2">
      <c r="A29" s="110" t="s">
        <v>108</v>
      </c>
      <c r="B29" s="166">
        <v>83059664.562544405</v>
      </c>
      <c r="C29" s="166">
        <v>150771005.35188738</v>
      </c>
      <c r="D29" s="166">
        <v>233830669.9144319</v>
      </c>
      <c r="E29" s="167">
        <v>16599180.53298071</v>
      </c>
      <c r="F29" s="167">
        <v>859058.63273829001</v>
      </c>
      <c r="G29" s="167">
        <v>17458239.165718969</v>
      </c>
      <c r="H29" s="117">
        <v>0.128113</v>
      </c>
      <c r="I29" s="113">
        <v>0.11247724473816303</v>
      </c>
      <c r="J29" s="117">
        <v>0.117535</v>
      </c>
      <c r="K29" s="114">
        <v>55.177199999999999</v>
      </c>
      <c r="L29" s="114">
        <v>69.737422319412218</v>
      </c>
      <c r="M29" s="114">
        <v>65.0274</v>
      </c>
      <c r="N29" s="170">
        <v>333.07659999999998</v>
      </c>
      <c r="O29" s="170">
        <v>0</v>
      </c>
      <c r="P29" s="170">
        <v>333.07659999999998</v>
      </c>
      <c r="Q29" s="170">
        <v>72682494.680961907</v>
      </c>
      <c r="R29" s="170">
        <v>147789565.41899177</v>
      </c>
      <c r="S29" s="170">
        <v>220472060.09985381</v>
      </c>
      <c r="T29" s="170">
        <v>132815.19990000001</v>
      </c>
      <c r="U29" s="170">
        <v>2068045.8226300001</v>
      </c>
      <c r="V29" s="170">
        <v>2200861.0225299997</v>
      </c>
      <c r="W29" s="170">
        <v>10244354.681682499</v>
      </c>
      <c r="X29" s="170">
        <v>913394.11026560003</v>
      </c>
      <c r="Y29" s="170">
        <v>11157748.7920481</v>
      </c>
      <c r="Z29" s="170">
        <v>0</v>
      </c>
      <c r="AA29" s="170">
        <v>0</v>
      </c>
      <c r="AB29" s="170">
        <v>0</v>
      </c>
    </row>
    <row r="30" spans="1:28" x14ac:dyDescent="0.2">
      <c r="A30" s="110" t="s">
        <v>109</v>
      </c>
      <c r="B30" s="166">
        <v>1176544514.5872059</v>
      </c>
      <c r="C30" s="166">
        <v>1623633048.0307822</v>
      </c>
      <c r="D30" s="166">
        <v>2800177562.6179876</v>
      </c>
      <c r="E30" s="167">
        <v>31638987.065392993</v>
      </c>
      <c r="F30" s="167">
        <v>19307705.378600653</v>
      </c>
      <c r="G30" s="167">
        <v>50946692.443993643</v>
      </c>
      <c r="H30" s="117">
        <v>0.14754300000000001</v>
      </c>
      <c r="I30" s="113">
        <v>8.5275101691171293E-2</v>
      </c>
      <c r="J30" s="117">
        <v>0.111455</v>
      </c>
      <c r="K30" s="114">
        <v>68.150499999999994</v>
      </c>
      <c r="L30" s="114">
        <v>92.994626464250288</v>
      </c>
      <c r="M30" s="114">
        <v>82.522599999999997</v>
      </c>
      <c r="N30" s="170">
        <v>19035557.807099998</v>
      </c>
      <c r="O30" s="170">
        <v>30055442.107494004</v>
      </c>
      <c r="P30" s="170">
        <v>49090999.914693996</v>
      </c>
      <c r="Q30" s="170">
        <v>1094457696.7448061</v>
      </c>
      <c r="R30" s="170">
        <v>1511003004.9131556</v>
      </c>
      <c r="S30" s="170">
        <v>2605460701.6579609</v>
      </c>
      <c r="T30" s="170">
        <v>52557349.805600002</v>
      </c>
      <c r="U30" s="170">
        <v>64755375.723560989</v>
      </c>
      <c r="V30" s="170">
        <v>117312725.52916101</v>
      </c>
      <c r="W30" s="170">
        <v>29043796.888999999</v>
      </c>
      <c r="X30" s="170">
        <v>43145003.911295764</v>
      </c>
      <c r="Y30" s="170">
        <v>72188800.80029577</v>
      </c>
      <c r="Z30" s="170">
        <v>485671.14779999998</v>
      </c>
      <c r="AA30" s="170">
        <v>4729663.4827700006</v>
      </c>
      <c r="AB30" s="170">
        <v>5215334.63057</v>
      </c>
    </row>
    <row r="31" spans="1:28" x14ac:dyDescent="0.2">
      <c r="A31" s="110" t="s">
        <v>110</v>
      </c>
      <c r="B31" s="166">
        <v>2691272926.8515463</v>
      </c>
      <c r="C31" s="166">
        <v>361561469.83317858</v>
      </c>
      <c r="D31" s="166">
        <v>3052834396.6847258</v>
      </c>
      <c r="E31" s="167">
        <v>76103355.581500098</v>
      </c>
      <c r="F31" s="167">
        <v>11683745.770886168</v>
      </c>
      <c r="G31" s="167">
        <v>87787101.352386266</v>
      </c>
      <c r="H31" s="117">
        <v>0.15364800000000001</v>
      </c>
      <c r="I31" s="113">
        <v>8.6919969564954971E-2</v>
      </c>
      <c r="J31" s="117">
        <v>0.14510400000000001</v>
      </c>
      <c r="K31" s="114">
        <v>58.914700000000003</v>
      </c>
      <c r="L31" s="114">
        <v>79.238265799660311</v>
      </c>
      <c r="M31" s="114">
        <v>61.344999999999999</v>
      </c>
      <c r="N31" s="170">
        <v>64232859.345199995</v>
      </c>
      <c r="O31" s="170">
        <v>17156969.372764997</v>
      </c>
      <c r="P31" s="170">
        <v>81389828.717965007</v>
      </c>
      <c r="Q31" s="170">
        <v>2477630332.1081467</v>
      </c>
      <c r="R31" s="170">
        <v>318152355.88489658</v>
      </c>
      <c r="S31" s="170">
        <v>2795782687.9929438</v>
      </c>
      <c r="T31" s="170">
        <v>127327873.4321</v>
      </c>
      <c r="U31" s="170">
        <v>17776523.23426</v>
      </c>
      <c r="V31" s="170">
        <v>145104396.66645998</v>
      </c>
      <c r="W31" s="170">
        <v>83308543.893600002</v>
      </c>
      <c r="X31" s="170">
        <v>23703800.002912</v>
      </c>
      <c r="Y31" s="170">
        <v>107012343.896512</v>
      </c>
      <c r="Z31" s="170">
        <v>3006177.4177000001</v>
      </c>
      <c r="AA31" s="170">
        <v>1928790.71111</v>
      </c>
      <c r="AB31" s="170">
        <v>4934968.1288099997</v>
      </c>
    </row>
    <row r="32" spans="1:28" x14ac:dyDescent="0.2">
      <c r="A32" s="110" t="s">
        <v>177</v>
      </c>
      <c r="B32" s="166">
        <v>93603134.426949292</v>
      </c>
      <c r="C32" s="166">
        <v>109851897.49802342</v>
      </c>
      <c r="D32" s="166">
        <v>203455031.92497271</v>
      </c>
      <c r="E32" s="167">
        <v>3267661.0021786401</v>
      </c>
      <c r="F32" s="167">
        <v>2341313.9796787901</v>
      </c>
      <c r="G32" s="167">
        <v>5608974.9818574302</v>
      </c>
      <c r="H32" s="117">
        <v>0.161744</v>
      </c>
      <c r="I32" s="113">
        <v>8.6779194644119095E-2</v>
      </c>
      <c r="J32" s="117">
        <v>0.121196</v>
      </c>
      <c r="K32" s="114">
        <v>59.880200000000002</v>
      </c>
      <c r="L32" s="114">
        <v>71.854140739936113</v>
      </c>
      <c r="M32" s="114">
        <v>66.330799999999996</v>
      </c>
      <c r="N32" s="170">
        <v>2489406.8669000007</v>
      </c>
      <c r="O32" s="170">
        <v>5060027.8692199998</v>
      </c>
      <c r="P32" s="170">
        <v>7549434.7361199996</v>
      </c>
      <c r="Q32" s="170">
        <v>85844715.091149285</v>
      </c>
      <c r="R32" s="170">
        <v>100669466.34434742</v>
      </c>
      <c r="S32" s="170">
        <v>186514181.43549672</v>
      </c>
      <c r="T32" s="170">
        <v>3115049.1086999997</v>
      </c>
      <c r="U32" s="170">
        <v>2368035.0075000003</v>
      </c>
      <c r="V32" s="170">
        <v>5483084.1162</v>
      </c>
      <c r="W32" s="170">
        <v>4631156.1771</v>
      </c>
      <c r="X32" s="170">
        <v>5986027.0461289994</v>
      </c>
      <c r="Y32" s="170">
        <v>10617183.223229002</v>
      </c>
      <c r="Z32" s="170">
        <v>12214.05</v>
      </c>
      <c r="AA32" s="170">
        <v>828369.10004699999</v>
      </c>
      <c r="AB32" s="170">
        <v>840583.15004700003</v>
      </c>
    </row>
    <row r="33" spans="1:28" x14ac:dyDescent="0.2">
      <c r="A33" s="110" t="s">
        <v>208</v>
      </c>
      <c r="B33" s="166">
        <v>210701424.79079807</v>
      </c>
      <c r="C33" s="166">
        <v>507256851.88750291</v>
      </c>
      <c r="D33" s="166">
        <v>717958276.67830098</v>
      </c>
      <c r="E33" s="167">
        <v>6381764.7956098001</v>
      </c>
      <c r="F33" s="167">
        <v>13515488.205514472</v>
      </c>
      <c r="G33" s="167">
        <v>19897253.00112427</v>
      </c>
      <c r="H33" s="117">
        <v>0.130132</v>
      </c>
      <c r="I33" s="113">
        <v>8.8454107323030773E-2</v>
      </c>
      <c r="J33" s="117">
        <v>0.10059700000000001</v>
      </c>
      <c r="K33" s="114">
        <v>49.237299999999998</v>
      </c>
      <c r="L33" s="114">
        <v>59.153324573997217</v>
      </c>
      <c r="M33" s="114">
        <v>56.250399999999999</v>
      </c>
      <c r="N33" s="170">
        <v>792206.38</v>
      </c>
      <c r="O33" s="170">
        <v>14665715.4943</v>
      </c>
      <c r="P33" s="170">
        <v>15457921.874300001</v>
      </c>
      <c r="Q33" s="170">
        <v>155756464.49889809</v>
      </c>
      <c r="R33" s="170">
        <v>380970316.4855029</v>
      </c>
      <c r="S33" s="170">
        <v>536726780.98440093</v>
      </c>
      <c r="T33" s="170">
        <v>51212158.820000008</v>
      </c>
      <c r="U33" s="170">
        <v>109459730.23999999</v>
      </c>
      <c r="V33" s="170">
        <v>160671889.06</v>
      </c>
      <c r="W33" s="170">
        <v>3732801.4718999998</v>
      </c>
      <c r="X33" s="170">
        <v>15871128.372000001</v>
      </c>
      <c r="Y33" s="170">
        <v>19603929.843899999</v>
      </c>
      <c r="Z33" s="170">
        <v>0</v>
      </c>
      <c r="AA33" s="170">
        <v>955676.79</v>
      </c>
      <c r="AB33" s="170">
        <v>955676.79</v>
      </c>
    </row>
    <row r="34" spans="1:28" x14ac:dyDescent="0.2">
      <c r="A34" s="111" t="s">
        <v>111</v>
      </c>
      <c r="B34" s="166">
        <v>16449277471.276388</v>
      </c>
      <c r="C34" s="166">
        <v>5591568794.0179443</v>
      </c>
      <c r="D34" s="166">
        <v>22040846265.294334</v>
      </c>
      <c r="E34" s="167">
        <v>451019381.19241798</v>
      </c>
      <c r="F34" s="167">
        <v>40243762.459751099</v>
      </c>
      <c r="G34" s="167">
        <v>491263143.65216899</v>
      </c>
      <c r="H34" s="117">
        <v>0.157218</v>
      </c>
      <c r="I34" s="113">
        <v>6.9697179803200865E-2</v>
      </c>
      <c r="J34" s="117">
        <v>0.13480400000000001</v>
      </c>
      <c r="K34" s="114">
        <v>95.200800000000001</v>
      </c>
      <c r="L34" s="114">
        <v>139.90232088350569</v>
      </c>
      <c r="M34" s="114">
        <v>106.422</v>
      </c>
      <c r="N34" s="170">
        <v>225046970.46326384</v>
      </c>
      <c r="O34" s="170">
        <v>49097177.992032804</v>
      </c>
      <c r="P34" s="170">
        <v>274144148.45529664</v>
      </c>
      <c r="Q34" s="170">
        <v>15184459627.642426</v>
      </c>
      <c r="R34" s="170">
        <v>5211347361.8092327</v>
      </c>
      <c r="S34" s="170">
        <v>20395806989.45166</v>
      </c>
      <c r="T34" s="170">
        <v>832072846.08753538</v>
      </c>
      <c r="U34" s="170">
        <v>275439416.49003571</v>
      </c>
      <c r="V34" s="170">
        <v>1107512262.5776711</v>
      </c>
      <c r="W34" s="170">
        <v>373135729.08212578</v>
      </c>
      <c r="X34" s="170">
        <v>83870739.84397608</v>
      </c>
      <c r="Y34" s="170">
        <v>457006468.92600191</v>
      </c>
      <c r="Z34" s="170">
        <v>59609268.464299999</v>
      </c>
      <c r="AA34" s="170">
        <v>20911275.874700002</v>
      </c>
      <c r="AB34" s="170">
        <v>80520544.339000002</v>
      </c>
    </row>
    <row r="35" spans="1:28" x14ac:dyDescent="0.2">
      <c r="A35" s="110" t="s">
        <v>209</v>
      </c>
      <c r="B35" s="166">
        <v>121753103.50114474</v>
      </c>
      <c r="C35" s="166">
        <v>64274858.371684544</v>
      </c>
      <c r="D35" s="166">
        <v>186027961.87282929</v>
      </c>
      <c r="E35" s="167">
        <v>3024624.0541660297</v>
      </c>
      <c r="F35" s="167">
        <v>1411271.0447331299</v>
      </c>
      <c r="G35" s="167">
        <v>4435895.0988991698</v>
      </c>
      <c r="H35" s="117">
        <v>0.15998599999999999</v>
      </c>
      <c r="I35" s="113">
        <v>9.1060769082053225E-2</v>
      </c>
      <c r="J35" s="117">
        <v>0.13630800000000001</v>
      </c>
      <c r="K35" s="114">
        <v>56.264299999999999</v>
      </c>
      <c r="L35" s="114">
        <v>57.734591087120705</v>
      </c>
      <c r="M35" s="114">
        <v>56.767699999999998</v>
      </c>
      <c r="N35" s="170">
        <v>1092316.0403</v>
      </c>
      <c r="O35" s="170">
        <v>392219.85880000005</v>
      </c>
      <c r="P35" s="170">
        <v>1484535.8990999998</v>
      </c>
      <c r="Q35" s="170">
        <v>115340939.2774847</v>
      </c>
      <c r="R35" s="170">
        <v>60323702.730284542</v>
      </c>
      <c r="S35" s="170">
        <v>175664642.00776926</v>
      </c>
      <c r="T35" s="170">
        <v>4535817.3969000001</v>
      </c>
      <c r="U35" s="170">
        <v>3250289.1243000003</v>
      </c>
      <c r="V35" s="170">
        <v>7786106.5211999994</v>
      </c>
      <c r="W35" s="170">
        <v>1849082.4567600398</v>
      </c>
      <c r="X35" s="170">
        <v>700866.51709999994</v>
      </c>
      <c r="Y35" s="170">
        <v>2549948.9738600398</v>
      </c>
      <c r="Z35" s="170">
        <v>27264.37</v>
      </c>
      <c r="AA35" s="170">
        <v>0</v>
      </c>
      <c r="AB35" s="170">
        <v>27264.37</v>
      </c>
    </row>
    <row r="36" spans="1:28" x14ac:dyDescent="0.2">
      <c r="A36" s="110" t="s">
        <v>210</v>
      </c>
      <c r="B36" s="166">
        <v>8426158291.630517</v>
      </c>
      <c r="C36" s="166">
        <v>1208906610.5776067</v>
      </c>
      <c r="D36" s="166">
        <v>9635064902.2081261</v>
      </c>
      <c r="E36" s="167">
        <v>343988695.32581651</v>
      </c>
      <c r="F36" s="167">
        <v>7833078.3483757498</v>
      </c>
      <c r="G36" s="167">
        <v>351821773.67418736</v>
      </c>
      <c r="H36" s="117">
        <v>0.175703</v>
      </c>
      <c r="I36" s="113">
        <v>6.9851375001117794E-2</v>
      </c>
      <c r="J36" s="117">
        <v>0.16286900000000001</v>
      </c>
      <c r="K36" s="114">
        <v>61.597499999999997</v>
      </c>
      <c r="L36" s="114">
        <v>76.432434351854894</v>
      </c>
      <c r="M36" s="114">
        <v>63.4392</v>
      </c>
      <c r="N36" s="170">
        <v>142909898.30296385</v>
      </c>
      <c r="O36" s="170">
        <v>10133278.960558809</v>
      </c>
      <c r="P36" s="170">
        <v>153043177.26342267</v>
      </c>
      <c r="Q36" s="170">
        <v>7727504463.0734882</v>
      </c>
      <c r="R36" s="170">
        <v>1157025536.099117</v>
      </c>
      <c r="S36" s="170">
        <v>8884529999.1726112</v>
      </c>
      <c r="T36" s="170">
        <v>429881808.32426393</v>
      </c>
      <c r="U36" s="170">
        <v>32030250.511946745</v>
      </c>
      <c r="V36" s="170">
        <v>461912058.83621061</v>
      </c>
      <c r="W36" s="170">
        <v>243747139.74986574</v>
      </c>
      <c r="X36" s="170">
        <v>16197394.02784308</v>
      </c>
      <c r="Y36" s="170">
        <v>259944533.77770478</v>
      </c>
      <c r="Z36" s="170">
        <v>25024880.482900005</v>
      </c>
      <c r="AA36" s="170">
        <v>3653429.9386999998</v>
      </c>
      <c r="AB36" s="170">
        <v>28678310.421600003</v>
      </c>
    </row>
    <row r="37" spans="1:28" x14ac:dyDescent="0.2">
      <c r="A37" s="110" t="s">
        <v>211</v>
      </c>
      <c r="B37" s="166">
        <v>747061.78110000002</v>
      </c>
      <c r="C37" s="166">
        <v>0</v>
      </c>
      <c r="D37" s="166">
        <v>747061.78110000002</v>
      </c>
      <c r="E37" s="167">
        <v>207931.42522012998</v>
      </c>
      <c r="F37" s="167">
        <v>0</v>
      </c>
      <c r="G37" s="167">
        <v>207931.42522012998</v>
      </c>
      <c r="H37" s="117">
        <v>0.29170299999999999</v>
      </c>
      <c r="I37" s="113" t="s">
        <v>280</v>
      </c>
      <c r="J37" s="117">
        <v>0.29170299999999999</v>
      </c>
      <c r="K37" s="114">
        <v>46.598500000000001</v>
      </c>
      <c r="L37" s="114" t="s">
        <v>280</v>
      </c>
      <c r="M37" s="114">
        <v>46.598500000000001</v>
      </c>
      <c r="N37" s="170">
        <v>87781.199799999988</v>
      </c>
      <c r="O37" s="170">
        <v>0</v>
      </c>
      <c r="P37" s="170">
        <v>87781.199799999988</v>
      </c>
      <c r="Q37" s="170">
        <v>298052.16000000003</v>
      </c>
      <c r="R37" s="170">
        <v>0</v>
      </c>
      <c r="S37" s="170">
        <v>298052.16000000003</v>
      </c>
      <c r="T37" s="170">
        <v>230529.29249999998</v>
      </c>
      <c r="U37" s="170">
        <v>0</v>
      </c>
      <c r="V37" s="170">
        <v>230529.29249999998</v>
      </c>
      <c r="W37" s="170">
        <v>210084.06789999999</v>
      </c>
      <c r="X37" s="170">
        <v>0</v>
      </c>
      <c r="Y37" s="170">
        <v>210084.06789999999</v>
      </c>
      <c r="Z37" s="170">
        <v>8396.2607000000007</v>
      </c>
      <c r="AA37" s="170">
        <v>0</v>
      </c>
      <c r="AB37" s="170">
        <v>8396.2607000000007</v>
      </c>
    </row>
    <row r="38" spans="1:28" x14ac:dyDescent="0.2">
      <c r="A38" s="110" t="s">
        <v>112</v>
      </c>
      <c r="B38" s="166">
        <v>426105641.74562192</v>
      </c>
      <c r="C38" s="166">
        <v>14.620699999999999</v>
      </c>
      <c r="D38" s="166">
        <v>426105656.36632192</v>
      </c>
      <c r="E38" s="167">
        <v>14692190.249310691</v>
      </c>
      <c r="F38" s="167">
        <v>0</v>
      </c>
      <c r="G38" s="167">
        <v>14692190.249310691</v>
      </c>
      <c r="H38" s="117">
        <v>0.110689</v>
      </c>
      <c r="I38" s="113" t="s">
        <v>280</v>
      </c>
      <c r="J38" s="117">
        <v>0.110689</v>
      </c>
      <c r="K38" s="114">
        <v>16.845400000000001</v>
      </c>
      <c r="L38" s="114" t="s">
        <v>280</v>
      </c>
      <c r="M38" s="114">
        <v>16.845400000000001</v>
      </c>
      <c r="N38" s="170">
        <v>5224996.4493000004</v>
      </c>
      <c r="O38" s="170">
        <v>0</v>
      </c>
      <c r="P38" s="170">
        <v>5224996.4493000004</v>
      </c>
      <c r="Q38" s="170">
        <v>411265574.00632191</v>
      </c>
      <c r="R38" s="170">
        <v>14.620699999999999</v>
      </c>
      <c r="S38" s="170">
        <v>411265588.62702191</v>
      </c>
      <c r="T38" s="170">
        <v>8737617.8044000007</v>
      </c>
      <c r="U38" s="170">
        <v>0</v>
      </c>
      <c r="V38" s="170">
        <v>8737617.8044000007</v>
      </c>
      <c r="W38" s="170">
        <v>6102449.9348999998</v>
      </c>
      <c r="X38" s="170">
        <v>0</v>
      </c>
      <c r="Y38" s="170">
        <v>6102449.9349000007</v>
      </c>
      <c r="Z38" s="170">
        <v>0</v>
      </c>
      <c r="AA38" s="170">
        <v>0</v>
      </c>
      <c r="AB38" s="170">
        <v>0</v>
      </c>
    </row>
    <row r="39" spans="1:28" x14ac:dyDescent="0.2">
      <c r="A39" s="110" t="s">
        <v>113</v>
      </c>
      <c r="B39" s="166">
        <v>68228030.271599993</v>
      </c>
      <c r="C39" s="166">
        <v>9226031.6654240005</v>
      </c>
      <c r="D39" s="166">
        <v>77454061.937023997</v>
      </c>
      <c r="E39" s="167">
        <v>10432794.51515048</v>
      </c>
      <c r="F39" s="167">
        <v>4363308.0378071694</v>
      </c>
      <c r="G39" s="167">
        <v>14796102.552957661</v>
      </c>
      <c r="H39" s="117">
        <v>0.15818699999999999</v>
      </c>
      <c r="I39" s="113">
        <v>0.10227238155389436</v>
      </c>
      <c r="J39" s="117">
        <v>0.15250900000000001</v>
      </c>
      <c r="K39" s="114">
        <v>200.91900000000001</v>
      </c>
      <c r="L39" s="114">
        <v>72.93490738802889</v>
      </c>
      <c r="M39" s="114">
        <v>187.91300000000001</v>
      </c>
      <c r="N39" s="170">
        <v>3175920.4576999997</v>
      </c>
      <c r="O39" s="170">
        <v>2603539.8287100005</v>
      </c>
      <c r="P39" s="170">
        <v>5779460.2864100002</v>
      </c>
      <c r="Q39" s="170">
        <v>53361861.028099991</v>
      </c>
      <c r="R39" s="170">
        <v>4673848.5152440006</v>
      </c>
      <c r="S39" s="170">
        <v>58035709.543343998</v>
      </c>
      <c r="T39" s="170">
        <v>5613780.6258999994</v>
      </c>
      <c r="U39" s="170">
        <v>315724.84499999997</v>
      </c>
      <c r="V39" s="170">
        <v>5929505.4709000001</v>
      </c>
      <c r="W39" s="170">
        <v>9252388.6175999995</v>
      </c>
      <c r="X39" s="170">
        <v>4236458.3051799992</v>
      </c>
      <c r="Y39" s="170">
        <v>13488846.922780002</v>
      </c>
      <c r="Z39" s="170">
        <v>0</v>
      </c>
      <c r="AA39" s="170">
        <v>0</v>
      </c>
      <c r="AB39" s="170">
        <v>0</v>
      </c>
    </row>
    <row r="40" spans="1:28" x14ac:dyDescent="0.2">
      <c r="A40" s="110" t="s">
        <v>114</v>
      </c>
      <c r="B40" s="166">
        <v>460433970.56200004</v>
      </c>
      <c r="C40" s="166">
        <v>5042302.639870001</v>
      </c>
      <c r="D40" s="166">
        <v>465476273.20186996</v>
      </c>
      <c r="E40" s="167">
        <v>26169877.332573514</v>
      </c>
      <c r="F40" s="167">
        <v>1513677.4886513799</v>
      </c>
      <c r="G40" s="167">
        <v>27683554.821224902</v>
      </c>
      <c r="H40" s="117">
        <v>0.32829000000000003</v>
      </c>
      <c r="I40" s="113">
        <v>0.34711103765577561</v>
      </c>
      <c r="J40" s="117">
        <v>0.32849400000000001</v>
      </c>
      <c r="K40" s="114">
        <v>223.30199999999999</v>
      </c>
      <c r="L40" s="114">
        <v>99.177691154747194</v>
      </c>
      <c r="M40" s="114">
        <v>221.97</v>
      </c>
      <c r="N40" s="170">
        <v>10490186.569499999</v>
      </c>
      <c r="O40" s="170">
        <v>1446620.9875</v>
      </c>
      <c r="P40" s="170">
        <v>11936807.557000002</v>
      </c>
      <c r="Q40" s="170">
        <v>411854141.86970001</v>
      </c>
      <c r="R40" s="170">
        <v>3343437.234170001</v>
      </c>
      <c r="S40" s="170">
        <v>415197579.10386997</v>
      </c>
      <c r="T40" s="170">
        <v>36369949.826299995</v>
      </c>
      <c r="U40" s="170">
        <v>242962.65970000002</v>
      </c>
      <c r="V40" s="170">
        <v>36612912.486000001</v>
      </c>
      <c r="W40" s="170">
        <v>12209878.866</v>
      </c>
      <c r="X40" s="170">
        <v>1455902.746</v>
      </c>
      <c r="Y40" s="170">
        <v>13665781.612</v>
      </c>
      <c r="Z40" s="170">
        <v>0</v>
      </c>
      <c r="AA40" s="170">
        <v>0</v>
      </c>
      <c r="AB40" s="170">
        <v>0</v>
      </c>
    </row>
    <row r="41" spans="1:28" x14ac:dyDescent="0.2">
      <c r="A41" s="110" t="s">
        <v>115</v>
      </c>
      <c r="B41" s="166">
        <v>6621184049.4533978</v>
      </c>
      <c r="C41" s="166">
        <v>4302835195.763114</v>
      </c>
      <c r="D41" s="166">
        <v>10924019245.216511</v>
      </c>
      <c r="E41" s="167">
        <v>50171878.439156435</v>
      </c>
      <c r="F41" s="167">
        <v>25056962.897608411</v>
      </c>
      <c r="G41" s="167">
        <v>75228841.336764857</v>
      </c>
      <c r="H41" s="117">
        <v>0.12224599999999999</v>
      </c>
      <c r="I41" s="113">
        <v>6.8912095092679398E-2</v>
      </c>
      <c r="J41" s="117">
        <v>0.101467</v>
      </c>
      <c r="K41" s="114">
        <v>138.16900000000001</v>
      </c>
      <c r="L41" s="114">
        <v>159.3235249846569</v>
      </c>
      <c r="M41" s="114">
        <v>146.45099999999999</v>
      </c>
      <c r="N41" s="170">
        <v>57111640.759899996</v>
      </c>
      <c r="O41" s="170">
        <v>34447182.093383998</v>
      </c>
      <c r="P41" s="170">
        <v>91558822.853384003</v>
      </c>
      <c r="Q41" s="170">
        <v>6156307530.8607264</v>
      </c>
      <c r="R41" s="170">
        <v>3984835238.2038684</v>
      </c>
      <c r="S41" s="170">
        <v>10141142769.064493</v>
      </c>
      <c r="T41" s="170">
        <v>337274988.80677158</v>
      </c>
      <c r="U41" s="170">
        <v>239549103.86036897</v>
      </c>
      <c r="V41" s="170">
        <v>576824092.66714036</v>
      </c>
      <c r="W41" s="170">
        <v>93052802.435200006</v>
      </c>
      <c r="X41" s="170">
        <v>61193007.762876987</v>
      </c>
      <c r="Y41" s="170">
        <v>154245810.19817701</v>
      </c>
      <c r="Z41" s="170">
        <v>34548727.350699998</v>
      </c>
      <c r="AA41" s="170">
        <v>17257845.936000001</v>
      </c>
      <c r="AB41" s="170">
        <v>51806573.286699995</v>
      </c>
    </row>
    <row r="42" spans="1:28" s="123" customFormat="1" x14ac:dyDescent="0.2">
      <c r="A42" s="119" t="s">
        <v>212</v>
      </c>
      <c r="B42" s="168">
        <v>4881402432.2537994</v>
      </c>
      <c r="C42" s="168">
        <v>3558966133.2719212</v>
      </c>
      <c r="D42" s="168">
        <v>8440368565.5257149</v>
      </c>
      <c r="E42" s="169">
        <v>41360274.792448744</v>
      </c>
      <c r="F42" s="169">
        <v>22381291.01705391</v>
      </c>
      <c r="G42" s="169">
        <v>63741565.809502654</v>
      </c>
      <c r="H42" s="120">
        <v>0.121017</v>
      </c>
      <c r="I42" s="121">
        <v>6.9060334408119081E-2</v>
      </c>
      <c r="J42" s="120">
        <v>9.9178199999999994E-2</v>
      </c>
      <c r="K42" s="122">
        <v>140.874</v>
      </c>
      <c r="L42" s="122">
        <v>161.60483241617021</v>
      </c>
      <c r="M42" s="122">
        <v>149.565</v>
      </c>
      <c r="N42" s="171">
        <v>49826788.026800007</v>
      </c>
      <c r="O42" s="171">
        <v>29622070.971284002</v>
      </c>
      <c r="P42" s="171">
        <v>79448858.997984007</v>
      </c>
      <c r="Q42" s="171">
        <v>4512402201.2101994</v>
      </c>
      <c r="R42" s="171">
        <v>3279231770.6682401</v>
      </c>
      <c r="S42" s="171">
        <v>7791633971.8784342</v>
      </c>
      <c r="T42" s="171">
        <v>255173512.02950001</v>
      </c>
      <c r="U42" s="171">
        <v>209028442.48250747</v>
      </c>
      <c r="V42" s="171">
        <v>464201954.51200747</v>
      </c>
      <c r="W42" s="171">
        <v>79605276.495499998</v>
      </c>
      <c r="X42" s="171">
        <v>55543665.946873009</v>
      </c>
      <c r="Y42" s="171">
        <v>135148942.44237301</v>
      </c>
      <c r="Z42" s="171">
        <v>34221442.518600002</v>
      </c>
      <c r="AA42" s="171">
        <v>15162254.1743</v>
      </c>
      <c r="AB42" s="171">
        <v>49383696.692900002</v>
      </c>
    </row>
    <row r="43" spans="1:28" s="123" customFormat="1" x14ac:dyDescent="0.2">
      <c r="A43" s="119" t="s">
        <v>213</v>
      </c>
      <c r="B43" s="168">
        <v>1088344355.0717795</v>
      </c>
      <c r="C43" s="168">
        <v>515808636.232921</v>
      </c>
      <c r="D43" s="168">
        <v>1604152991.3047016</v>
      </c>
      <c r="E43" s="169">
        <v>4282979.6091439007</v>
      </c>
      <c r="F43" s="169">
        <v>1408068.1070998297</v>
      </c>
      <c r="G43" s="169">
        <v>5691047.7162437104</v>
      </c>
      <c r="H43" s="120">
        <v>0.11945699999999999</v>
      </c>
      <c r="I43" s="121">
        <v>6.8515280960586192E-2</v>
      </c>
      <c r="J43" s="120">
        <v>0.10317900000000001</v>
      </c>
      <c r="K43" s="122">
        <v>141.08799999999999</v>
      </c>
      <c r="L43" s="122">
        <v>140.63548114693529</v>
      </c>
      <c r="M43" s="122">
        <v>140.94300000000001</v>
      </c>
      <c r="N43" s="171">
        <v>3661018.1912000002</v>
      </c>
      <c r="O43" s="171">
        <v>3905976.3267000001</v>
      </c>
      <c r="P43" s="171">
        <v>7566994.5179000003</v>
      </c>
      <c r="Q43" s="171">
        <v>1028826059.5124794</v>
      </c>
      <c r="R43" s="171">
        <v>494280542.58281547</v>
      </c>
      <c r="S43" s="171">
        <v>1523106602.0952961</v>
      </c>
      <c r="T43" s="171">
        <v>52359176.818499997</v>
      </c>
      <c r="U43" s="171">
        <v>15601106.1303715</v>
      </c>
      <c r="V43" s="171">
        <v>67960282.948971495</v>
      </c>
      <c r="W43" s="171">
        <v>7008505.0781000014</v>
      </c>
      <c r="X43" s="171">
        <v>3831910.6701339995</v>
      </c>
      <c r="Y43" s="171">
        <v>10840415.748134</v>
      </c>
      <c r="Z43" s="171">
        <v>150613.66269999999</v>
      </c>
      <c r="AA43" s="171">
        <v>2095076.8496000001</v>
      </c>
      <c r="AB43" s="171">
        <v>2245690.5123000001</v>
      </c>
    </row>
    <row r="44" spans="1:28" s="123" customFormat="1" x14ac:dyDescent="0.2">
      <c r="A44" s="119" t="s">
        <v>214</v>
      </c>
      <c r="B44" s="168">
        <v>651437262.12782037</v>
      </c>
      <c r="C44" s="168">
        <v>228060426.25827238</v>
      </c>
      <c r="D44" s="168">
        <v>879497688.38609326</v>
      </c>
      <c r="E44" s="169">
        <v>4528624.0375637989</v>
      </c>
      <c r="F44" s="169">
        <v>1267603.7734547001</v>
      </c>
      <c r="G44" s="169">
        <v>5796227.8110184995</v>
      </c>
      <c r="H44" s="120">
        <v>0.136541</v>
      </c>
      <c r="I44" s="121">
        <v>6.7473485847358072E-2</v>
      </c>
      <c r="J44" s="120">
        <v>0.118909</v>
      </c>
      <c r="K44" s="122">
        <v>113.05800000000001</v>
      </c>
      <c r="L44" s="122">
        <v>166.08520022121184</v>
      </c>
      <c r="M44" s="122">
        <v>126.694</v>
      </c>
      <c r="N44" s="171">
        <v>3623834.5419000001</v>
      </c>
      <c r="O44" s="171">
        <v>919134.79550000001</v>
      </c>
      <c r="P44" s="171">
        <v>4542969.3374000005</v>
      </c>
      <c r="Q44" s="171">
        <v>615079270.13794887</v>
      </c>
      <c r="R44" s="171">
        <v>211322924.9528124</v>
      </c>
      <c r="S44" s="171">
        <v>826402195.09076178</v>
      </c>
      <c r="T44" s="171">
        <v>29742299.958871447</v>
      </c>
      <c r="U44" s="171">
        <v>14919555.24729</v>
      </c>
      <c r="V44" s="171">
        <v>44661855.206161439</v>
      </c>
      <c r="W44" s="171">
        <v>6439020.8615999995</v>
      </c>
      <c r="X44" s="171">
        <v>1817431.14607</v>
      </c>
      <c r="Y44" s="171">
        <v>8256452.0076700002</v>
      </c>
      <c r="Z44" s="171">
        <v>176671.16940000001</v>
      </c>
      <c r="AA44" s="171">
        <v>514.91210000000001</v>
      </c>
      <c r="AB44" s="171">
        <v>177186.0815</v>
      </c>
    </row>
    <row r="45" spans="1:28" x14ac:dyDescent="0.2">
      <c r="A45" s="110" t="s">
        <v>215</v>
      </c>
      <c r="B45" s="166">
        <v>318745370.11109996</v>
      </c>
      <c r="C45" s="166">
        <v>1249587.87074227</v>
      </c>
      <c r="D45" s="166">
        <v>319994957.98184228</v>
      </c>
      <c r="E45" s="167">
        <v>2239059.4666599999</v>
      </c>
      <c r="F45" s="167">
        <v>55774.56768</v>
      </c>
      <c r="G45" s="167">
        <v>2294834.0343399998</v>
      </c>
      <c r="H45" s="117">
        <v>0.194023</v>
      </c>
      <c r="I45" s="113">
        <v>0.19587599999999999</v>
      </c>
      <c r="J45" s="117">
        <v>0.19402</v>
      </c>
      <c r="K45" s="114">
        <v>16.935500000000001</v>
      </c>
      <c r="L45" s="114">
        <v>121.40900000000002</v>
      </c>
      <c r="M45" s="114">
        <v>17.343599999999999</v>
      </c>
      <c r="N45" s="170">
        <v>4941632.3037</v>
      </c>
      <c r="O45" s="170">
        <v>74336.263080000004</v>
      </c>
      <c r="P45" s="170">
        <v>5015968.56678</v>
      </c>
      <c r="Q45" s="170">
        <v>302645789.99680001</v>
      </c>
      <c r="R45" s="170">
        <v>1145584.4170422698</v>
      </c>
      <c r="S45" s="170">
        <v>303791374.41384226</v>
      </c>
      <c r="T45" s="170">
        <v>9407176.6804999989</v>
      </c>
      <c r="U45" s="170">
        <v>16892.97882</v>
      </c>
      <c r="V45" s="170">
        <v>9424069.6593200006</v>
      </c>
      <c r="W45" s="170">
        <v>6692403.4338000007</v>
      </c>
      <c r="X45" s="170">
        <v>87110.474879999994</v>
      </c>
      <c r="Y45" s="170">
        <v>6779513.9086799994</v>
      </c>
      <c r="Z45" s="170">
        <v>0</v>
      </c>
      <c r="AA45" s="170">
        <v>0</v>
      </c>
      <c r="AB45" s="170">
        <v>0</v>
      </c>
    </row>
    <row r="46" spans="1:28" x14ac:dyDescent="0.2">
      <c r="A46" s="110" t="s">
        <v>216</v>
      </c>
      <c r="B46" s="166">
        <v>6030129.7696000002</v>
      </c>
      <c r="C46" s="166">
        <v>34192.508800000003</v>
      </c>
      <c r="D46" s="166">
        <v>6064322.2784000002</v>
      </c>
      <c r="E46" s="167">
        <v>92419.174264250003</v>
      </c>
      <c r="F46" s="167">
        <v>9690.0751</v>
      </c>
      <c r="G46" s="167">
        <v>102109.24936424999</v>
      </c>
      <c r="H46" s="117">
        <v>5.39911E-2</v>
      </c>
      <c r="I46" s="113">
        <v>7.0000000000000007E-2</v>
      </c>
      <c r="J46" s="117">
        <v>5.3968099999999998E-2</v>
      </c>
      <c r="K46" s="114">
        <v>59.786200000000001</v>
      </c>
      <c r="L46" s="114">
        <v>121.733</v>
      </c>
      <c r="M46" s="114">
        <v>60.142600000000002</v>
      </c>
      <c r="N46" s="170">
        <v>12598.37</v>
      </c>
      <c r="O46" s="170">
        <v>0</v>
      </c>
      <c r="P46" s="170">
        <v>12598.37</v>
      </c>
      <c r="Q46" s="170">
        <v>5989452.9496000009</v>
      </c>
      <c r="R46" s="170">
        <v>-1.1999999987892807E-3</v>
      </c>
      <c r="S46" s="170">
        <v>5989452.948400001</v>
      </c>
      <c r="T46" s="170">
        <v>21177.3</v>
      </c>
      <c r="U46" s="170">
        <v>34192.51</v>
      </c>
      <c r="V46" s="170">
        <v>55369.810000000005</v>
      </c>
      <c r="W46" s="170">
        <v>19499.52</v>
      </c>
      <c r="X46" s="170">
        <v>0</v>
      </c>
      <c r="Y46" s="170">
        <v>19499.52</v>
      </c>
      <c r="Z46" s="170">
        <v>0</v>
      </c>
      <c r="AA46" s="170">
        <v>0</v>
      </c>
      <c r="AB46" s="170">
        <v>0</v>
      </c>
    </row>
    <row r="47" spans="1:28" x14ac:dyDescent="0.2">
      <c r="A47" s="111" t="s">
        <v>277</v>
      </c>
      <c r="B47" s="166">
        <v>29326545534.967117</v>
      </c>
      <c r="C47" s="166">
        <v>23521162854.727623</v>
      </c>
      <c r="D47" s="166">
        <v>52847708389.694786</v>
      </c>
      <c r="E47" s="167">
        <v>734267425.9395479</v>
      </c>
      <c r="F47" s="167">
        <v>269999428.830576</v>
      </c>
      <c r="G47" s="167">
        <v>1004266854.7701242</v>
      </c>
      <c r="H47" s="117">
        <v>0.15105299999999999</v>
      </c>
      <c r="I47" s="113">
        <v>8.9150484525757689E-2</v>
      </c>
      <c r="J47" s="117">
        <v>0.121652</v>
      </c>
      <c r="K47" s="114">
        <v>79.618399999999994</v>
      </c>
      <c r="L47" s="114">
        <v>99.464631734538628</v>
      </c>
      <c r="M47" s="114">
        <v>88.431799999999996</v>
      </c>
      <c r="N47" s="170">
        <v>456939513.31490439</v>
      </c>
      <c r="O47" s="170">
        <v>466994168.08076018</v>
      </c>
      <c r="P47" s="170">
        <v>923933681.39566457</v>
      </c>
      <c r="Q47" s="170">
        <v>27109136345.163185</v>
      </c>
      <c r="R47" s="170">
        <v>21393907013.339035</v>
      </c>
      <c r="S47" s="170">
        <v>48503043358.502266</v>
      </c>
      <c r="T47" s="170">
        <v>1409367454.3070354</v>
      </c>
      <c r="U47" s="170">
        <v>1447220546.7123964</v>
      </c>
      <c r="V47" s="170">
        <v>2856588001.0194321</v>
      </c>
      <c r="W47" s="170">
        <v>743309846.87369454</v>
      </c>
      <c r="X47" s="170">
        <v>627934376.81948626</v>
      </c>
      <c r="Y47" s="170">
        <v>1371244223.6931808</v>
      </c>
      <c r="Z47" s="170">
        <v>64731888.623200007</v>
      </c>
      <c r="AA47" s="170">
        <v>52100917.856706999</v>
      </c>
      <c r="AB47" s="170">
        <v>116832806.47990701</v>
      </c>
    </row>
    <row r="48" spans="1:28" x14ac:dyDescent="0.2">
      <c r="A48" s="112" t="s">
        <v>217</v>
      </c>
      <c r="B48" s="166">
        <v>5874334109.1718664</v>
      </c>
      <c r="C48" s="166">
        <v>11664332818.494278</v>
      </c>
      <c r="D48" s="166">
        <v>17538666927.666142</v>
      </c>
      <c r="E48" s="167">
        <v>99309184.643456981</v>
      </c>
      <c r="F48" s="167">
        <v>115355117.21575531</v>
      </c>
      <c r="G48" s="167">
        <v>214664301.85921231</v>
      </c>
      <c r="H48" s="117">
        <v>0.13244800000000001</v>
      </c>
      <c r="I48" s="113">
        <v>9.8182817897763203E-2</v>
      </c>
      <c r="J48" s="117">
        <v>0.109555</v>
      </c>
      <c r="K48" s="114">
        <v>57.343200000000003</v>
      </c>
      <c r="L48" s="114">
        <v>83.037291214577465</v>
      </c>
      <c r="M48" s="114">
        <v>74.502899999999997</v>
      </c>
      <c r="N48" s="170">
        <v>62330086.0726</v>
      </c>
      <c r="O48" s="170">
        <v>198901760.78790569</v>
      </c>
      <c r="P48" s="170">
        <v>261231846.8605057</v>
      </c>
      <c r="Q48" s="170">
        <v>5534489026.7408009</v>
      </c>
      <c r="R48" s="170">
        <v>10559378587.442984</v>
      </c>
      <c r="S48" s="170">
        <v>16093867614.183884</v>
      </c>
      <c r="T48" s="170">
        <v>218252872.47049996</v>
      </c>
      <c r="U48" s="170">
        <v>873131453.45436978</v>
      </c>
      <c r="V48" s="170">
        <v>1091384325.92487</v>
      </c>
      <c r="W48" s="170">
        <v>121592209.96056578</v>
      </c>
      <c r="X48" s="170">
        <v>206978395.11582303</v>
      </c>
      <c r="Y48" s="170">
        <v>328570605.07628888</v>
      </c>
      <c r="Z48" s="170">
        <v>0</v>
      </c>
      <c r="AA48" s="170">
        <v>24844382.4811</v>
      </c>
      <c r="AB48" s="170">
        <v>24844382.4811</v>
      </c>
    </row>
    <row r="49" spans="1:28" x14ac:dyDescent="0.2">
      <c r="A49" s="112" t="s">
        <v>218</v>
      </c>
      <c r="B49" s="166">
        <v>3166777248.2650461</v>
      </c>
      <c r="C49" s="166">
        <v>5584719724.6750154</v>
      </c>
      <c r="D49" s="166">
        <v>8751496972.9400616</v>
      </c>
      <c r="E49" s="167">
        <v>61156347.677282125</v>
      </c>
      <c r="F49" s="167">
        <v>101137634.77862944</v>
      </c>
      <c r="G49" s="167">
        <v>162293982.45591158</v>
      </c>
      <c r="H49" s="117">
        <v>0.13444800000000001</v>
      </c>
      <c r="I49" s="113">
        <v>7.9465942340858006E-2</v>
      </c>
      <c r="J49" s="117">
        <v>9.9324399999999993E-2</v>
      </c>
      <c r="K49" s="114">
        <v>69.545400000000001</v>
      </c>
      <c r="L49" s="114">
        <v>91.409705650323005</v>
      </c>
      <c r="M49" s="114">
        <v>83.539000000000001</v>
      </c>
      <c r="N49" s="170">
        <v>76609385.843840569</v>
      </c>
      <c r="O49" s="170">
        <v>200798114.4494217</v>
      </c>
      <c r="P49" s="170">
        <v>277407500.2932623</v>
      </c>
      <c r="Q49" s="170">
        <v>2904955742.1654425</v>
      </c>
      <c r="R49" s="170">
        <v>5019543461.2691507</v>
      </c>
      <c r="S49" s="170">
        <v>7924499203.4344931</v>
      </c>
      <c r="T49" s="170">
        <v>140040141.28740001</v>
      </c>
      <c r="U49" s="170">
        <v>250991986.89507118</v>
      </c>
      <c r="V49" s="170">
        <v>391032128.18257129</v>
      </c>
      <c r="W49" s="170">
        <v>118056936.82190308</v>
      </c>
      <c r="X49" s="170">
        <v>308433482.38218719</v>
      </c>
      <c r="Y49" s="170">
        <v>426490419.20409036</v>
      </c>
      <c r="Z49" s="170">
        <v>3724427.9903000002</v>
      </c>
      <c r="AA49" s="170">
        <v>5750794.1286069993</v>
      </c>
      <c r="AB49" s="170">
        <v>9475222.118906999</v>
      </c>
    </row>
    <row r="50" spans="1:28" x14ac:dyDescent="0.2">
      <c r="A50" s="112" t="s">
        <v>219</v>
      </c>
      <c r="B50" s="166">
        <v>5849280117.3699131</v>
      </c>
      <c r="C50" s="166">
        <v>1341509330.6409919</v>
      </c>
      <c r="D50" s="166">
        <v>7190789448.0109024</v>
      </c>
      <c r="E50" s="167">
        <v>177123071.66632378</v>
      </c>
      <c r="F50" s="167">
        <v>16524233.616469519</v>
      </c>
      <c r="G50" s="167">
        <v>193647305.28279334</v>
      </c>
      <c r="H50" s="117">
        <v>0.16516900000000001</v>
      </c>
      <c r="I50" s="113">
        <v>7.9430952250442638E-2</v>
      </c>
      <c r="J50" s="117">
        <v>0.14935200000000001</v>
      </c>
      <c r="K50" s="114">
        <v>58.770099999999999</v>
      </c>
      <c r="L50" s="114">
        <v>100.09612160087489</v>
      </c>
      <c r="M50" s="114">
        <v>66.502600000000001</v>
      </c>
      <c r="N50" s="170">
        <v>122267445.56725</v>
      </c>
      <c r="O50" s="170">
        <v>20115786.321800001</v>
      </c>
      <c r="P50" s="170">
        <v>142383231.88905001</v>
      </c>
      <c r="Q50" s="170">
        <v>5367322985.2399626</v>
      </c>
      <c r="R50" s="170">
        <v>1233118391.7421918</v>
      </c>
      <c r="S50" s="170">
        <v>6600441376.9822521</v>
      </c>
      <c r="T50" s="170">
        <v>311443191.3506</v>
      </c>
      <c r="U50" s="170">
        <v>73746808.526700005</v>
      </c>
      <c r="V50" s="170">
        <v>385189999.87720001</v>
      </c>
      <c r="W50" s="170">
        <v>168486797.03604999</v>
      </c>
      <c r="X50" s="170">
        <v>33793629.141900003</v>
      </c>
      <c r="Y50" s="170">
        <v>202280426.17794999</v>
      </c>
      <c r="Z50" s="170">
        <v>2027143.7432999997</v>
      </c>
      <c r="AA50" s="170">
        <v>850501.23019999999</v>
      </c>
      <c r="AB50" s="170">
        <v>2877644.9734999998</v>
      </c>
    </row>
    <row r="51" spans="1:28" x14ac:dyDescent="0.2">
      <c r="A51" s="112" t="s">
        <v>220</v>
      </c>
      <c r="B51" s="166">
        <v>14436262238.127012</v>
      </c>
      <c r="C51" s="166">
        <v>4930600980.918148</v>
      </c>
      <c r="D51" s="166">
        <v>19366863219.045162</v>
      </c>
      <c r="E51" s="167">
        <v>396678910.88604206</v>
      </c>
      <c r="F51" s="167">
        <v>36982443.219422311</v>
      </c>
      <c r="G51" s="167">
        <v>433661354.10546422</v>
      </c>
      <c r="H51" s="117">
        <v>0.153664</v>
      </c>
      <c r="I51" s="113">
        <v>7.0174250281379136E-2</v>
      </c>
      <c r="J51" s="117">
        <v>0.132637</v>
      </c>
      <c r="K51" s="114">
        <v>99.102800000000002</v>
      </c>
      <c r="L51" s="114">
        <v>147.57699090209579</v>
      </c>
      <c r="M51" s="114">
        <v>111.31399999999999</v>
      </c>
      <c r="N51" s="170">
        <v>195732595.82111382</v>
      </c>
      <c r="O51" s="170">
        <v>47178506.511632808</v>
      </c>
      <c r="P51" s="170">
        <v>242911102.33274665</v>
      </c>
      <c r="Q51" s="170">
        <v>13302476769.0137</v>
      </c>
      <c r="R51" s="170">
        <v>4581866572.9053154</v>
      </c>
      <c r="S51" s="170">
        <v>17884343341.919121</v>
      </c>
      <c r="T51" s="170">
        <v>739631249.14853549</v>
      </c>
      <c r="U51" s="170">
        <v>249350297.83635575</v>
      </c>
      <c r="V51" s="170">
        <v>988981546.98479116</v>
      </c>
      <c r="W51" s="170">
        <v>335173903.0751757</v>
      </c>
      <c r="X51" s="170">
        <v>78728870.159676075</v>
      </c>
      <c r="Y51" s="170">
        <v>413902773.23485184</v>
      </c>
      <c r="Z51" s="170">
        <v>58980316.889600001</v>
      </c>
      <c r="AA51" s="170">
        <v>20655240.016800001</v>
      </c>
      <c r="AB51" s="170">
        <v>79635556.906399995</v>
      </c>
    </row>
    <row r="53" spans="1:28" x14ac:dyDescent="0.2">
      <c r="B53" s="173">
        <f>D7+D47-BS!E28</f>
        <v>-116154.36031341553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  <pageSetup scale="2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00B050"/>
  </sheetPr>
  <dimension ref="A1:AB51"/>
  <sheetViews>
    <sheetView zoomScaleNormal="100" workbookViewId="0">
      <selection activeCell="A3" sqref="A3"/>
    </sheetView>
  </sheetViews>
  <sheetFormatPr defaultColWidth="8.7109375" defaultRowHeight="12.75" x14ac:dyDescent="0.2"/>
  <cols>
    <col min="1" max="1" width="75" style="115" bestFit="1" customWidth="1"/>
    <col min="2" max="2" width="26.85546875" style="115" customWidth="1"/>
    <col min="3" max="16384" width="8.7109375" style="115"/>
  </cols>
  <sheetData>
    <row r="1" spans="1:28" x14ac:dyDescent="0.2">
      <c r="A1" s="118" t="s">
        <v>116</v>
      </c>
    </row>
    <row r="2" spans="1:28" x14ac:dyDescent="0.2">
      <c r="A2" s="69"/>
    </row>
    <row r="3" spans="1:28" x14ac:dyDescent="0.2">
      <c r="A3" s="85">
        <f>BS!B3</f>
        <v>45322</v>
      </c>
    </row>
    <row r="5" spans="1:28" ht="54.95" customHeight="1" x14ac:dyDescent="0.2">
      <c r="A5" s="211" t="s">
        <v>223</v>
      </c>
      <c r="B5" s="212" t="s">
        <v>236</v>
      </c>
      <c r="C5" s="212"/>
      <c r="D5" s="212"/>
      <c r="E5" s="212" t="s">
        <v>235</v>
      </c>
      <c r="F5" s="212"/>
      <c r="G5" s="212"/>
      <c r="H5" s="212" t="s">
        <v>237</v>
      </c>
      <c r="I5" s="212"/>
      <c r="J5" s="212"/>
      <c r="K5" s="212" t="s">
        <v>238</v>
      </c>
      <c r="L5" s="212"/>
      <c r="M5" s="212"/>
      <c r="N5" s="212" t="s">
        <v>239</v>
      </c>
      <c r="O5" s="212"/>
      <c r="P5" s="212"/>
      <c r="Q5" s="212" t="s">
        <v>240</v>
      </c>
      <c r="R5" s="212"/>
      <c r="S5" s="212"/>
      <c r="T5" s="212" t="s">
        <v>241</v>
      </c>
      <c r="U5" s="212"/>
      <c r="V5" s="212"/>
      <c r="W5" s="212" t="s">
        <v>242</v>
      </c>
      <c r="X5" s="212"/>
      <c r="Y5" s="212"/>
      <c r="Z5" s="212" t="s">
        <v>243</v>
      </c>
      <c r="AA5" s="212"/>
      <c r="AB5" s="212"/>
    </row>
    <row r="6" spans="1:28" x14ac:dyDescent="0.2">
      <c r="A6" s="211"/>
      <c r="B6" s="116" t="s">
        <v>22</v>
      </c>
      <c r="C6" s="116" t="s">
        <v>23</v>
      </c>
      <c r="D6" s="116" t="s">
        <v>13</v>
      </c>
      <c r="E6" s="116" t="s">
        <v>22</v>
      </c>
      <c r="F6" s="116" t="s">
        <v>23</v>
      </c>
      <c r="G6" s="116" t="s">
        <v>13</v>
      </c>
      <c r="H6" s="116" t="s">
        <v>22</v>
      </c>
      <c r="I6" s="116" t="s">
        <v>23</v>
      </c>
      <c r="J6" s="116" t="s">
        <v>13</v>
      </c>
      <c r="K6" s="116" t="s">
        <v>22</v>
      </c>
      <c r="L6" s="116" t="s">
        <v>23</v>
      </c>
      <c r="M6" s="116" t="s">
        <v>13</v>
      </c>
      <c r="N6" s="116" t="s">
        <v>22</v>
      </c>
      <c r="O6" s="116" t="s">
        <v>23</v>
      </c>
      <c r="P6" s="116" t="s">
        <v>13</v>
      </c>
      <c r="Q6" s="116" t="s">
        <v>22</v>
      </c>
      <c r="R6" s="116" t="s">
        <v>23</v>
      </c>
      <c r="S6" s="116" t="s">
        <v>13</v>
      </c>
      <c r="T6" s="116" t="s">
        <v>22</v>
      </c>
      <c r="U6" s="116" t="s">
        <v>23</v>
      </c>
      <c r="V6" s="116" t="s">
        <v>13</v>
      </c>
      <c r="W6" s="116" t="s">
        <v>22</v>
      </c>
      <c r="X6" s="116" t="s">
        <v>23</v>
      </c>
      <c r="Y6" s="116" t="s">
        <v>13</v>
      </c>
      <c r="Z6" s="116" t="s">
        <v>22</v>
      </c>
      <c r="AA6" s="116" t="s">
        <v>23</v>
      </c>
      <c r="AB6" s="116" t="s">
        <v>13</v>
      </c>
    </row>
    <row r="7" spans="1:28" x14ac:dyDescent="0.2">
      <c r="A7" s="111" t="s">
        <v>275</v>
      </c>
      <c r="B7" s="166">
        <f>Sectors_I!B7</f>
        <v>0</v>
      </c>
      <c r="C7" s="166">
        <f>Sectors_I!C7</f>
        <v>44882167.359999999</v>
      </c>
      <c r="D7" s="166">
        <f>Sectors_I!D7</f>
        <v>44882167.359999999</v>
      </c>
      <c r="E7" s="167">
        <f>Sectors_I!E7</f>
        <v>0</v>
      </c>
      <c r="F7" s="167">
        <f>Sectors_I!F7</f>
        <v>218290.13763986999</v>
      </c>
      <c r="G7" s="167">
        <f>Sectors_I!G7</f>
        <v>218290.13763988001</v>
      </c>
      <c r="H7" s="117">
        <f>Sectors_I!H7</f>
        <v>0</v>
      </c>
      <c r="I7" s="113">
        <f>Sectors_I!I7</f>
        <v>7.6729679647438986E-2</v>
      </c>
      <c r="J7" s="117">
        <f>Sectors_I!J7</f>
        <v>7.6729699999999998E-2</v>
      </c>
      <c r="K7" s="114">
        <f>Sectors_I!K7</f>
        <v>0</v>
      </c>
      <c r="L7" s="114">
        <f>Sectors_I!L7</f>
        <v>10.474941986323786</v>
      </c>
      <c r="M7" s="114">
        <f>Sectors_I!M7</f>
        <v>10.4749</v>
      </c>
      <c r="N7" s="170">
        <f>Sectors_I!N7</f>
        <v>0</v>
      </c>
      <c r="O7" s="170">
        <f>Sectors_I!O7</f>
        <v>0</v>
      </c>
      <c r="P7" s="170">
        <f>Sectors_I!P7</f>
        <v>0</v>
      </c>
      <c r="Q7" s="170">
        <f>Sectors_I!Q7</f>
        <v>0</v>
      </c>
      <c r="R7" s="170">
        <f>Sectors_I!R7</f>
        <v>44882167.359999999</v>
      </c>
      <c r="S7" s="170">
        <f>Sectors_I!S7</f>
        <v>44882167.359999999</v>
      </c>
      <c r="T7" s="170">
        <f>Sectors_I!T7</f>
        <v>0</v>
      </c>
      <c r="U7" s="170">
        <f>Sectors_I!U7</f>
        <v>0</v>
      </c>
      <c r="V7" s="170">
        <f>Sectors_I!V7</f>
        <v>0</v>
      </c>
      <c r="W7" s="170">
        <f>Sectors_I!W7</f>
        <v>0</v>
      </c>
      <c r="X7" s="170">
        <f>Sectors_I!X7</f>
        <v>0</v>
      </c>
      <c r="Y7" s="170">
        <f>Sectors_I!Y7</f>
        <v>0</v>
      </c>
      <c r="Z7" s="170">
        <f>Sectors_I!Z7</f>
        <v>0</v>
      </c>
      <c r="AA7" s="170">
        <f>Sectors_I!AA7</f>
        <v>0</v>
      </c>
      <c r="AB7" s="170">
        <f>Sectors_I!AB7</f>
        <v>0</v>
      </c>
    </row>
    <row r="8" spans="1:28" x14ac:dyDescent="0.2">
      <c r="A8" s="110" t="s">
        <v>117</v>
      </c>
      <c r="B8" s="166">
        <f>Sectors_I!B8</f>
        <v>38082212.492185704</v>
      </c>
      <c r="C8" s="166">
        <f>Sectors_I!C8</f>
        <v>26320799.512331188</v>
      </c>
      <c r="D8" s="166">
        <f>Sectors_I!D8</f>
        <v>64403012.004516892</v>
      </c>
      <c r="E8" s="167">
        <f>Sectors_I!E8</f>
        <v>271815.26420413004</v>
      </c>
      <c r="F8" s="167">
        <f>Sectors_I!F8</f>
        <v>329249.65482</v>
      </c>
      <c r="G8" s="167">
        <f>Sectors_I!G8</f>
        <v>601064.91902412998</v>
      </c>
      <c r="H8" s="117">
        <f>Sectors_I!H8</f>
        <v>0.12936500000000001</v>
      </c>
      <c r="I8" s="113">
        <f>Sectors_I!I8</f>
        <v>9.0202329359663672E-2</v>
      </c>
      <c r="J8" s="117">
        <f>Sectors_I!J8</f>
        <v>0.113207</v>
      </c>
      <c r="K8" s="114">
        <f>Sectors_I!K8</f>
        <v>56.875500000000002</v>
      </c>
      <c r="L8" s="114">
        <f>Sectors_I!L8</f>
        <v>62.03435001377526</v>
      </c>
      <c r="M8" s="114">
        <f>Sectors_I!M8</f>
        <v>59.004100000000001</v>
      </c>
      <c r="N8" s="170">
        <f>Sectors_I!N8</f>
        <v>190031.56999999998</v>
      </c>
      <c r="O8" s="170">
        <f>Sectors_I!O8</f>
        <v>0</v>
      </c>
      <c r="P8" s="170">
        <f>Sectors_I!P8</f>
        <v>190031.56999999998</v>
      </c>
      <c r="Q8" s="170">
        <f>Sectors_I!Q8</f>
        <v>37591507.636285707</v>
      </c>
      <c r="R8" s="170">
        <f>Sectors_I!R8</f>
        <v>26320752.606331188</v>
      </c>
      <c r="S8" s="170">
        <f>Sectors_I!S8</f>
        <v>63912260.242616892</v>
      </c>
      <c r="T8" s="170">
        <f>Sectors_I!T8</f>
        <v>300557.38589999999</v>
      </c>
      <c r="U8" s="170">
        <f>Sectors_I!U8</f>
        <v>0</v>
      </c>
      <c r="V8" s="170">
        <f>Sectors_I!V8</f>
        <v>300557.38589999999</v>
      </c>
      <c r="W8" s="170">
        <f>Sectors_I!W8</f>
        <v>190147.46999999997</v>
      </c>
      <c r="X8" s="170">
        <f>Sectors_I!X8</f>
        <v>46.905999999999999</v>
      </c>
      <c r="Y8" s="170">
        <f>Sectors_I!Y8</f>
        <v>190194.37599999999</v>
      </c>
      <c r="Z8" s="170">
        <f>Sectors_I!Z8</f>
        <v>0</v>
      </c>
      <c r="AA8" s="170">
        <f>Sectors_I!AA8</f>
        <v>0</v>
      </c>
      <c r="AB8" s="170">
        <f>Sectors_I!AB8</f>
        <v>0</v>
      </c>
    </row>
    <row r="9" spans="1:28" x14ac:dyDescent="0.2">
      <c r="A9" s="110" t="s">
        <v>118</v>
      </c>
      <c r="B9" s="166">
        <f>Sectors_I!B9</f>
        <v>531271855.96254206</v>
      </c>
      <c r="C9" s="166">
        <f>Sectors_I!C9</f>
        <v>57784357.199891612</v>
      </c>
      <c r="D9" s="166">
        <f>Sectors_I!D9</f>
        <v>589056213.16243398</v>
      </c>
      <c r="E9" s="167">
        <f>Sectors_I!E9</f>
        <v>3387589.8183385199</v>
      </c>
      <c r="F9" s="167">
        <f>Sectors_I!F9</f>
        <v>508221.44591619004</v>
      </c>
      <c r="G9" s="167">
        <f>Sectors_I!G9</f>
        <v>3895811.2642546995</v>
      </c>
      <c r="H9" s="117">
        <f>Sectors_I!H9</f>
        <v>0.139627</v>
      </c>
      <c r="I9" s="113">
        <f>Sectors_I!I9</f>
        <v>7.7738176844231566E-2</v>
      </c>
      <c r="J9" s="117">
        <f>Sectors_I!J9</f>
        <v>0.13350400000000001</v>
      </c>
      <c r="K9" s="114">
        <f>Sectors_I!K9</f>
        <v>24.6157</v>
      </c>
      <c r="L9" s="114">
        <f>Sectors_I!L9</f>
        <v>30.085116388958657</v>
      </c>
      <c r="M9" s="114">
        <f>Sectors_I!M9</f>
        <v>25.154499999999999</v>
      </c>
      <c r="N9" s="170">
        <f>Sectors_I!N9</f>
        <v>2223988.9400999998</v>
      </c>
      <c r="O9" s="170">
        <f>Sectors_I!O9</f>
        <v>575022.80649999995</v>
      </c>
      <c r="P9" s="170">
        <f>Sectors_I!P9</f>
        <v>2799011.7465999997</v>
      </c>
      <c r="Q9" s="170">
        <f>Sectors_I!Q9</f>
        <v>528866439.28494209</v>
      </c>
      <c r="R9" s="170">
        <f>Sectors_I!R9</f>
        <v>56870430.753191613</v>
      </c>
      <c r="S9" s="170">
        <f>Sectors_I!S9</f>
        <v>585736870.03823388</v>
      </c>
      <c r="T9" s="170">
        <f>Sectors_I!T9</f>
        <v>103324.84719999999</v>
      </c>
      <c r="U9" s="170">
        <f>Sectors_I!U9</f>
        <v>0</v>
      </c>
      <c r="V9" s="170">
        <f>Sectors_I!V9</f>
        <v>103324.84719999999</v>
      </c>
      <c r="W9" s="170">
        <f>Sectors_I!W9</f>
        <v>2302091.8304000003</v>
      </c>
      <c r="X9" s="170">
        <f>Sectors_I!X9</f>
        <v>854820.98670000001</v>
      </c>
      <c r="Y9" s="170">
        <f>Sectors_I!Y9</f>
        <v>3156912.8170000003</v>
      </c>
      <c r="Z9" s="170">
        <f>Sectors_I!Z9</f>
        <v>0</v>
      </c>
      <c r="AA9" s="170">
        <f>Sectors_I!AA9</f>
        <v>59105.46</v>
      </c>
      <c r="AB9" s="170">
        <f>Sectors_I!AB9</f>
        <v>59105.46</v>
      </c>
    </row>
    <row r="10" spans="1:28" x14ac:dyDescent="0.2">
      <c r="A10" s="110" t="s">
        <v>230</v>
      </c>
      <c r="B10" s="166">
        <f>Sectors_I!B10</f>
        <v>227472116.312177</v>
      </c>
      <c r="C10" s="166">
        <f>Sectors_I!C10</f>
        <v>2697145.7770228097</v>
      </c>
      <c r="D10" s="166">
        <f>Sectors_I!D10</f>
        <v>230169262.08920002</v>
      </c>
      <c r="E10" s="167">
        <f>Sectors_I!E10</f>
        <v>1003099.41674379</v>
      </c>
      <c r="F10" s="167">
        <f>Sectors_I!F10</f>
        <v>62493.532370000001</v>
      </c>
      <c r="G10" s="167">
        <f>Sectors_I!G10</f>
        <v>1065592.9491137899</v>
      </c>
      <c r="H10" s="117">
        <f>Sectors_I!H10</f>
        <v>0.14635400000000001</v>
      </c>
      <c r="I10" s="113">
        <f>Sectors_I!I10</f>
        <v>0.107934</v>
      </c>
      <c r="J10" s="117">
        <f>Sectors_I!J10</f>
        <v>0.14591999999999999</v>
      </c>
      <c r="K10" s="114">
        <f>Sectors_I!K10</f>
        <v>25.940200000000001</v>
      </c>
      <c r="L10" s="114">
        <f>Sectors_I!L10</f>
        <v>47.398800000000001</v>
      </c>
      <c r="M10" s="114">
        <f>Sectors_I!M10</f>
        <v>26.188500000000001</v>
      </c>
      <c r="N10" s="170">
        <f>Sectors_I!N10</f>
        <v>175.54</v>
      </c>
      <c r="O10" s="170">
        <f>Sectors_I!O10</f>
        <v>49364.041599999997</v>
      </c>
      <c r="P10" s="170">
        <f>Sectors_I!P10</f>
        <v>49539.581599999998</v>
      </c>
      <c r="Q10" s="170">
        <f>Sectors_I!Q10</f>
        <v>226869564.15217701</v>
      </c>
      <c r="R10" s="170">
        <f>Sectors_I!R10</f>
        <v>2647781.7354228096</v>
      </c>
      <c r="S10" s="170">
        <f>Sectors_I!S10</f>
        <v>229517345.8876</v>
      </c>
      <c r="T10" s="170">
        <f>Sectors_I!T10</f>
        <v>10808.34</v>
      </c>
      <c r="U10" s="170">
        <f>Sectors_I!U10</f>
        <v>0</v>
      </c>
      <c r="V10" s="170">
        <f>Sectors_I!V10</f>
        <v>10808.34</v>
      </c>
      <c r="W10" s="170">
        <f>Sectors_I!W10</f>
        <v>591743.82000000007</v>
      </c>
      <c r="X10" s="170">
        <f>Sectors_I!X10</f>
        <v>49364.041599999997</v>
      </c>
      <c r="Y10" s="170">
        <f>Sectors_I!Y10</f>
        <v>641107.86160000006</v>
      </c>
      <c r="Z10" s="170">
        <f>Sectors_I!Z10</f>
        <v>0</v>
      </c>
      <c r="AA10" s="170">
        <f>Sectors_I!AA10</f>
        <v>0</v>
      </c>
      <c r="AB10" s="170">
        <f>Sectors_I!AB10</f>
        <v>0</v>
      </c>
    </row>
    <row r="11" spans="1:28" x14ac:dyDescent="0.2">
      <c r="A11" s="110" t="s">
        <v>244</v>
      </c>
      <c r="B11" s="166">
        <f>Sectors_I!B11</f>
        <v>219571568.15686029</v>
      </c>
      <c r="C11" s="166">
        <f>Sectors_I!C11</f>
        <v>2430374624.4770331</v>
      </c>
      <c r="D11" s="166">
        <f>Sectors_I!D11</f>
        <v>2649946192.6338978</v>
      </c>
      <c r="E11" s="167">
        <f>Sectors_I!E11</f>
        <v>16605041.110329403</v>
      </c>
      <c r="F11" s="167">
        <f>Sectors_I!F11</f>
        <v>22670790.068581779</v>
      </c>
      <c r="G11" s="167">
        <f>Sectors_I!G11</f>
        <v>39275831.178911187</v>
      </c>
      <c r="H11" s="117">
        <f>Sectors_I!H11</f>
        <v>0.122181</v>
      </c>
      <c r="I11" s="113">
        <f>Sectors_I!I11</f>
        <v>0.10261089323689225</v>
      </c>
      <c r="J11" s="117">
        <f>Sectors_I!J11</f>
        <v>0.104187</v>
      </c>
      <c r="K11" s="114">
        <f>Sectors_I!K11</f>
        <v>47.87</v>
      </c>
      <c r="L11" s="114">
        <f>Sectors_I!L11</f>
        <v>40.097329708843461</v>
      </c>
      <c r="M11" s="114">
        <f>Sectors_I!M11</f>
        <v>40.727600000000002</v>
      </c>
      <c r="N11" s="170">
        <f>Sectors_I!N11</f>
        <v>2982902.0128000006</v>
      </c>
      <c r="O11" s="170">
        <f>Sectors_I!O11</f>
        <v>42787568.108762987</v>
      </c>
      <c r="P11" s="170">
        <f>Sectors_I!P11</f>
        <v>45770470.121562988</v>
      </c>
      <c r="Q11" s="170">
        <f>Sectors_I!Q11</f>
        <v>170903156.97917688</v>
      </c>
      <c r="R11" s="170">
        <f>Sectors_I!R11</f>
        <v>2222318125.0615301</v>
      </c>
      <c r="S11" s="170">
        <f>Sectors_I!S11</f>
        <v>2393221282.0407114</v>
      </c>
      <c r="T11" s="170">
        <f>Sectors_I!T11</f>
        <v>10502404.484000001</v>
      </c>
      <c r="U11" s="170">
        <f>Sectors_I!U11</f>
        <v>141371082.72092101</v>
      </c>
      <c r="V11" s="170">
        <f>Sectors_I!V11</f>
        <v>151873487.20492098</v>
      </c>
      <c r="W11" s="170">
        <f>Sectors_I!W11</f>
        <v>38166006.693683401</v>
      </c>
      <c r="X11" s="170">
        <f>Sectors_I!X11</f>
        <v>49669060.520582221</v>
      </c>
      <c r="Y11" s="170">
        <f>Sectors_I!Y11</f>
        <v>87835067.214265585</v>
      </c>
      <c r="Z11" s="170">
        <f>Sectors_I!Z11</f>
        <v>0</v>
      </c>
      <c r="AA11" s="170">
        <f>Sectors_I!AA11</f>
        <v>17016356.173999999</v>
      </c>
      <c r="AB11" s="170">
        <f>Sectors_I!AB11</f>
        <v>17016356.173999999</v>
      </c>
    </row>
    <row r="12" spans="1:28" x14ac:dyDescent="0.2">
      <c r="A12" s="110" t="s">
        <v>119</v>
      </c>
      <c r="B12" s="166">
        <f>Sectors_I!B12</f>
        <v>522109963.51834595</v>
      </c>
      <c r="C12" s="166">
        <f>Sectors_I!C12</f>
        <v>2150160928.6603174</v>
      </c>
      <c r="D12" s="166">
        <f>Sectors_I!D12</f>
        <v>2672270892.1786633</v>
      </c>
      <c r="E12" s="167">
        <f>Sectors_I!E12</f>
        <v>8595670.5292602908</v>
      </c>
      <c r="F12" s="167">
        <f>Sectors_I!F12</f>
        <v>15954735.491480898</v>
      </c>
      <c r="G12" s="167">
        <f>Sectors_I!G12</f>
        <v>24550406.020741198</v>
      </c>
      <c r="H12" s="117">
        <f>Sectors_I!H12</f>
        <v>0.13278699999999999</v>
      </c>
      <c r="I12" s="113">
        <f>Sectors_I!I12</f>
        <v>8.5535078031731993E-2</v>
      </c>
      <c r="J12" s="117">
        <f>Sectors_I!J12</f>
        <v>9.4731899999999994E-2</v>
      </c>
      <c r="K12" s="114">
        <f>Sectors_I!K12</f>
        <v>94.931399999999996</v>
      </c>
      <c r="L12" s="114">
        <f>Sectors_I!L12</f>
        <v>118.59559146773468</v>
      </c>
      <c r="M12" s="114">
        <f>Sectors_I!M12</f>
        <v>114.014</v>
      </c>
      <c r="N12" s="170">
        <f>Sectors_I!N12</f>
        <v>19281702.067100003</v>
      </c>
      <c r="O12" s="170">
        <f>Sectors_I!O12</f>
        <v>39198281.751158997</v>
      </c>
      <c r="P12" s="170">
        <f>Sectors_I!P12</f>
        <v>58479983.818258993</v>
      </c>
      <c r="Q12" s="170">
        <f>Sectors_I!Q12</f>
        <v>472793513.66624594</v>
      </c>
      <c r="R12" s="170">
        <f>Sectors_I!R12</f>
        <v>1941421612.916858</v>
      </c>
      <c r="S12" s="170">
        <f>Sectors_I!S12</f>
        <v>2414215126.5831041</v>
      </c>
      <c r="T12" s="170">
        <f>Sectors_I!T12</f>
        <v>28426630.51329999</v>
      </c>
      <c r="U12" s="170">
        <f>Sectors_I!U12</f>
        <v>150517932.48288441</v>
      </c>
      <c r="V12" s="170">
        <f>Sectors_I!V12</f>
        <v>178944562.99618441</v>
      </c>
      <c r="W12" s="170">
        <f>Sectors_I!W12</f>
        <v>20889819.338799998</v>
      </c>
      <c r="X12" s="170">
        <f>Sectors_I!X12</f>
        <v>56448845.819385</v>
      </c>
      <c r="Y12" s="170">
        <f>Sectors_I!Y12</f>
        <v>77338665.158185005</v>
      </c>
      <c r="Z12" s="170">
        <f>Sectors_I!Z12</f>
        <v>0</v>
      </c>
      <c r="AA12" s="170">
        <f>Sectors_I!AA12</f>
        <v>1772537.4411899999</v>
      </c>
      <c r="AB12" s="170">
        <f>Sectors_I!AB12</f>
        <v>1772537.4411899999</v>
      </c>
    </row>
    <row r="13" spans="1:28" x14ac:dyDescent="0.2">
      <c r="A13" s="110" t="s">
        <v>120</v>
      </c>
      <c r="B13" s="166">
        <f>Sectors_I!B13</f>
        <v>376682280.19068122</v>
      </c>
      <c r="C13" s="166">
        <f>Sectors_I!C13</f>
        <v>474241121.32079804</v>
      </c>
      <c r="D13" s="166">
        <f>Sectors_I!D13</f>
        <v>850923401.5114795</v>
      </c>
      <c r="E13" s="167">
        <f>Sectors_I!E13</f>
        <v>20273847.015196081</v>
      </c>
      <c r="F13" s="167">
        <f>Sectors_I!F13</f>
        <v>8388297.2749975594</v>
      </c>
      <c r="G13" s="167">
        <f>Sectors_I!G13</f>
        <v>28662144.290193636</v>
      </c>
      <c r="H13" s="117">
        <f>Sectors_I!H13</f>
        <v>0.14696699999999999</v>
      </c>
      <c r="I13" s="113">
        <f>Sectors_I!I13</f>
        <v>9.5122474557251924E-2</v>
      </c>
      <c r="J13" s="117">
        <f>Sectors_I!J13</f>
        <v>0.117719</v>
      </c>
      <c r="K13" s="114">
        <f>Sectors_I!K13</f>
        <v>39.563200000000002</v>
      </c>
      <c r="L13" s="114">
        <f>Sectors_I!L13</f>
        <v>51.31581420211792</v>
      </c>
      <c r="M13" s="114">
        <f>Sectors_I!M13</f>
        <v>46.191699999999997</v>
      </c>
      <c r="N13" s="170">
        <f>Sectors_I!N13</f>
        <v>22286931.985300001</v>
      </c>
      <c r="O13" s="170">
        <f>Sectors_I!O13</f>
        <v>13420489.586599991</v>
      </c>
      <c r="P13" s="170">
        <f>Sectors_I!P13</f>
        <v>35707421.571899988</v>
      </c>
      <c r="Q13" s="170">
        <f>Sectors_I!Q13</f>
        <v>322722205.62148124</v>
      </c>
      <c r="R13" s="170">
        <f>Sectors_I!R13</f>
        <v>409421321.73149705</v>
      </c>
      <c r="S13" s="170">
        <f>Sectors_I!S13</f>
        <v>732143527.35307848</v>
      </c>
      <c r="T13" s="170">
        <f>Sectors_I!T13</f>
        <v>20389817.950300001</v>
      </c>
      <c r="U13" s="170">
        <f>Sectors_I!U13</f>
        <v>46945252.019099995</v>
      </c>
      <c r="V13" s="170">
        <f>Sectors_I!V13</f>
        <v>67335069.969300002</v>
      </c>
      <c r="W13" s="170">
        <f>Sectors_I!W13</f>
        <v>33536202.863600001</v>
      </c>
      <c r="X13" s="170">
        <f>Sectors_I!X13</f>
        <v>17874547.570200991</v>
      </c>
      <c r="Y13" s="170">
        <f>Sectors_I!Y13</f>
        <v>51410750.433800988</v>
      </c>
      <c r="Z13" s="170">
        <f>Sectors_I!Z13</f>
        <v>34053.755299999997</v>
      </c>
      <c r="AA13" s="170">
        <f>Sectors_I!AA13</f>
        <v>0</v>
      </c>
      <c r="AB13" s="170">
        <f>Sectors_I!AB13</f>
        <v>34053.755299999997</v>
      </c>
    </row>
    <row r="14" spans="1:28" x14ac:dyDescent="0.2">
      <c r="A14" s="110" t="s">
        <v>121</v>
      </c>
      <c r="B14" s="166">
        <f>Sectors_I!B14</f>
        <v>497690244.82505852</v>
      </c>
      <c r="C14" s="166">
        <f>Sectors_I!C14</f>
        <v>1349608906.0271993</v>
      </c>
      <c r="D14" s="166">
        <f>Sectors_I!D14</f>
        <v>1847299150.8522584</v>
      </c>
      <c r="E14" s="167">
        <f>Sectors_I!E14</f>
        <v>9853057.9189183209</v>
      </c>
      <c r="F14" s="167">
        <f>Sectors_I!F14</f>
        <v>11951108.25510896</v>
      </c>
      <c r="G14" s="167">
        <f>Sectors_I!G14</f>
        <v>21804166.17402729</v>
      </c>
      <c r="H14" s="117">
        <f>Sectors_I!H14</f>
        <v>0.135516</v>
      </c>
      <c r="I14" s="113">
        <f>Sectors_I!I14</f>
        <v>0.11035258810734117</v>
      </c>
      <c r="J14" s="117">
        <f>Sectors_I!J14</f>
        <v>0.117104</v>
      </c>
      <c r="K14" s="114">
        <f>Sectors_I!K14</f>
        <v>65.603899999999996</v>
      </c>
      <c r="L14" s="114">
        <f>Sectors_I!L14</f>
        <v>75.739407237093218</v>
      </c>
      <c r="M14" s="114">
        <f>Sectors_I!M14</f>
        <v>73.017799999999994</v>
      </c>
      <c r="N14" s="170">
        <f>Sectors_I!N14</f>
        <v>4752489.6126865791</v>
      </c>
      <c r="O14" s="170">
        <f>Sectors_I!O14</f>
        <v>27387753.555732999</v>
      </c>
      <c r="P14" s="170">
        <f>Sectors_I!P14</f>
        <v>32140243.168419573</v>
      </c>
      <c r="Q14" s="170">
        <f>Sectors_I!Q14</f>
        <v>458485323.80857193</v>
      </c>
      <c r="R14" s="170">
        <f>Sectors_I!R14</f>
        <v>1287244714.1375511</v>
      </c>
      <c r="S14" s="170">
        <f>Sectors_I!S14</f>
        <v>1745730037.9460237</v>
      </c>
      <c r="T14" s="170">
        <f>Sectors_I!T14</f>
        <v>24024669.6512</v>
      </c>
      <c r="U14" s="170">
        <f>Sectors_I!U14</f>
        <v>24437808.66760521</v>
      </c>
      <c r="V14" s="170">
        <f>Sectors_I!V14</f>
        <v>48462478.31880521</v>
      </c>
      <c r="W14" s="170">
        <f>Sectors_I!W14</f>
        <v>15180251.365286579</v>
      </c>
      <c r="X14" s="170">
        <f>Sectors_I!X14</f>
        <v>37926383.222043</v>
      </c>
      <c r="Y14" s="170">
        <f>Sectors_I!Y14</f>
        <v>53106634.587429576</v>
      </c>
      <c r="Z14" s="170">
        <f>Sectors_I!Z14</f>
        <v>0</v>
      </c>
      <c r="AA14" s="170">
        <f>Sectors_I!AA14</f>
        <v>0</v>
      </c>
      <c r="AB14" s="170">
        <f>Sectors_I!AB14</f>
        <v>0</v>
      </c>
    </row>
    <row r="15" spans="1:28" x14ac:dyDescent="0.2">
      <c r="A15" s="110" t="s">
        <v>122</v>
      </c>
      <c r="B15" s="166">
        <f>Sectors_I!B15</f>
        <v>1087001900.1398237</v>
      </c>
      <c r="C15" s="166">
        <f>Sectors_I!C15</f>
        <v>645293328.21362388</v>
      </c>
      <c r="D15" s="166">
        <f>Sectors_I!D15</f>
        <v>1732295228.3534486</v>
      </c>
      <c r="E15" s="167">
        <f>Sectors_I!E15</f>
        <v>12197373.796347959</v>
      </c>
      <c r="F15" s="167">
        <f>Sectors_I!F15</f>
        <v>4668090.1454567499</v>
      </c>
      <c r="G15" s="167">
        <f>Sectors_I!G15</f>
        <v>16865463.9418047</v>
      </c>
      <c r="H15" s="117">
        <f>Sectors_I!H15</f>
        <v>0.13455400000000001</v>
      </c>
      <c r="I15" s="113">
        <f>Sectors_I!I15</f>
        <v>8.2452954863129757E-2</v>
      </c>
      <c r="J15" s="117">
        <f>Sectors_I!J15</f>
        <v>0.115468</v>
      </c>
      <c r="K15" s="114">
        <f>Sectors_I!K15</f>
        <v>53.487099999999998</v>
      </c>
      <c r="L15" s="114">
        <f>Sectors_I!L15</f>
        <v>67.785476556333634</v>
      </c>
      <c r="M15" s="114">
        <f>Sectors_I!M15</f>
        <v>58.6828</v>
      </c>
      <c r="N15" s="170">
        <f>Sectors_I!N15</f>
        <v>14395171.696299998</v>
      </c>
      <c r="O15" s="170">
        <f>Sectors_I!O15</f>
        <v>32780126.064873639</v>
      </c>
      <c r="P15" s="170">
        <f>Sectors_I!P15</f>
        <v>47175297.761173636</v>
      </c>
      <c r="Q15" s="170">
        <f>Sectors_I!Q15</f>
        <v>1053297775.6393236</v>
      </c>
      <c r="R15" s="170">
        <f>Sectors_I!R15</f>
        <v>619465956.78531027</v>
      </c>
      <c r="S15" s="170">
        <f>Sectors_I!S15</f>
        <v>1672763732.4246352</v>
      </c>
      <c r="T15" s="170">
        <f>Sectors_I!T15</f>
        <v>20684678.428299997</v>
      </c>
      <c r="U15" s="170">
        <f>Sectors_I!U15</f>
        <v>13915710.5316</v>
      </c>
      <c r="V15" s="170">
        <f>Sectors_I!V15</f>
        <v>34600388.959899999</v>
      </c>
      <c r="W15" s="170">
        <f>Sectors_I!W15</f>
        <v>12292046.4592</v>
      </c>
      <c r="X15" s="170">
        <f>Sectors_I!X15</f>
        <v>11465035.01311364</v>
      </c>
      <c r="Y15" s="170">
        <f>Sectors_I!Y15</f>
        <v>23757081.472313639</v>
      </c>
      <c r="Z15" s="170">
        <f>Sectors_I!Z15</f>
        <v>727399.61300000001</v>
      </c>
      <c r="AA15" s="170">
        <f>Sectors_I!AA15</f>
        <v>446625.8836</v>
      </c>
      <c r="AB15" s="170">
        <f>Sectors_I!AB15</f>
        <v>1174025.4966</v>
      </c>
    </row>
    <row r="16" spans="1:28" x14ac:dyDescent="0.2">
      <c r="A16" s="110" t="s">
        <v>123</v>
      </c>
      <c r="B16" s="166">
        <f>Sectors_I!B16</f>
        <v>815419061.55401087</v>
      </c>
      <c r="C16" s="166">
        <f>Sectors_I!C16</f>
        <v>746484685.60411847</v>
      </c>
      <c r="D16" s="166">
        <f>Sectors_I!D16</f>
        <v>1561903747.1581299</v>
      </c>
      <c r="E16" s="167">
        <f>Sectors_I!E16</f>
        <v>18699418.407077208</v>
      </c>
      <c r="F16" s="167">
        <f>Sectors_I!F16</f>
        <v>32400628.244319554</v>
      </c>
      <c r="G16" s="167">
        <f>Sectors_I!G16</f>
        <v>51100046.651396744</v>
      </c>
      <c r="H16" s="117">
        <f>Sectors_I!H16</f>
        <v>0.13284799999999999</v>
      </c>
      <c r="I16" s="113">
        <f>Sectors_I!I16</f>
        <v>9.2922620350298496E-2</v>
      </c>
      <c r="J16" s="117">
        <f>Sectors_I!J16</f>
        <v>0.113705</v>
      </c>
      <c r="K16" s="114">
        <f>Sectors_I!K16</f>
        <v>53.116999999999997</v>
      </c>
      <c r="L16" s="114">
        <f>Sectors_I!L16</f>
        <v>72.205216644615518</v>
      </c>
      <c r="M16" s="114">
        <f>Sectors_I!M16</f>
        <v>62.264800000000001</v>
      </c>
      <c r="N16" s="170">
        <f>Sectors_I!N16</f>
        <v>11260386.223099999</v>
      </c>
      <c r="O16" s="170">
        <f>Sectors_I!O16</f>
        <v>25536748.979275998</v>
      </c>
      <c r="P16" s="170">
        <f>Sectors_I!P16</f>
        <v>36797135.202376001</v>
      </c>
      <c r="Q16" s="170">
        <f>Sectors_I!Q16</f>
        <v>721584145.99252748</v>
      </c>
      <c r="R16" s="170">
        <f>Sectors_I!R16</f>
        <v>543923317.72765493</v>
      </c>
      <c r="S16" s="170">
        <f>Sectors_I!S16</f>
        <v>1265507463.720083</v>
      </c>
      <c r="T16" s="170">
        <f>Sectors_I!T16</f>
        <v>71348777.708400011</v>
      </c>
      <c r="U16" s="170">
        <f>Sectors_I!U16</f>
        <v>167595575.3405599</v>
      </c>
      <c r="V16" s="170">
        <f>Sectors_I!V16</f>
        <v>238944353.04895988</v>
      </c>
      <c r="W16" s="170">
        <f>Sectors_I!W16</f>
        <v>22434207.130483422</v>
      </c>
      <c r="X16" s="170">
        <f>Sectors_I!X16</f>
        <v>34965792.535903648</v>
      </c>
      <c r="Y16" s="170">
        <f>Sectors_I!Y16</f>
        <v>57399999.666487068</v>
      </c>
      <c r="Z16" s="170">
        <f>Sectors_I!Z16</f>
        <v>51930.722599999994</v>
      </c>
      <c r="AA16" s="170">
        <f>Sectors_I!AA16</f>
        <v>0</v>
      </c>
      <c r="AB16" s="170">
        <f>Sectors_I!AB16</f>
        <v>51930.722599999994</v>
      </c>
    </row>
    <row r="17" spans="1:28" x14ac:dyDescent="0.2">
      <c r="A17" s="110" t="s">
        <v>124</v>
      </c>
      <c r="B17" s="166">
        <f>Sectors_I!B17</f>
        <v>211159078.45190889</v>
      </c>
      <c r="C17" s="166">
        <f>Sectors_I!C17</f>
        <v>299196810.53887588</v>
      </c>
      <c r="D17" s="166">
        <f>Sectors_I!D17</f>
        <v>510355888.99078494</v>
      </c>
      <c r="E17" s="167">
        <f>Sectors_I!E17</f>
        <v>2482742.9497470497</v>
      </c>
      <c r="F17" s="167">
        <f>Sectors_I!F17</f>
        <v>1925632.0312179099</v>
      </c>
      <c r="G17" s="167">
        <f>Sectors_I!G17</f>
        <v>4408374.9809649605</v>
      </c>
      <c r="H17" s="117">
        <f>Sectors_I!H17</f>
        <v>0.134467</v>
      </c>
      <c r="I17" s="113">
        <f>Sectors_I!I17</f>
        <v>7.6451628888704534E-2</v>
      </c>
      <c r="J17" s="117">
        <f>Sectors_I!J17</f>
        <v>0.100409</v>
      </c>
      <c r="K17" s="114">
        <f>Sectors_I!K17</f>
        <v>53.908000000000001</v>
      </c>
      <c r="L17" s="114">
        <f>Sectors_I!L17</f>
        <v>66.717609904308418</v>
      </c>
      <c r="M17" s="114">
        <f>Sectors_I!M17</f>
        <v>61.424999999999997</v>
      </c>
      <c r="N17" s="170">
        <f>Sectors_I!N17</f>
        <v>2720425.3328999998</v>
      </c>
      <c r="O17" s="170">
        <f>Sectors_I!O17</f>
        <v>1909738.7945000001</v>
      </c>
      <c r="P17" s="170">
        <f>Sectors_I!P17</f>
        <v>4630164.1274000006</v>
      </c>
      <c r="Q17" s="170">
        <f>Sectors_I!Q17</f>
        <v>202677323.83980888</v>
      </c>
      <c r="R17" s="170">
        <f>Sectors_I!R17</f>
        <v>290573036.50037587</v>
      </c>
      <c r="S17" s="170">
        <f>Sectors_I!S17</f>
        <v>493250360.34018493</v>
      </c>
      <c r="T17" s="170">
        <f>Sectors_I!T17</f>
        <v>4598384.8488999996</v>
      </c>
      <c r="U17" s="170">
        <f>Sectors_I!U17</f>
        <v>3643208.0606999998</v>
      </c>
      <c r="V17" s="170">
        <f>Sectors_I!V17</f>
        <v>8241592.909599999</v>
      </c>
      <c r="W17" s="170">
        <f>Sectors_I!W17</f>
        <v>3857490.2626</v>
      </c>
      <c r="X17" s="170">
        <f>Sectors_I!X17</f>
        <v>4980565.9778000005</v>
      </c>
      <c r="Y17" s="170">
        <f>Sectors_I!Y17</f>
        <v>8838056.2403999995</v>
      </c>
      <c r="Z17" s="170">
        <f>Sectors_I!Z17</f>
        <v>25879.500599999999</v>
      </c>
      <c r="AA17" s="170">
        <f>Sectors_I!AA17</f>
        <v>0</v>
      </c>
      <c r="AB17" s="170">
        <f>Sectors_I!AB17</f>
        <v>25879.500599999999</v>
      </c>
    </row>
    <row r="18" spans="1:28" x14ac:dyDescent="0.2">
      <c r="A18" s="110" t="s">
        <v>125</v>
      </c>
      <c r="B18" s="166">
        <f>Sectors_I!B18</f>
        <v>201586305.16552451</v>
      </c>
      <c r="C18" s="166">
        <f>Sectors_I!C18</f>
        <v>333586189.83893275</v>
      </c>
      <c r="D18" s="166">
        <f>Sectors_I!D18</f>
        <v>535172495.00445753</v>
      </c>
      <c r="E18" s="167">
        <f>Sectors_I!E18</f>
        <v>4179933.2809860301</v>
      </c>
      <c r="F18" s="167">
        <f>Sectors_I!F18</f>
        <v>1457120.6335557797</v>
      </c>
      <c r="G18" s="167">
        <f>Sectors_I!G18</f>
        <v>5637053.9145417996</v>
      </c>
      <c r="H18" s="117">
        <f>Sectors_I!H18</f>
        <v>0.14410100000000001</v>
      </c>
      <c r="I18" s="113">
        <f>Sectors_I!I18</f>
        <v>8.4433956730667947E-2</v>
      </c>
      <c r="J18" s="117">
        <f>Sectors_I!J18</f>
        <v>0.10686</v>
      </c>
      <c r="K18" s="114">
        <f>Sectors_I!K18</f>
        <v>50.557099999999998</v>
      </c>
      <c r="L18" s="114">
        <f>Sectors_I!L18</f>
        <v>56.411895084060269</v>
      </c>
      <c r="M18" s="114">
        <f>Sectors_I!M18</f>
        <v>54.2104</v>
      </c>
      <c r="N18" s="170">
        <f>Sectors_I!N18</f>
        <v>2288977.1727</v>
      </c>
      <c r="O18" s="170">
        <f>Sectors_I!O18</f>
        <v>1137501.4787000001</v>
      </c>
      <c r="P18" s="170">
        <f>Sectors_I!P18</f>
        <v>3426478.6513999999</v>
      </c>
      <c r="Q18" s="170">
        <f>Sectors_I!Q18</f>
        <v>181042629.8664245</v>
      </c>
      <c r="R18" s="170">
        <f>Sectors_I!R18</f>
        <v>321602049.09413272</v>
      </c>
      <c r="S18" s="170">
        <f>Sectors_I!S18</f>
        <v>502644678.96055752</v>
      </c>
      <c r="T18" s="170">
        <f>Sectors_I!T18</f>
        <v>15988217.112200001</v>
      </c>
      <c r="U18" s="170">
        <f>Sectors_I!U18</f>
        <v>8592638.5550999995</v>
      </c>
      <c r="V18" s="170">
        <f>Sectors_I!V18</f>
        <v>24580855.667299997</v>
      </c>
      <c r="W18" s="170">
        <f>Sectors_I!W18</f>
        <v>4519805.8164999997</v>
      </c>
      <c r="X18" s="170">
        <f>Sectors_I!X18</f>
        <v>3391502.1897</v>
      </c>
      <c r="Y18" s="170">
        <f>Sectors_I!Y18</f>
        <v>7911308.0062000006</v>
      </c>
      <c r="Z18" s="170">
        <f>Sectors_I!Z18</f>
        <v>35652.3704</v>
      </c>
      <c r="AA18" s="170">
        <f>Sectors_I!AA18</f>
        <v>0</v>
      </c>
      <c r="AB18" s="170">
        <f>Sectors_I!AB18</f>
        <v>35652.3704</v>
      </c>
    </row>
    <row r="19" spans="1:28" x14ac:dyDescent="0.2">
      <c r="A19" s="110" t="s">
        <v>126</v>
      </c>
      <c r="B19" s="166">
        <f>Sectors_I!B19</f>
        <v>908597636.87264991</v>
      </c>
      <c r="C19" s="166">
        <f>Sectors_I!C19</f>
        <v>1067868409.681254</v>
      </c>
      <c r="D19" s="166">
        <f>Sectors_I!D19</f>
        <v>1976466046.5539041</v>
      </c>
      <c r="E19" s="167">
        <f>Sectors_I!E19</f>
        <v>19618284.135369722</v>
      </c>
      <c r="F19" s="167">
        <f>Sectors_I!F19</f>
        <v>21112380.81721716</v>
      </c>
      <c r="G19" s="167">
        <f>Sectors_I!G19</f>
        <v>40730664.952586867</v>
      </c>
      <c r="H19" s="117">
        <f>Sectors_I!H19</f>
        <v>0.138404</v>
      </c>
      <c r="I19" s="113">
        <f>Sectors_I!I19</f>
        <v>7.869147313132438E-2</v>
      </c>
      <c r="J19" s="117">
        <f>Sectors_I!J19</f>
        <v>0.106144</v>
      </c>
      <c r="K19" s="114">
        <f>Sectors_I!K19</f>
        <v>54.969099999999997</v>
      </c>
      <c r="L19" s="114">
        <f>Sectors_I!L19</f>
        <v>69.811162383277889</v>
      </c>
      <c r="M19" s="114">
        <f>Sectors_I!M19</f>
        <v>62.984200000000001</v>
      </c>
      <c r="N19" s="170">
        <f>Sectors_I!N19</f>
        <v>19754357.791100003</v>
      </c>
      <c r="O19" s="170">
        <f>Sectors_I!O19</f>
        <v>48915798.751640804</v>
      </c>
      <c r="P19" s="170">
        <f>Sectors_I!P19</f>
        <v>68670156.542640805</v>
      </c>
      <c r="Q19" s="170">
        <f>Sectors_I!Q19</f>
        <v>840961745.85084987</v>
      </c>
      <c r="R19" s="170">
        <f>Sectors_I!R19</f>
        <v>987478923.33936322</v>
      </c>
      <c r="S19" s="170">
        <f>Sectors_I!S19</f>
        <v>1828440669.1901133</v>
      </c>
      <c r="T19" s="170">
        <f>Sectors_I!T19</f>
        <v>42176765.661699995</v>
      </c>
      <c r="U19" s="170">
        <f>Sectors_I!U19</f>
        <v>23461994.366949998</v>
      </c>
      <c r="V19" s="170">
        <f>Sectors_I!V19</f>
        <v>65638760.028750002</v>
      </c>
      <c r="W19" s="170">
        <f>Sectors_I!W19</f>
        <v>25320533.298099991</v>
      </c>
      <c r="X19" s="170">
        <f>Sectors_I!X19</f>
        <v>55654460.757440798</v>
      </c>
      <c r="Y19" s="170">
        <f>Sectors_I!Y19</f>
        <v>80974994.0555408</v>
      </c>
      <c r="Z19" s="170">
        <f>Sectors_I!Z19</f>
        <v>138592.06200000001</v>
      </c>
      <c r="AA19" s="170">
        <f>Sectors_I!AA19</f>
        <v>1273031.2175</v>
      </c>
      <c r="AB19" s="170">
        <f>Sectors_I!AB19</f>
        <v>1411623.2794999999</v>
      </c>
    </row>
    <row r="20" spans="1:28" x14ac:dyDescent="0.2">
      <c r="A20" s="110" t="s">
        <v>127</v>
      </c>
      <c r="B20" s="166">
        <f>Sectors_I!B20</f>
        <v>438700360.61646491</v>
      </c>
      <c r="C20" s="166">
        <f>Sectors_I!C20</f>
        <v>488049617.86539924</v>
      </c>
      <c r="D20" s="166">
        <f>Sectors_I!D20</f>
        <v>926749978.48186445</v>
      </c>
      <c r="E20" s="167">
        <f>Sectors_I!E20</f>
        <v>9732027.7663116008</v>
      </c>
      <c r="F20" s="167">
        <f>Sectors_I!F20</f>
        <v>5907212.6408768799</v>
      </c>
      <c r="G20" s="167">
        <f>Sectors_I!G20</f>
        <v>15639240.40718847</v>
      </c>
      <c r="H20" s="117">
        <f>Sectors_I!H20</f>
        <v>0.13378599999999999</v>
      </c>
      <c r="I20" s="113">
        <f>Sectors_I!I20</f>
        <v>8.4954062571132777E-2</v>
      </c>
      <c r="J20" s="117">
        <f>Sectors_I!J20</f>
        <v>0.108055</v>
      </c>
      <c r="K20" s="114">
        <f>Sectors_I!K20</f>
        <v>69.102900000000005</v>
      </c>
      <c r="L20" s="114">
        <f>Sectors_I!L20</f>
        <v>73.469325497304922</v>
      </c>
      <c r="M20" s="114">
        <f>Sectors_I!M20</f>
        <v>71.402299999999997</v>
      </c>
      <c r="N20" s="170">
        <f>Sectors_I!N20</f>
        <v>4330002.2840539999</v>
      </c>
      <c r="O20" s="170">
        <f>Sectors_I!O20</f>
        <v>7901704.3845400009</v>
      </c>
      <c r="P20" s="170">
        <f>Sectors_I!P20</f>
        <v>12231706.668593999</v>
      </c>
      <c r="Q20" s="170">
        <f>Sectors_I!Q20</f>
        <v>400743132.02143186</v>
      </c>
      <c r="R20" s="170">
        <f>Sectors_I!R20</f>
        <v>426337107.57829767</v>
      </c>
      <c r="S20" s="170">
        <f>Sectors_I!S20</f>
        <v>827080239.59962988</v>
      </c>
      <c r="T20" s="170">
        <f>Sectors_I!T20</f>
        <v>18799083.669400003</v>
      </c>
      <c r="U20" s="170">
        <f>Sectors_I!U20</f>
        <v>47435999.465680003</v>
      </c>
      <c r="V20" s="170">
        <f>Sectors_I!V20</f>
        <v>66235083.135079995</v>
      </c>
      <c r="W20" s="170">
        <f>Sectors_I!W20</f>
        <v>19156347.081633091</v>
      </c>
      <c r="X20" s="170">
        <f>Sectors_I!X20</f>
        <v>14276510.82142156</v>
      </c>
      <c r="Y20" s="170">
        <f>Sectors_I!Y20</f>
        <v>33432857.903154649</v>
      </c>
      <c r="Z20" s="170">
        <f>Sectors_I!Z20</f>
        <v>1797.8440000000001</v>
      </c>
      <c r="AA20" s="170">
        <f>Sectors_I!AA20</f>
        <v>0</v>
      </c>
      <c r="AB20" s="170">
        <f>Sectors_I!AB20</f>
        <v>1797.8440000000001</v>
      </c>
    </row>
    <row r="21" spans="1:28" x14ac:dyDescent="0.2">
      <c r="A21" s="110" t="s">
        <v>128</v>
      </c>
      <c r="B21" s="166">
        <f>Sectors_I!B21</f>
        <v>678520978.74835551</v>
      </c>
      <c r="C21" s="166">
        <f>Sectors_I!C21</f>
        <v>2222783491.1954403</v>
      </c>
      <c r="D21" s="166">
        <f>Sectors_I!D21</f>
        <v>2901304469.9437923</v>
      </c>
      <c r="E21" s="167">
        <f>Sectors_I!E21</f>
        <v>11154514.03873907</v>
      </c>
      <c r="F21" s="167">
        <f>Sectors_I!F21</f>
        <v>32954328.756308757</v>
      </c>
      <c r="G21" s="167">
        <f>Sectors_I!G21</f>
        <v>44108842.795047827</v>
      </c>
      <c r="H21" s="117">
        <f>Sectors_I!H21</f>
        <v>0.137798</v>
      </c>
      <c r="I21" s="113">
        <f>Sectors_I!I21</f>
        <v>8.7693164258203851E-2</v>
      </c>
      <c r="J21" s="117">
        <f>Sectors_I!J21</f>
        <v>9.9046400000000007E-2</v>
      </c>
      <c r="K21" s="114">
        <f>Sectors_I!K21</f>
        <v>110.13500000000001</v>
      </c>
      <c r="L21" s="114">
        <f>Sectors_I!L21</f>
        <v>123.82418298533958</v>
      </c>
      <c r="M21" s="114">
        <f>Sectors_I!M21</f>
        <v>120.706</v>
      </c>
      <c r="N21" s="170">
        <f>Sectors_I!N21</f>
        <v>21524952.968900003</v>
      </c>
      <c r="O21" s="170">
        <f>Sectors_I!O21</f>
        <v>57768855.123891041</v>
      </c>
      <c r="P21" s="170">
        <f>Sectors_I!P21</f>
        <v>79293808.092791051</v>
      </c>
      <c r="Q21" s="170">
        <f>Sectors_I!Q21</f>
        <v>617647262.20365548</v>
      </c>
      <c r="R21" s="170">
        <f>Sectors_I!R21</f>
        <v>1924983734.8886657</v>
      </c>
      <c r="S21" s="170">
        <f>Sectors_I!S21</f>
        <v>2542630997.0923176</v>
      </c>
      <c r="T21" s="170">
        <f>Sectors_I!T21</f>
        <v>43166446.131300002</v>
      </c>
      <c r="U21" s="170">
        <f>Sectors_I!U21</f>
        <v>187276987.00809953</v>
      </c>
      <c r="V21" s="170">
        <f>Sectors_I!V21</f>
        <v>230443433.13949952</v>
      </c>
      <c r="W21" s="170">
        <f>Sectors_I!W21</f>
        <v>17325514.3292</v>
      </c>
      <c r="X21" s="170">
        <f>Sectors_I!X21</f>
        <v>109336935.22038499</v>
      </c>
      <c r="Y21" s="170">
        <f>Sectors_I!Y21</f>
        <v>126662449.54948501</v>
      </c>
      <c r="Z21" s="170">
        <f>Sectors_I!Z21</f>
        <v>381756.08419999998</v>
      </c>
      <c r="AA21" s="170">
        <f>Sectors_I!AA21</f>
        <v>1185834.0782900001</v>
      </c>
      <c r="AB21" s="170">
        <f>Sectors_I!AB21</f>
        <v>1567590.16249</v>
      </c>
    </row>
    <row r="22" spans="1:28" x14ac:dyDescent="0.2">
      <c r="A22" s="110" t="s">
        <v>129</v>
      </c>
      <c r="B22" s="166">
        <f>Sectors_I!B22</f>
        <v>287578730.63299805</v>
      </c>
      <c r="C22" s="166">
        <f>Sectors_I!C22</f>
        <v>435845851.87876141</v>
      </c>
      <c r="D22" s="166">
        <f>Sectors_I!D22</f>
        <v>723424582.51176</v>
      </c>
      <c r="E22" s="167">
        <f>Sectors_I!E22</f>
        <v>4281064.6720534097</v>
      </c>
      <c r="F22" s="167">
        <f>Sectors_I!F22</f>
        <v>3783530.4146118006</v>
      </c>
      <c r="G22" s="167">
        <f>Sectors_I!G22</f>
        <v>8064595.0866652112</v>
      </c>
      <c r="H22" s="117">
        <f>Sectors_I!H22</f>
        <v>0.134131</v>
      </c>
      <c r="I22" s="113">
        <f>Sectors_I!I22</f>
        <v>8.1122063113701862E-2</v>
      </c>
      <c r="J22" s="117">
        <f>Sectors_I!J22</f>
        <v>0.102106</v>
      </c>
      <c r="K22" s="114">
        <f>Sectors_I!K22</f>
        <v>89.019800000000004</v>
      </c>
      <c r="L22" s="114">
        <f>Sectors_I!L22</f>
        <v>107.55238685293716</v>
      </c>
      <c r="M22" s="114">
        <f>Sectors_I!M22</f>
        <v>100.182</v>
      </c>
      <c r="N22" s="170">
        <f>Sectors_I!N22</f>
        <v>9776078.7754999995</v>
      </c>
      <c r="O22" s="170">
        <f>Sectors_I!O22</f>
        <v>22348064.825629979</v>
      </c>
      <c r="P22" s="170">
        <f>Sectors_I!P22</f>
        <v>32124143.601129979</v>
      </c>
      <c r="Q22" s="170">
        <f>Sectors_I!Q22</f>
        <v>251582611.57309806</v>
      </c>
      <c r="R22" s="170">
        <f>Sectors_I!R22</f>
        <v>383197313.52936137</v>
      </c>
      <c r="S22" s="170">
        <f>Sectors_I!S22</f>
        <v>634779925.10256004</v>
      </c>
      <c r="T22" s="170">
        <f>Sectors_I!T22</f>
        <v>22285348.409299999</v>
      </c>
      <c r="U22" s="170">
        <f>Sectors_I!U22</f>
        <v>23340063.16031</v>
      </c>
      <c r="V22" s="170">
        <f>Sectors_I!V22</f>
        <v>45625411.569510005</v>
      </c>
      <c r="W22" s="170">
        <f>Sectors_I!W22</f>
        <v>13490727.572999999</v>
      </c>
      <c r="X22" s="170">
        <f>Sectors_I!X22</f>
        <v>27575827.317189977</v>
      </c>
      <c r="Y22" s="170">
        <f>Sectors_I!Y22</f>
        <v>41066554.890189976</v>
      </c>
      <c r="Z22" s="170">
        <f>Sectors_I!Z22</f>
        <v>220043.07760000002</v>
      </c>
      <c r="AA22" s="170">
        <f>Sectors_I!AA22</f>
        <v>1732647.8719000001</v>
      </c>
      <c r="AB22" s="170">
        <f>Sectors_I!AB22</f>
        <v>1952690.9495000001</v>
      </c>
    </row>
    <row r="23" spans="1:28" x14ac:dyDescent="0.2">
      <c r="A23" s="110" t="s">
        <v>130</v>
      </c>
      <c r="B23" s="166">
        <f>Sectors_I!B23</f>
        <v>137813355.38746172</v>
      </c>
      <c r="C23" s="166">
        <f>Sectors_I!C23</f>
        <v>662238305.54448307</v>
      </c>
      <c r="D23" s="166">
        <f>Sectors_I!D23</f>
        <v>800051660.93194449</v>
      </c>
      <c r="E23" s="167">
        <f>Sectors_I!E23</f>
        <v>1359925.2993624501</v>
      </c>
      <c r="F23" s="167">
        <f>Sectors_I!F23</f>
        <v>10360142.009656113</v>
      </c>
      <c r="G23" s="167">
        <f>Sectors_I!G23</f>
        <v>11720067.309018562</v>
      </c>
      <c r="H23" s="117">
        <f>Sectors_I!H23</f>
        <v>0.133465</v>
      </c>
      <c r="I23" s="113">
        <f>Sectors_I!I23</f>
        <v>0.10134769163588393</v>
      </c>
      <c r="J23" s="117">
        <f>Sectors_I!J23</f>
        <v>0.106808</v>
      </c>
      <c r="K23" s="114">
        <f>Sectors_I!K23</f>
        <v>42.703499999999998</v>
      </c>
      <c r="L23" s="114">
        <f>Sectors_I!L23</f>
        <v>59.949543936248489</v>
      </c>
      <c r="M23" s="114">
        <f>Sectors_I!M23</f>
        <v>57.014699999999998</v>
      </c>
      <c r="N23" s="170">
        <f>Sectors_I!N23</f>
        <v>997761.58179999993</v>
      </c>
      <c r="O23" s="170">
        <f>Sectors_I!O23</f>
        <v>11942003.463399999</v>
      </c>
      <c r="P23" s="170">
        <f>Sectors_I!P23</f>
        <v>12939765.0452</v>
      </c>
      <c r="Q23" s="170">
        <f>Sectors_I!Q23</f>
        <v>103009152.36516172</v>
      </c>
      <c r="R23" s="170">
        <f>Sectors_I!R23</f>
        <v>453289264.54554307</v>
      </c>
      <c r="S23" s="170">
        <f>Sectors_I!S23</f>
        <v>556298416.91070449</v>
      </c>
      <c r="T23" s="170">
        <f>Sectors_I!T23</f>
        <v>33059670.237599999</v>
      </c>
      <c r="U23" s="170">
        <f>Sectors_I!U23</f>
        <v>194484231.06344</v>
      </c>
      <c r="V23" s="170">
        <f>Sectors_I!V23</f>
        <v>227543901.30104002</v>
      </c>
      <c r="W23" s="170">
        <f>Sectors_I!W23</f>
        <v>1744532.7847</v>
      </c>
      <c r="X23" s="170">
        <f>Sectors_I!X23</f>
        <v>14464809.9355</v>
      </c>
      <c r="Y23" s="170">
        <f>Sectors_I!Y23</f>
        <v>16209342.720199998</v>
      </c>
      <c r="Z23" s="170">
        <f>Sectors_I!Z23</f>
        <v>0</v>
      </c>
      <c r="AA23" s="170">
        <f>Sectors_I!AA23</f>
        <v>0</v>
      </c>
      <c r="AB23" s="170">
        <f>Sectors_I!AB23</f>
        <v>0</v>
      </c>
    </row>
    <row r="24" spans="1:28" x14ac:dyDescent="0.2">
      <c r="A24" s="110" t="s">
        <v>224</v>
      </c>
      <c r="B24" s="166">
        <f>Sectors_I!B24</f>
        <v>113929417.89768061</v>
      </c>
      <c r="C24" s="166">
        <f>Sectors_I!C24</f>
        <v>204140708.63130876</v>
      </c>
      <c r="D24" s="166">
        <f>Sectors_I!D24</f>
        <v>318070126.5289889</v>
      </c>
      <c r="E24" s="167">
        <f>Sectors_I!E24</f>
        <v>4729035.3322791411</v>
      </c>
      <c r="F24" s="167">
        <f>Sectors_I!F24</f>
        <v>3185483.5399261196</v>
      </c>
      <c r="G24" s="167">
        <f>Sectors_I!G24</f>
        <v>7914518.8722052705</v>
      </c>
      <c r="H24" s="117">
        <f>Sectors_I!H24</f>
        <v>0.128108</v>
      </c>
      <c r="I24" s="113">
        <f>Sectors_I!I24</f>
        <v>8.3224509999655374E-2</v>
      </c>
      <c r="J24" s="117">
        <f>Sectors_I!J24</f>
        <v>9.93594E-2</v>
      </c>
      <c r="K24" s="114">
        <f>Sectors_I!K24</f>
        <v>27.674700000000001</v>
      </c>
      <c r="L24" s="114">
        <f>Sectors_I!L24</f>
        <v>58.426325726659805</v>
      </c>
      <c r="M24" s="114">
        <f>Sectors_I!M24</f>
        <v>47.363700000000001</v>
      </c>
      <c r="N24" s="170">
        <f>Sectors_I!N24</f>
        <v>1821472.7439000001</v>
      </c>
      <c r="O24" s="170">
        <f>Sectors_I!O24</f>
        <v>9651825.0187999997</v>
      </c>
      <c r="P24" s="170">
        <f>Sectors_I!P24</f>
        <v>11473297.762699999</v>
      </c>
      <c r="Q24" s="170">
        <f>Sectors_I!Q24</f>
        <v>87784004.257780612</v>
      </c>
      <c r="R24" s="170">
        <f>Sectors_I!R24</f>
        <v>192148951.45240876</v>
      </c>
      <c r="S24" s="170">
        <f>Sectors_I!S24</f>
        <v>279932955.71028882</v>
      </c>
      <c r="T24" s="170">
        <f>Sectors_I!T24</f>
        <v>20426009.964900002</v>
      </c>
      <c r="U24" s="170">
        <f>Sectors_I!U24</f>
        <v>5451070.4386</v>
      </c>
      <c r="V24" s="170">
        <f>Sectors_I!V24</f>
        <v>25877080.403499998</v>
      </c>
      <c r="W24" s="170">
        <f>Sectors_I!W24</f>
        <v>5719403.6749999998</v>
      </c>
      <c r="X24" s="170">
        <f>Sectors_I!X24</f>
        <v>6324006.1787</v>
      </c>
      <c r="Y24" s="170">
        <f>Sectors_I!Y24</f>
        <v>12043409.853599999</v>
      </c>
      <c r="Z24" s="170">
        <f>Sectors_I!Z24</f>
        <v>0</v>
      </c>
      <c r="AA24" s="170">
        <f>Sectors_I!AA24</f>
        <v>216680.56159999999</v>
      </c>
      <c r="AB24" s="170">
        <f>Sectors_I!AB24</f>
        <v>216680.56159999999</v>
      </c>
    </row>
    <row r="25" spans="1:28" x14ac:dyDescent="0.2">
      <c r="A25" s="110" t="s">
        <v>131</v>
      </c>
      <c r="B25" s="166">
        <f>Sectors_I!B25</f>
        <v>680058951.77312315</v>
      </c>
      <c r="C25" s="166">
        <f>Sectors_I!C25</f>
        <v>1419354723.7301617</v>
      </c>
      <c r="D25" s="166">
        <f>Sectors_I!D25</f>
        <v>2099413675.5032837</v>
      </c>
      <c r="E25" s="167">
        <f>Sectors_I!E25</f>
        <v>1013665.9233863699</v>
      </c>
      <c r="F25" s="167">
        <f>Sectors_I!F25</f>
        <v>6069169.813558409</v>
      </c>
      <c r="G25" s="167">
        <f>Sectors_I!G25</f>
        <v>7082835.7369447909</v>
      </c>
      <c r="H25" s="117">
        <f>Sectors_I!H25</f>
        <v>0.12845400000000001</v>
      </c>
      <c r="I25" s="113">
        <f>Sectors_I!I25</f>
        <v>0.1048888587759947</v>
      </c>
      <c r="J25" s="117">
        <f>Sectors_I!J25</f>
        <v>0.11251800000000001</v>
      </c>
      <c r="K25" s="114">
        <f>Sectors_I!K25</f>
        <v>29.4648</v>
      </c>
      <c r="L25" s="114">
        <f>Sectors_I!L25</f>
        <v>138.60865168393693</v>
      </c>
      <c r="M25" s="114">
        <f>Sectors_I!M25</f>
        <v>103.209</v>
      </c>
      <c r="N25" s="170">
        <f>Sectors_I!N25</f>
        <v>36.520000000000003</v>
      </c>
      <c r="O25" s="170">
        <f>Sectors_I!O25</f>
        <v>3402024.8448419999</v>
      </c>
      <c r="P25" s="170">
        <f>Sectors_I!P25</f>
        <v>3402061.364842</v>
      </c>
      <c r="Q25" s="170">
        <f>Sectors_I!Q25</f>
        <v>679988082.87982321</v>
      </c>
      <c r="R25" s="170">
        <f>Sectors_I!R25</f>
        <v>1404956291.8095195</v>
      </c>
      <c r="S25" s="170">
        <f>Sectors_I!S25</f>
        <v>2084944374.6893418</v>
      </c>
      <c r="T25" s="170">
        <f>Sectors_I!T25</f>
        <v>68739.512900000002</v>
      </c>
      <c r="U25" s="170">
        <f>Sectors_I!U25</f>
        <v>10638755.9804</v>
      </c>
      <c r="V25" s="170">
        <f>Sectors_I!V25</f>
        <v>10707495.4933</v>
      </c>
      <c r="W25" s="170">
        <f>Sectors_I!W25</f>
        <v>2129.3804</v>
      </c>
      <c r="X25" s="170">
        <f>Sectors_I!X25</f>
        <v>3759675.9402419999</v>
      </c>
      <c r="Y25" s="170">
        <f>Sectors_I!Y25</f>
        <v>3761805.3206419996</v>
      </c>
      <c r="Z25" s="170">
        <f>Sectors_I!Z25</f>
        <v>0</v>
      </c>
      <c r="AA25" s="170">
        <f>Sectors_I!AA25</f>
        <v>0</v>
      </c>
      <c r="AB25" s="170">
        <f>Sectors_I!AB25</f>
        <v>0</v>
      </c>
    </row>
    <row r="26" spans="1:28" x14ac:dyDescent="0.2">
      <c r="A26" s="110" t="s">
        <v>132</v>
      </c>
      <c r="B26" s="166">
        <f>Sectors_I!B26</f>
        <v>82623304.656758994</v>
      </c>
      <c r="C26" s="166">
        <f>Sectors_I!C26</f>
        <v>149794926.18497163</v>
      </c>
      <c r="D26" s="166">
        <f>Sectors_I!D26</f>
        <v>232418230.84173056</v>
      </c>
      <c r="E26" s="167">
        <f>Sectors_I!E26</f>
        <v>1025206.48697532</v>
      </c>
      <c r="F26" s="167">
        <f>Sectors_I!F26</f>
        <v>424156.18024952989</v>
      </c>
      <c r="G26" s="167">
        <f>Sectors_I!G26</f>
        <v>1449362.6672248498</v>
      </c>
      <c r="H26" s="117">
        <f>Sectors_I!H26</f>
        <v>0.13137399999999999</v>
      </c>
      <c r="I26" s="113">
        <f>Sectors_I!I26</f>
        <v>9.4813527682039087E-2</v>
      </c>
      <c r="J26" s="117">
        <f>Sectors_I!J26</f>
        <v>0.107795</v>
      </c>
      <c r="K26" s="114">
        <f>Sectors_I!K26</f>
        <v>35.761899999999997</v>
      </c>
      <c r="L26" s="114">
        <f>Sectors_I!L26</f>
        <v>47.305317844534748</v>
      </c>
      <c r="M26" s="114">
        <f>Sectors_I!M26</f>
        <v>43.201000000000001</v>
      </c>
      <c r="N26" s="170">
        <f>Sectors_I!N26</f>
        <v>568344.87500000012</v>
      </c>
      <c r="O26" s="170">
        <f>Sectors_I!O26</f>
        <v>0</v>
      </c>
      <c r="P26" s="170">
        <f>Sectors_I!P26</f>
        <v>568344.875</v>
      </c>
      <c r="Q26" s="170">
        <f>Sectors_I!Q26</f>
        <v>79969924.317158997</v>
      </c>
      <c r="R26" s="170">
        <f>Sectors_I!R26</f>
        <v>148448172.61797163</v>
      </c>
      <c r="S26" s="170">
        <f>Sectors_I!S26</f>
        <v>228418096.93503055</v>
      </c>
      <c r="T26" s="170">
        <f>Sectors_I!T26</f>
        <v>1638318.6333999999</v>
      </c>
      <c r="U26" s="170">
        <f>Sectors_I!U26</f>
        <v>1345712.3933000001</v>
      </c>
      <c r="V26" s="170">
        <f>Sectors_I!V26</f>
        <v>2984031.0268000001</v>
      </c>
      <c r="W26" s="170">
        <f>Sectors_I!W26</f>
        <v>1015061.7062</v>
      </c>
      <c r="X26" s="170">
        <f>Sectors_I!X26</f>
        <v>1041.1737000000001</v>
      </c>
      <c r="Y26" s="170">
        <f>Sectors_I!Y26</f>
        <v>1016102.8799000001</v>
      </c>
      <c r="Z26" s="170">
        <f>Sectors_I!Z26</f>
        <v>0</v>
      </c>
      <c r="AA26" s="170">
        <f>Sectors_I!AA26</f>
        <v>0</v>
      </c>
      <c r="AB26" s="170">
        <f>Sectors_I!AB26</f>
        <v>0</v>
      </c>
    </row>
    <row r="27" spans="1:28" x14ac:dyDescent="0.2">
      <c r="A27" s="110" t="s">
        <v>133</v>
      </c>
      <c r="B27" s="166">
        <f>Sectors_I!B27</f>
        <v>699678502.74776793</v>
      </c>
      <c r="C27" s="166">
        <f>Sectors_I!C27</f>
        <v>453788367.754035</v>
      </c>
      <c r="D27" s="166">
        <f>Sectors_I!D27</f>
        <v>1153466870.5018022</v>
      </c>
      <c r="E27" s="167">
        <f>Sectors_I!E27</f>
        <v>4731816.2245958401</v>
      </c>
      <c r="F27" s="167">
        <f>Sectors_I!F27</f>
        <v>11185418.328664768</v>
      </c>
      <c r="G27" s="167">
        <f>Sectors_I!G27</f>
        <v>15917234.553260608</v>
      </c>
      <c r="H27" s="117">
        <f>Sectors_I!H27</f>
        <v>0.13064600000000001</v>
      </c>
      <c r="I27" s="113">
        <f>Sectors_I!I27</f>
        <v>8.229338048980181E-2</v>
      </c>
      <c r="J27" s="117">
        <f>Sectors_I!J27</f>
        <v>0.111486</v>
      </c>
      <c r="K27" s="114">
        <f>Sectors_I!K27</f>
        <v>67.338300000000004</v>
      </c>
      <c r="L27" s="114">
        <f>Sectors_I!L27</f>
        <v>106.89007387522371</v>
      </c>
      <c r="M27" s="114">
        <f>Sectors_I!M27</f>
        <v>82.994900000000001</v>
      </c>
      <c r="N27" s="170">
        <f>Sectors_I!N27</f>
        <v>4846166.3085000003</v>
      </c>
      <c r="O27" s="170">
        <f>Sectors_I!O27</f>
        <v>18911679.1587</v>
      </c>
      <c r="P27" s="170">
        <f>Sectors_I!P27</f>
        <v>23757845.467299998</v>
      </c>
      <c r="Q27" s="170">
        <f>Sectors_I!Q27</f>
        <v>678743748.66216803</v>
      </c>
      <c r="R27" s="170">
        <f>Sectors_I!R27</f>
        <v>399554413.94477499</v>
      </c>
      <c r="S27" s="170">
        <f>Sectors_I!S27</f>
        <v>1078298162.6069422</v>
      </c>
      <c r="T27" s="170">
        <f>Sectors_I!T27</f>
        <v>15860956.157000002</v>
      </c>
      <c r="U27" s="170">
        <f>Sectors_I!U27</f>
        <v>34104478.357660003</v>
      </c>
      <c r="V27" s="170">
        <f>Sectors_I!V27</f>
        <v>49965434.514660001</v>
      </c>
      <c r="W27" s="170">
        <f>Sectors_I!W27</f>
        <v>5072345.4149000002</v>
      </c>
      <c r="X27" s="170">
        <f>Sectors_I!X27</f>
        <v>20129475.4516</v>
      </c>
      <c r="Y27" s="170">
        <f>Sectors_I!Y27</f>
        <v>25201820.866499998</v>
      </c>
      <c r="Z27" s="170">
        <f>Sectors_I!Z27</f>
        <v>1452.5137</v>
      </c>
      <c r="AA27" s="170">
        <f>Sectors_I!AA27</f>
        <v>0</v>
      </c>
      <c r="AB27" s="170">
        <f>Sectors_I!AB27</f>
        <v>1452.5137</v>
      </c>
    </row>
    <row r="28" spans="1:28" x14ac:dyDescent="0.2">
      <c r="A28" s="110" t="s">
        <v>134</v>
      </c>
      <c r="B28" s="166">
        <f>Sectors_I!B28</f>
        <v>77239997.160137102</v>
      </c>
      <c r="C28" s="166">
        <f>Sectors_I!C28</f>
        <v>64163340.359857313</v>
      </c>
      <c r="D28" s="166">
        <f>Sectors_I!D28</f>
        <v>141403337.51999441</v>
      </c>
      <c r="E28" s="167">
        <f>Sectors_I!E28</f>
        <v>443731.17885592004</v>
      </c>
      <c r="F28" s="167">
        <f>Sectors_I!F28</f>
        <v>265653.33002608997</v>
      </c>
      <c r="G28" s="167">
        <f>Sectors_I!G28</f>
        <v>709384.50888201001</v>
      </c>
      <c r="H28" s="117">
        <f>Sectors_I!H28</f>
        <v>0.130634</v>
      </c>
      <c r="I28" s="113">
        <f>Sectors_I!I28</f>
        <v>8.1710182699594791E-2</v>
      </c>
      <c r="J28" s="117">
        <f>Sectors_I!J28</f>
        <v>0.108385</v>
      </c>
      <c r="K28" s="114">
        <f>Sectors_I!K28</f>
        <v>68.999399999999994</v>
      </c>
      <c r="L28" s="114">
        <f>Sectors_I!L28</f>
        <v>88.071036472980822</v>
      </c>
      <c r="M28" s="114">
        <f>Sectors_I!M28</f>
        <v>77.665199999999999</v>
      </c>
      <c r="N28" s="170">
        <f>Sectors_I!N28</f>
        <v>132029.75399999999</v>
      </c>
      <c r="O28" s="170">
        <f>Sectors_I!O28</f>
        <v>0</v>
      </c>
      <c r="P28" s="170">
        <f>Sectors_I!P28</f>
        <v>132029.75399999999</v>
      </c>
      <c r="Q28" s="170">
        <f>Sectors_I!Q28</f>
        <v>76798228.277537093</v>
      </c>
      <c r="R28" s="170">
        <f>Sectors_I!R28</f>
        <v>62741986.213057309</v>
      </c>
      <c r="S28" s="170">
        <f>Sectors_I!S28</f>
        <v>139540214.49059442</v>
      </c>
      <c r="T28" s="170">
        <f>Sectors_I!T28</f>
        <v>301911.02590000001</v>
      </c>
      <c r="U28" s="170">
        <f>Sectors_I!U28</f>
        <v>254649.82140000002</v>
      </c>
      <c r="V28" s="170">
        <f>Sectors_I!V28</f>
        <v>556560.84730000002</v>
      </c>
      <c r="W28" s="170">
        <f>Sectors_I!W28</f>
        <v>139857.85669999997</v>
      </c>
      <c r="X28" s="170">
        <f>Sectors_I!X28</f>
        <v>1166704.3254000002</v>
      </c>
      <c r="Y28" s="170">
        <f>Sectors_I!Y28</f>
        <v>1306562.1821000001</v>
      </c>
      <c r="Z28" s="170">
        <f>Sectors_I!Z28</f>
        <v>0</v>
      </c>
      <c r="AA28" s="170">
        <f>Sectors_I!AA28</f>
        <v>0</v>
      </c>
      <c r="AB28" s="170">
        <f>Sectors_I!AB28</f>
        <v>0</v>
      </c>
    </row>
    <row r="29" spans="1:28" x14ac:dyDescent="0.2">
      <c r="A29" s="110" t="s">
        <v>135</v>
      </c>
      <c r="B29" s="166">
        <f>Sectors_I!B29</f>
        <v>83059664.562544405</v>
      </c>
      <c r="C29" s="166">
        <f>Sectors_I!C29</f>
        <v>150771005.35188738</v>
      </c>
      <c r="D29" s="166">
        <f>Sectors_I!D29</f>
        <v>233830669.9144319</v>
      </c>
      <c r="E29" s="167">
        <f>Sectors_I!E29</f>
        <v>16599180.53298071</v>
      </c>
      <c r="F29" s="167">
        <f>Sectors_I!F29</f>
        <v>859058.63273829001</v>
      </c>
      <c r="G29" s="167">
        <f>Sectors_I!G29</f>
        <v>17458239.165718969</v>
      </c>
      <c r="H29" s="117">
        <f>Sectors_I!H29</f>
        <v>0.128113</v>
      </c>
      <c r="I29" s="113">
        <f>Sectors_I!I29</f>
        <v>0.11247724473816303</v>
      </c>
      <c r="J29" s="117">
        <f>Sectors_I!J29</f>
        <v>0.117535</v>
      </c>
      <c r="K29" s="114">
        <f>Sectors_I!K29</f>
        <v>55.177199999999999</v>
      </c>
      <c r="L29" s="114">
        <f>Sectors_I!L29</f>
        <v>69.737422319412218</v>
      </c>
      <c r="M29" s="114">
        <f>Sectors_I!M29</f>
        <v>65.0274</v>
      </c>
      <c r="N29" s="170">
        <f>Sectors_I!N29</f>
        <v>333.07659999999998</v>
      </c>
      <c r="O29" s="170">
        <f>Sectors_I!O29</f>
        <v>0</v>
      </c>
      <c r="P29" s="170">
        <f>Sectors_I!P29</f>
        <v>333.07659999999998</v>
      </c>
      <c r="Q29" s="170">
        <f>Sectors_I!Q29</f>
        <v>72682494.680961907</v>
      </c>
      <c r="R29" s="170">
        <f>Sectors_I!R29</f>
        <v>147789565.41899177</v>
      </c>
      <c r="S29" s="170">
        <f>Sectors_I!S29</f>
        <v>220472060.09985381</v>
      </c>
      <c r="T29" s="170">
        <f>Sectors_I!T29</f>
        <v>132815.19990000001</v>
      </c>
      <c r="U29" s="170">
        <f>Sectors_I!U29</f>
        <v>2068045.8226300001</v>
      </c>
      <c r="V29" s="170">
        <f>Sectors_I!V29</f>
        <v>2200861.0225299997</v>
      </c>
      <c r="W29" s="170">
        <f>Sectors_I!W29</f>
        <v>10244354.681682499</v>
      </c>
      <c r="X29" s="170">
        <f>Sectors_I!X29</f>
        <v>913394.11026560003</v>
      </c>
      <c r="Y29" s="170">
        <f>Sectors_I!Y29</f>
        <v>11157748.7920481</v>
      </c>
      <c r="Z29" s="170">
        <f>Sectors_I!Z29</f>
        <v>0</v>
      </c>
      <c r="AA29" s="170">
        <f>Sectors_I!AA29</f>
        <v>0</v>
      </c>
      <c r="AB29" s="170">
        <f>Sectors_I!AB29</f>
        <v>0</v>
      </c>
    </row>
    <row r="30" spans="1:28" x14ac:dyDescent="0.2">
      <c r="A30" s="110" t="s">
        <v>136</v>
      </c>
      <c r="B30" s="166">
        <f>Sectors_I!B30</f>
        <v>1176544514.5872059</v>
      </c>
      <c r="C30" s="166">
        <f>Sectors_I!C30</f>
        <v>1623633048.0307822</v>
      </c>
      <c r="D30" s="166">
        <f>Sectors_I!D30</f>
        <v>2800177562.6179876</v>
      </c>
      <c r="E30" s="167">
        <f>Sectors_I!E30</f>
        <v>31638987.065392993</v>
      </c>
      <c r="F30" s="167">
        <f>Sectors_I!F30</f>
        <v>19307705.378600653</v>
      </c>
      <c r="G30" s="167">
        <f>Sectors_I!G30</f>
        <v>50946692.443993643</v>
      </c>
      <c r="H30" s="117">
        <f>Sectors_I!H30</f>
        <v>0.14754300000000001</v>
      </c>
      <c r="I30" s="113">
        <f>Sectors_I!I30</f>
        <v>8.5275101691171293E-2</v>
      </c>
      <c r="J30" s="117">
        <f>Sectors_I!J30</f>
        <v>0.111455</v>
      </c>
      <c r="K30" s="114">
        <f>Sectors_I!K30</f>
        <v>68.150499999999994</v>
      </c>
      <c r="L30" s="114">
        <f>Sectors_I!L30</f>
        <v>92.994626464250288</v>
      </c>
      <c r="M30" s="114">
        <f>Sectors_I!M30</f>
        <v>82.522599999999997</v>
      </c>
      <c r="N30" s="170">
        <f>Sectors_I!N30</f>
        <v>19035557.807099998</v>
      </c>
      <c r="O30" s="170">
        <f>Sectors_I!O30</f>
        <v>30055442.107494004</v>
      </c>
      <c r="P30" s="170">
        <f>Sectors_I!P30</f>
        <v>49090999.914693996</v>
      </c>
      <c r="Q30" s="170">
        <f>Sectors_I!Q30</f>
        <v>1094457696.7448061</v>
      </c>
      <c r="R30" s="170">
        <f>Sectors_I!R30</f>
        <v>1511003004.9131556</v>
      </c>
      <c r="S30" s="170">
        <f>Sectors_I!S30</f>
        <v>2605460701.6579609</v>
      </c>
      <c r="T30" s="170">
        <f>Sectors_I!T30</f>
        <v>52557349.805600002</v>
      </c>
      <c r="U30" s="170">
        <f>Sectors_I!U30</f>
        <v>64755375.723560989</v>
      </c>
      <c r="V30" s="170">
        <f>Sectors_I!V30</f>
        <v>117312725.52916101</v>
      </c>
      <c r="W30" s="170">
        <f>Sectors_I!W30</f>
        <v>29043796.888999999</v>
      </c>
      <c r="X30" s="170">
        <f>Sectors_I!X30</f>
        <v>43145003.911295764</v>
      </c>
      <c r="Y30" s="170">
        <f>Sectors_I!Y30</f>
        <v>72188800.80029577</v>
      </c>
      <c r="Z30" s="170">
        <f>Sectors_I!Z30</f>
        <v>485671.14779999998</v>
      </c>
      <c r="AA30" s="170">
        <f>Sectors_I!AA30</f>
        <v>4729663.4827700006</v>
      </c>
      <c r="AB30" s="170">
        <f>Sectors_I!AB30</f>
        <v>5215334.63057</v>
      </c>
    </row>
    <row r="31" spans="1:28" x14ac:dyDescent="0.2">
      <c r="A31" s="110" t="s">
        <v>137</v>
      </c>
      <c r="B31" s="166">
        <f>Sectors_I!B31</f>
        <v>2691272926.8515463</v>
      </c>
      <c r="C31" s="166">
        <f>Sectors_I!C31</f>
        <v>361561469.83317858</v>
      </c>
      <c r="D31" s="166">
        <f>Sectors_I!D31</f>
        <v>3052834396.6847258</v>
      </c>
      <c r="E31" s="167">
        <f>Sectors_I!E31</f>
        <v>76103355.581500098</v>
      </c>
      <c r="F31" s="167">
        <f>Sectors_I!F31</f>
        <v>11683745.770886168</v>
      </c>
      <c r="G31" s="167">
        <f>Sectors_I!G31</f>
        <v>87787101.352386266</v>
      </c>
      <c r="H31" s="117">
        <f>Sectors_I!H31</f>
        <v>0.15364800000000001</v>
      </c>
      <c r="I31" s="113">
        <f>Sectors_I!I31</f>
        <v>8.6919969564954971E-2</v>
      </c>
      <c r="J31" s="117">
        <f>Sectors_I!J31</f>
        <v>0.14510400000000001</v>
      </c>
      <c r="K31" s="114">
        <f>Sectors_I!K31</f>
        <v>58.914700000000003</v>
      </c>
      <c r="L31" s="114">
        <f>Sectors_I!L31</f>
        <v>79.238265799660311</v>
      </c>
      <c r="M31" s="114">
        <f>Sectors_I!M31</f>
        <v>61.344999999999999</v>
      </c>
      <c r="N31" s="170">
        <f>Sectors_I!N31</f>
        <v>64232859.345199995</v>
      </c>
      <c r="O31" s="170">
        <f>Sectors_I!O31</f>
        <v>17156969.372764997</v>
      </c>
      <c r="P31" s="170">
        <f>Sectors_I!P31</f>
        <v>81389828.717965007</v>
      </c>
      <c r="Q31" s="170">
        <f>Sectors_I!Q31</f>
        <v>2477630332.1081467</v>
      </c>
      <c r="R31" s="170">
        <f>Sectors_I!R31</f>
        <v>318152355.88489658</v>
      </c>
      <c r="S31" s="170">
        <f>Sectors_I!S31</f>
        <v>2795782687.9929438</v>
      </c>
      <c r="T31" s="170">
        <f>Sectors_I!T31</f>
        <v>127327873.4321</v>
      </c>
      <c r="U31" s="170">
        <f>Sectors_I!U31</f>
        <v>17776523.23426</v>
      </c>
      <c r="V31" s="170">
        <f>Sectors_I!V31</f>
        <v>145104396.66645998</v>
      </c>
      <c r="W31" s="170">
        <f>Sectors_I!W31</f>
        <v>83308543.893600002</v>
      </c>
      <c r="X31" s="170">
        <f>Sectors_I!X31</f>
        <v>23703800.002912</v>
      </c>
      <c r="Y31" s="170">
        <f>Sectors_I!Y31</f>
        <v>107012343.896512</v>
      </c>
      <c r="Z31" s="170">
        <f>Sectors_I!Z31</f>
        <v>3006177.4177000001</v>
      </c>
      <c r="AA31" s="170">
        <f>Sectors_I!AA31</f>
        <v>1928790.71111</v>
      </c>
      <c r="AB31" s="170">
        <f>Sectors_I!AB31</f>
        <v>4934968.1288099997</v>
      </c>
    </row>
    <row r="32" spans="1:28" x14ac:dyDescent="0.2">
      <c r="A32" s="110" t="s">
        <v>193</v>
      </c>
      <c r="B32" s="166">
        <f>Sectors_I!B32</f>
        <v>93603134.426949292</v>
      </c>
      <c r="C32" s="166">
        <f>Sectors_I!C32</f>
        <v>109851897.49802342</v>
      </c>
      <c r="D32" s="166">
        <f>Sectors_I!D32</f>
        <v>203455031.92497271</v>
      </c>
      <c r="E32" s="167">
        <f>Sectors_I!E32</f>
        <v>3267661.0021786401</v>
      </c>
      <c r="F32" s="167">
        <f>Sectors_I!F32</f>
        <v>2341313.9796787901</v>
      </c>
      <c r="G32" s="167">
        <f>Sectors_I!G32</f>
        <v>5608974.9818574302</v>
      </c>
      <c r="H32" s="117">
        <f>Sectors_I!H32</f>
        <v>0.161744</v>
      </c>
      <c r="I32" s="113">
        <f>Sectors_I!I32</f>
        <v>8.6779194644119095E-2</v>
      </c>
      <c r="J32" s="117">
        <f>Sectors_I!J32</f>
        <v>0.121196</v>
      </c>
      <c r="K32" s="114">
        <f>Sectors_I!K32</f>
        <v>59.880200000000002</v>
      </c>
      <c r="L32" s="114">
        <f>Sectors_I!L32</f>
        <v>71.854140739936113</v>
      </c>
      <c r="M32" s="114">
        <f>Sectors_I!M32</f>
        <v>66.330799999999996</v>
      </c>
      <c r="N32" s="170">
        <f>Sectors_I!N32</f>
        <v>2489406.8669000007</v>
      </c>
      <c r="O32" s="170">
        <f>Sectors_I!O32</f>
        <v>5060027.8692199998</v>
      </c>
      <c r="P32" s="170">
        <f>Sectors_I!P32</f>
        <v>7549434.7361199996</v>
      </c>
      <c r="Q32" s="170">
        <f>Sectors_I!Q32</f>
        <v>85844715.091149285</v>
      </c>
      <c r="R32" s="170">
        <f>Sectors_I!R32</f>
        <v>100669466.34434742</v>
      </c>
      <c r="S32" s="170">
        <f>Sectors_I!S32</f>
        <v>186514181.43549672</v>
      </c>
      <c r="T32" s="170">
        <f>Sectors_I!T32</f>
        <v>3115049.1086999997</v>
      </c>
      <c r="U32" s="170">
        <f>Sectors_I!U32</f>
        <v>2368035.0075000003</v>
      </c>
      <c r="V32" s="170">
        <f>Sectors_I!V32</f>
        <v>5483084.1162</v>
      </c>
      <c r="W32" s="170">
        <f>Sectors_I!W32</f>
        <v>4631156.1771</v>
      </c>
      <c r="X32" s="170">
        <f>Sectors_I!X32</f>
        <v>5986027.0461289994</v>
      </c>
      <c r="Y32" s="170">
        <f>Sectors_I!Y32</f>
        <v>10617183.223229002</v>
      </c>
      <c r="Z32" s="170">
        <f>Sectors_I!Z32</f>
        <v>12214.05</v>
      </c>
      <c r="AA32" s="170">
        <f>Sectors_I!AA32</f>
        <v>828369.10004699999</v>
      </c>
      <c r="AB32" s="170">
        <f>Sectors_I!AB32</f>
        <v>840583.15004700003</v>
      </c>
    </row>
    <row r="33" spans="1:28" x14ac:dyDescent="0.2">
      <c r="A33" s="119" t="s">
        <v>225</v>
      </c>
      <c r="B33" s="166">
        <f>Sectors_I!B33</f>
        <v>210701424.79079807</v>
      </c>
      <c r="C33" s="166">
        <f>Sectors_I!C33</f>
        <v>507256851.88750291</v>
      </c>
      <c r="D33" s="166">
        <f>Sectors_I!D33</f>
        <v>717958276.67830098</v>
      </c>
      <c r="E33" s="167">
        <f>Sectors_I!E33</f>
        <v>6381764.7956098001</v>
      </c>
      <c r="F33" s="167">
        <f>Sectors_I!F33</f>
        <v>13515488.205514472</v>
      </c>
      <c r="G33" s="167">
        <f>Sectors_I!G33</f>
        <v>19897253.00112427</v>
      </c>
      <c r="H33" s="117">
        <f>Sectors_I!H33</f>
        <v>0.130132</v>
      </c>
      <c r="I33" s="113">
        <f>Sectors_I!I33</f>
        <v>8.8454107323030773E-2</v>
      </c>
      <c r="J33" s="117">
        <f>Sectors_I!J33</f>
        <v>0.10059700000000001</v>
      </c>
      <c r="K33" s="114">
        <f>Sectors_I!K33</f>
        <v>49.237299999999998</v>
      </c>
      <c r="L33" s="114">
        <f>Sectors_I!L33</f>
        <v>59.153324573997217</v>
      </c>
      <c r="M33" s="114">
        <f>Sectors_I!M33</f>
        <v>56.250399999999999</v>
      </c>
      <c r="N33" s="170">
        <f>Sectors_I!N33</f>
        <v>792206.38</v>
      </c>
      <c r="O33" s="170">
        <f>Sectors_I!O33</f>
        <v>14665715.4943</v>
      </c>
      <c r="P33" s="170">
        <f>Sectors_I!P33</f>
        <v>15457921.874300001</v>
      </c>
      <c r="Q33" s="170">
        <f>Sectors_I!Q33</f>
        <v>155756464.49889809</v>
      </c>
      <c r="R33" s="170">
        <f>Sectors_I!R33</f>
        <v>380970316.4855029</v>
      </c>
      <c r="S33" s="170">
        <f>Sectors_I!S33</f>
        <v>536726780.98440093</v>
      </c>
      <c r="T33" s="170">
        <f>Sectors_I!T33</f>
        <v>51212158.820000008</v>
      </c>
      <c r="U33" s="170">
        <f>Sectors_I!U33</f>
        <v>109459730.23999999</v>
      </c>
      <c r="V33" s="170">
        <f>Sectors_I!V33</f>
        <v>160671889.06</v>
      </c>
      <c r="W33" s="170">
        <f>Sectors_I!W33</f>
        <v>3732801.4718999998</v>
      </c>
      <c r="X33" s="170">
        <f>Sectors_I!X33</f>
        <v>15871128.372000001</v>
      </c>
      <c r="Y33" s="170">
        <f>Sectors_I!Y33</f>
        <v>19603929.843899999</v>
      </c>
      <c r="Z33" s="170">
        <f>Sectors_I!Z33</f>
        <v>0</v>
      </c>
      <c r="AA33" s="170">
        <f>Sectors_I!AA33</f>
        <v>955676.79</v>
      </c>
      <c r="AB33" s="170">
        <f>Sectors_I!AB33</f>
        <v>955676.79</v>
      </c>
    </row>
    <row r="34" spans="1:28" x14ac:dyDescent="0.2">
      <c r="A34" s="111" t="s">
        <v>138</v>
      </c>
      <c r="B34" s="166">
        <f>Sectors_I!B34</f>
        <v>16449277471.276388</v>
      </c>
      <c r="C34" s="166">
        <f>Sectors_I!C34</f>
        <v>5591568794.0179443</v>
      </c>
      <c r="D34" s="166">
        <f>Sectors_I!D34</f>
        <v>22040846265.294334</v>
      </c>
      <c r="E34" s="167">
        <f>Sectors_I!E34</f>
        <v>451019381.19241798</v>
      </c>
      <c r="F34" s="167">
        <f>Sectors_I!F34</f>
        <v>40243762.459751099</v>
      </c>
      <c r="G34" s="167">
        <f>Sectors_I!G34</f>
        <v>491263143.65216899</v>
      </c>
      <c r="H34" s="117">
        <f>Sectors_I!H34</f>
        <v>0.157218</v>
      </c>
      <c r="I34" s="113">
        <f>Sectors_I!I34</f>
        <v>6.9697179803200865E-2</v>
      </c>
      <c r="J34" s="117">
        <f>Sectors_I!J34</f>
        <v>0.13480400000000001</v>
      </c>
      <c r="K34" s="114">
        <f>Sectors_I!K34</f>
        <v>95.200800000000001</v>
      </c>
      <c r="L34" s="114">
        <f>Sectors_I!L34</f>
        <v>139.90232088350569</v>
      </c>
      <c r="M34" s="114">
        <f>Sectors_I!M34</f>
        <v>106.422</v>
      </c>
      <c r="N34" s="170">
        <f>Sectors_I!N34</f>
        <v>225046970.46326384</v>
      </c>
      <c r="O34" s="170">
        <f>Sectors_I!O34</f>
        <v>49097177.992032804</v>
      </c>
      <c r="P34" s="170">
        <f>Sectors_I!P34</f>
        <v>274144148.45529664</v>
      </c>
      <c r="Q34" s="170">
        <f>Sectors_I!Q34</f>
        <v>15184459627.642426</v>
      </c>
      <c r="R34" s="170">
        <f>Sectors_I!R34</f>
        <v>5211347361.8092327</v>
      </c>
      <c r="S34" s="170">
        <f>Sectors_I!S34</f>
        <v>20395806989.45166</v>
      </c>
      <c r="T34" s="170">
        <f>Sectors_I!T34</f>
        <v>832072846.08753538</v>
      </c>
      <c r="U34" s="170">
        <f>Sectors_I!U34</f>
        <v>275439416.49003571</v>
      </c>
      <c r="V34" s="170">
        <f>Sectors_I!V34</f>
        <v>1107512262.5776711</v>
      </c>
      <c r="W34" s="170">
        <f>Sectors_I!W34</f>
        <v>373135729.08212578</v>
      </c>
      <c r="X34" s="170">
        <f>Sectors_I!X34</f>
        <v>83870739.84397608</v>
      </c>
      <c r="Y34" s="170">
        <f>Sectors_I!Y34</f>
        <v>457006468.92600191</v>
      </c>
      <c r="Z34" s="170">
        <f>Sectors_I!Z34</f>
        <v>59609268.464299999</v>
      </c>
      <c r="AA34" s="170">
        <f>Sectors_I!AA34</f>
        <v>20911275.874700002</v>
      </c>
      <c r="AB34" s="170">
        <f>Sectors_I!AB34</f>
        <v>80520544.339000002</v>
      </c>
    </row>
    <row r="35" spans="1:28" x14ac:dyDescent="0.2">
      <c r="A35" s="110" t="s">
        <v>139</v>
      </c>
      <c r="B35" s="166">
        <f>Sectors_I!B35</f>
        <v>121753103.50114474</v>
      </c>
      <c r="C35" s="166">
        <f>Sectors_I!C35</f>
        <v>64274858.371684544</v>
      </c>
      <c r="D35" s="166">
        <f>Sectors_I!D35</f>
        <v>186027961.87282929</v>
      </c>
      <c r="E35" s="167">
        <f>Sectors_I!E35</f>
        <v>3024624.0541660297</v>
      </c>
      <c r="F35" s="167">
        <f>Sectors_I!F35</f>
        <v>1411271.0447331299</v>
      </c>
      <c r="G35" s="167">
        <f>Sectors_I!G35</f>
        <v>4435895.0988991698</v>
      </c>
      <c r="H35" s="117">
        <f>Sectors_I!H35</f>
        <v>0.15998599999999999</v>
      </c>
      <c r="I35" s="113">
        <f>Sectors_I!I35</f>
        <v>9.1060769082053225E-2</v>
      </c>
      <c r="J35" s="117">
        <f>Sectors_I!J35</f>
        <v>0.13630800000000001</v>
      </c>
      <c r="K35" s="114">
        <f>Sectors_I!K35</f>
        <v>56.264299999999999</v>
      </c>
      <c r="L35" s="114">
        <f>Sectors_I!L35</f>
        <v>57.734591087120705</v>
      </c>
      <c r="M35" s="114">
        <f>Sectors_I!M35</f>
        <v>56.767699999999998</v>
      </c>
      <c r="N35" s="170">
        <f>Sectors_I!N35</f>
        <v>1092316.0403</v>
      </c>
      <c r="O35" s="170">
        <f>Sectors_I!O35</f>
        <v>392219.85880000005</v>
      </c>
      <c r="P35" s="170">
        <f>Sectors_I!P35</f>
        <v>1484535.8990999998</v>
      </c>
      <c r="Q35" s="170">
        <f>Sectors_I!Q35</f>
        <v>115340939.2774847</v>
      </c>
      <c r="R35" s="170">
        <f>Sectors_I!R35</f>
        <v>60323702.730284542</v>
      </c>
      <c r="S35" s="170">
        <f>Sectors_I!S35</f>
        <v>175664642.00776926</v>
      </c>
      <c r="T35" s="170">
        <f>Sectors_I!T35</f>
        <v>4535817.3969000001</v>
      </c>
      <c r="U35" s="170">
        <f>Sectors_I!U35</f>
        <v>3250289.1243000003</v>
      </c>
      <c r="V35" s="170">
        <f>Sectors_I!V35</f>
        <v>7786106.5211999994</v>
      </c>
      <c r="W35" s="170">
        <f>Sectors_I!W35</f>
        <v>1849082.4567600398</v>
      </c>
      <c r="X35" s="170">
        <f>Sectors_I!X35</f>
        <v>700866.51709999994</v>
      </c>
      <c r="Y35" s="170">
        <f>Sectors_I!Y35</f>
        <v>2549948.9738600398</v>
      </c>
      <c r="Z35" s="170">
        <f>Sectors_I!Z35</f>
        <v>27264.37</v>
      </c>
      <c r="AA35" s="170">
        <f>Sectors_I!AA35</f>
        <v>0</v>
      </c>
      <c r="AB35" s="170">
        <f>Sectors_I!AB35</f>
        <v>27264.37</v>
      </c>
    </row>
    <row r="36" spans="1:28" x14ac:dyDescent="0.2">
      <c r="A36" s="110" t="s">
        <v>140</v>
      </c>
      <c r="B36" s="166">
        <f>Sectors_I!B36</f>
        <v>8426158291.630517</v>
      </c>
      <c r="C36" s="166">
        <f>Sectors_I!C36</f>
        <v>1208906610.5776067</v>
      </c>
      <c r="D36" s="166">
        <f>Sectors_I!D36</f>
        <v>9635064902.2081261</v>
      </c>
      <c r="E36" s="167">
        <f>Sectors_I!E36</f>
        <v>343988695.32581651</v>
      </c>
      <c r="F36" s="167">
        <f>Sectors_I!F36</f>
        <v>7833078.3483757498</v>
      </c>
      <c r="G36" s="167">
        <f>Sectors_I!G36</f>
        <v>351821773.67418736</v>
      </c>
      <c r="H36" s="117">
        <f>Sectors_I!H36</f>
        <v>0.175703</v>
      </c>
      <c r="I36" s="113">
        <f>Sectors_I!I36</f>
        <v>6.9851375001117794E-2</v>
      </c>
      <c r="J36" s="117">
        <f>Sectors_I!J36</f>
        <v>0.16286900000000001</v>
      </c>
      <c r="K36" s="114">
        <f>Sectors_I!K36</f>
        <v>61.597499999999997</v>
      </c>
      <c r="L36" s="114">
        <f>Sectors_I!L36</f>
        <v>76.432434351854894</v>
      </c>
      <c r="M36" s="114">
        <f>Sectors_I!M36</f>
        <v>63.4392</v>
      </c>
      <c r="N36" s="170">
        <f>Sectors_I!N36</f>
        <v>142909898.30296385</v>
      </c>
      <c r="O36" s="170">
        <f>Sectors_I!O36</f>
        <v>10133278.960558809</v>
      </c>
      <c r="P36" s="170">
        <f>Sectors_I!P36</f>
        <v>153043177.26342267</v>
      </c>
      <c r="Q36" s="170">
        <f>Sectors_I!Q36</f>
        <v>7727504463.0734882</v>
      </c>
      <c r="R36" s="170">
        <f>Sectors_I!R36</f>
        <v>1157025536.099117</v>
      </c>
      <c r="S36" s="170">
        <f>Sectors_I!S36</f>
        <v>8884529999.1726112</v>
      </c>
      <c r="T36" s="170">
        <f>Sectors_I!T36</f>
        <v>429881808.32426393</v>
      </c>
      <c r="U36" s="170">
        <f>Sectors_I!U36</f>
        <v>32030250.511946745</v>
      </c>
      <c r="V36" s="170">
        <f>Sectors_I!V36</f>
        <v>461912058.83621061</v>
      </c>
      <c r="W36" s="170">
        <f>Sectors_I!W36</f>
        <v>243747139.74986574</v>
      </c>
      <c r="X36" s="170">
        <f>Sectors_I!X36</f>
        <v>16197394.02784308</v>
      </c>
      <c r="Y36" s="170">
        <f>Sectors_I!Y36</f>
        <v>259944533.77770478</v>
      </c>
      <c r="Z36" s="170">
        <f>Sectors_I!Z36</f>
        <v>25024880.482900005</v>
      </c>
      <c r="AA36" s="170">
        <f>Sectors_I!AA36</f>
        <v>3653429.9386999998</v>
      </c>
      <c r="AB36" s="170">
        <f>Sectors_I!AB36</f>
        <v>28678310.421600003</v>
      </c>
    </row>
    <row r="37" spans="1:28" x14ac:dyDescent="0.2">
      <c r="A37" s="110" t="s">
        <v>226</v>
      </c>
      <c r="B37" s="166">
        <f>Sectors_I!B37</f>
        <v>747061.78110000002</v>
      </c>
      <c r="C37" s="166">
        <f>Sectors_I!C37</f>
        <v>0</v>
      </c>
      <c r="D37" s="166">
        <f>Sectors_I!D37</f>
        <v>747061.78110000002</v>
      </c>
      <c r="E37" s="167">
        <f>Sectors_I!E37</f>
        <v>207931.42522012998</v>
      </c>
      <c r="F37" s="167">
        <f>Sectors_I!F37</f>
        <v>0</v>
      </c>
      <c r="G37" s="167">
        <f>Sectors_I!G37</f>
        <v>207931.42522012998</v>
      </c>
      <c r="H37" s="117">
        <f>Sectors_I!H37</f>
        <v>0.29170299999999999</v>
      </c>
      <c r="I37" s="113" t="str">
        <f>Sectors_I!I37</f>
        <v/>
      </c>
      <c r="J37" s="117">
        <f>Sectors_I!J37</f>
        <v>0.29170299999999999</v>
      </c>
      <c r="K37" s="114">
        <f>Sectors_I!K37</f>
        <v>46.598500000000001</v>
      </c>
      <c r="L37" s="114" t="str">
        <f>Sectors_I!L37</f>
        <v/>
      </c>
      <c r="M37" s="114">
        <f>Sectors_I!M37</f>
        <v>46.598500000000001</v>
      </c>
      <c r="N37" s="170">
        <f>Sectors_I!N37</f>
        <v>87781.199799999988</v>
      </c>
      <c r="O37" s="170">
        <f>Sectors_I!O37</f>
        <v>0</v>
      </c>
      <c r="P37" s="170">
        <f>Sectors_I!P37</f>
        <v>87781.199799999988</v>
      </c>
      <c r="Q37" s="170">
        <f>Sectors_I!Q37</f>
        <v>298052.16000000003</v>
      </c>
      <c r="R37" s="170">
        <f>Sectors_I!R37</f>
        <v>0</v>
      </c>
      <c r="S37" s="170">
        <f>Sectors_I!S37</f>
        <v>298052.16000000003</v>
      </c>
      <c r="T37" s="170">
        <f>Sectors_I!T37</f>
        <v>230529.29249999998</v>
      </c>
      <c r="U37" s="170">
        <f>Sectors_I!U37</f>
        <v>0</v>
      </c>
      <c r="V37" s="170">
        <f>Sectors_I!V37</f>
        <v>230529.29249999998</v>
      </c>
      <c r="W37" s="170">
        <f>Sectors_I!W37</f>
        <v>210084.06789999999</v>
      </c>
      <c r="X37" s="170">
        <f>Sectors_I!X37</f>
        <v>0</v>
      </c>
      <c r="Y37" s="170">
        <f>Sectors_I!Y37</f>
        <v>210084.06789999999</v>
      </c>
      <c r="Z37" s="170">
        <f>Sectors_I!Z37</f>
        <v>8396.2607000000007</v>
      </c>
      <c r="AA37" s="170">
        <f>Sectors_I!AA37</f>
        <v>0</v>
      </c>
      <c r="AB37" s="170">
        <f>Sectors_I!AB37</f>
        <v>8396.2607000000007</v>
      </c>
    </row>
    <row r="38" spans="1:28" x14ac:dyDescent="0.2">
      <c r="A38" s="110" t="s">
        <v>141</v>
      </c>
      <c r="B38" s="166">
        <f>Sectors_I!B38</f>
        <v>426105641.74562192</v>
      </c>
      <c r="C38" s="166">
        <f>Sectors_I!C38</f>
        <v>14.620699999999999</v>
      </c>
      <c r="D38" s="166">
        <f>Sectors_I!D38</f>
        <v>426105656.36632192</v>
      </c>
      <c r="E38" s="167">
        <f>Sectors_I!E38</f>
        <v>14692190.249310691</v>
      </c>
      <c r="F38" s="167">
        <f>Sectors_I!F38</f>
        <v>0</v>
      </c>
      <c r="G38" s="167">
        <f>Sectors_I!G38</f>
        <v>14692190.249310691</v>
      </c>
      <c r="H38" s="117">
        <f>Sectors_I!H38</f>
        <v>0.110689</v>
      </c>
      <c r="I38" s="113" t="str">
        <f>Sectors_I!I38</f>
        <v/>
      </c>
      <c r="J38" s="117">
        <f>Sectors_I!J38</f>
        <v>0.110689</v>
      </c>
      <c r="K38" s="114">
        <f>Sectors_I!K38</f>
        <v>16.845400000000001</v>
      </c>
      <c r="L38" s="114" t="str">
        <f>Sectors_I!L38</f>
        <v/>
      </c>
      <c r="M38" s="114">
        <f>Sectors_I!M38</f>
        <v>16.845400000000001</v>
      </c>
      <c r="N38" s="170">
        <f>Sectors_I!N38</f>
        <v>5224996.4493000004</v>
      </c>
      <c r="O38" s="170">
        <f>Sectors_I!O38</f>
        <v>0</v>
      </c>
      <c r="P38" s="170">
        <f>Sectors_I!P38</f>
        <v>5224996.4493000004</v>
      </c>
      <c r="Q38" s="170">
        <f>Sectors_I!Q38</f>
        <v>411265574.00632191</v>
      </c>
      <c r="R38" s="170">
        <f>Sectors_I!R38</f>
        <v>14.620699999999999</v>
      </c>
      <c r="S38" s="170">
        <f>Sectors_I!S38</f>
        <v>411265588.62702191</v>
      </c>
      <c r="T38" s="170">
        <f>Sectors_I!T38</f>
        <v>8737617.8044000007</v>
      </c>
      <c r="U38" s="170">
        <f>Sectors_I!U38</f>
        <v>0</v>
      </c>
      <c r="V38" s="170">
        <f>Sectors_I!V38</f>
        <v>8737617.8044000007</v>
      </c>
      <c r="W38" s="170">
        <f>Sectors_I!W38</f>
        <v>6102449.9348999998</v>
      </c>
      <c r="X38" s="170">
        <f>Sectors_I!X38</f>
        <v>0</v>
      </c>
      <c r="Y38" s="170">
        <f>Sectors_I!Y38</f>
        <v>6102449.9349000007</v>
      </c>
      <c r="Z38" s="170">
        <f>Sectors_I!Z38</f>
        <v>0</v>
      </c>
      <c r="AA38" s="170">
        <f>Sectors_I!AA38</f>
        <v>0</v>
      </c>
      <c r="AB38" s="170">
        <f>Sectors_I!AB38</f>
        <v>0</v>
      </c>
    </row>
    <row r="39" spans="1:28" x14ac:dyDescent="0.2">
      <c r="A39" s="110" t="s">
        <v>142</v>
      </c>
      <c r="B39" s="166">
        <f>Sectors_I!B39</f>
        <v>68228030.271599993</v>
      </c>
      <c r="C39" s="166">
        <f>Sectors_I!C39</f>
        <v>9226031.6654240005</v>
      </c>
      <c r="D39" s="166">
        <f>Sectors_I!D39</f>
        <v>77454061.937023997</v>
      </c>
      <c r="E39" s="167">
        <f>Sectors_I!E39</f>
        <v>10432794.51515048</v>
      </c>
      <c r="F39" s="167">
        <f>Sectors_I!F39</f>
        <v>4363308.0378071694</v>
      </c>
      <c r="G39" s="167">
        <f>Sectors_I!G39</f>
        <v>14796102.552957661</v>
      </c>
      <c r="H39" s="117">
        <f>Sectors_I!H39</f>
        <v>0.15818699999999999</v>
      </c>
      <c r="I39" s="113">
        <f>Sectors_I!I39</f>
        <v>0.10227238155389436</v>
      </c>
      <c r="J39" s="117">
        <f>Sectors_I!J39</f>
        <v>0.15250900000000001</v>
      </c>
      <c r="K39" s="114">
        <f>Sectors_I!K39</f>
        <v>200.91900000000001</v>
      </c>
      <c r="L39" s="114">
        <f>Sectors_I!L39</f>
        <v>72.93490738802889</v>
      </c>
      <c r="M39" s="114">
        <f>Sectors_I!M39</f>
        <v>187.91300000000001</v>
      </c>
      <c r="N39" s="170">
        <f>Sectors_I!N39</f>
        <v>3175920.4576999997</v>
      </c>
      <c r="O39" s="170">
        <f>Sectors_I!O39</f>
        <v>2603539.8287100005</v>
      </c>
      <c r="P39" s="170">
        <f>Sectors_I!P39</f>
        <v>5779460.2864100002</v>
      </c>
      <c r="Q39" s="170">
        <f>Sectors_I!Q39</f>
        <v>53361861.028099991</v>
      </c>
      <c r="R39" s="170">
        <f>Sectors_I!R39</f>
        <v>4673848.5152440006</v>
      </c>
      <c r="S39" s="170">
        <f>Sectors_I!S39</f>
        <v>58035709.543343998</v>
      </c>
      <c r="T39" s="170">
        <f>Sectors_I!T39</f>
        <v>5613780.6258999994</v>
      </c>
      <c r="U39" s="170">
        <f>Sectors_I!U39</f>
        <v>315724.84499999997</v>
      </c>
      <c r="V39" s="170">
        <f>Sectors_I!V39</f>
        <v>5929505.4709000001</v>
      </c>
      <c r="W39" s="170">
        <f>Sectors_I!W39</f>
        <v>9252388.6175999995</v>
      </c>
      <c r="X39" s="170">
        <f>Sectors_I!X39</f>
        <v>4236458.3051799992</v>
      </c>
      <c r="Y39" s="170">
        <f>Sectors_I!Y39</f>
        <v>13488846.922780002</v>
      </c>
      <c r="Z39" s="170">
        <f>Sectors_I!Z39</f>
        <v>0</v>
      </c>
      <c r="AA39" s="170">
        <f>Sectors_I!AA39</f>
        <v>0</v>
      </c>
      <c r="AB39" s="170">
        <f>Sectors_I!AB39</f>
        <v>0</v>
      </c>
    </row>
    <row r="40" spans="1:28" x14ac:dyDescent="0.2">
      <c r="A40" s="110" t="s">
        <v>143</v>
      </c>
      <c r="B40" s="166">
        <f>Sectors_I!B40</f>
        <v>460433970.56200004</v>
      </c>
      <c r="C40" s="166">
        <f>Sectors_I!C40</f>
        <v>5042302.639870001</v>
      </c>
      <c r="D40" s="166">
        <f>Sectors_I!D40</f>
        <v>465476273.20186996</v>
      </c>
      <c r="E40" s="167">
        <f>Sectors_I!E40</f>
        <v>26169877.332573514</v>
      </c>
      <c r="F40" s="167">
        <f>Sectors_I!F40</f>
        <v>1513677.4886513799</v>
      </c>
      <c r="G40" s="167">
        <f>Sectors_I!G40</f>
        <v>27683554.821224902</v>
      </c>
      <c r="H40" s="117">
        <f>Sectors_I!H40</f>
        <v>0.32829000000000003</v>
      </c>
      <c r="I40" s="113">
        <f>Sectors_I!I40</f>
        <v>0.34711103765577561</v>
      </c>
      <c r="J40" s="117">
        <f>Sectors_I!J40</f>
        <v>0.32849400000000001</v>
      </c>
      <c r="K40" s="114">
        <f>Sectors_I!K40</f>
        <v>223.30199999999999</v>
      </c>
      <c r="L40" s="114">
        <f>Sectors_I!L40</f>
        <v>99.177691154747194</v>
      </c>
      <c r="M40" s="114">
        <f>Sectors_I!M40</f>
        <v>221.97</v>
      </c>
      <c r="N40" s="170">
        <f>Sectors_I!N40</f>
        <v>10490186.569499999</v>
      </c>
      <c r="O40" s="170">
        <f>Sectors_I!O40</f>
        <v>1446620.9875</v>
      </c>
      <c r="P40" s="170">
        <f>Sectors_I!P40</f>
        <v>11936807.557000002</v>
      </c>
      <c r="Q40" s="170">
        <f>Sectors_I!Q40</f>
        <v>411854141.86970001</v>
      </c>
      <c r="R40" s="170">
        <f>Sectors_I!R40</f>
        <v>3343437.234170001</v>
      </c>
      <c r="S40" s="170">
        <f>Sectors_I!S40</f>
        <v>415197579.10386997</v>
      </c>
      <c r="T40" s="170">
        <f>Sectors_I!T40</f>
        <v>36369949.826299995</v>
      </c>
      <c r="U40" s="170">
        <f>Sectors_I!U40</f>
        <v>242962.65970000002</v>
      </c>
      <c r="V40" s="170">
        <f>Sectors_I!V40</f>
        <v>36612912.486000001</v>
      </c>
      <c r="W40" s="170">
        <f>Sectors_I!W40</f>
        <v>12209878.866</v>
      </c>
      <c r="X40" s="170">
        <f>Sectors_I!X40</f>
        <v>1455902.746</v>
      </c>
      <c r="Y40" s="170">
        <f>Sectors_I!Y40</f>
        <v>13665781.612</v>
      </c>
      <c r="Z40" s="170">
        <f>Sectors_I!Z40</f>
        <v>0</v>
      </c>
      <c r="AA40" s="170">
        <f>Sectors_I!AA40</f>
        <v>0</v>
      </c>
      <c r="AB40" s="170">
        <f>Sectors_I!AB40</f>
        <v>0</v>
      </c>
    </row>
    <row r="41" spans="1:28" x14ac:dyDescent="0.2">
      <c r="A41" s="110" t="s">
        <v>144</v>
      </c>
      <c r="B41" s="166">
        <f>Sectors_I!B41</f>
        <v>6621184049.4533978</v>
      </c>
      <c r="C41" s="166">
        <f>Sectors_I!C41</f>
        <v>4302835195.763114</v>
      </c>
      <c r="D41" s="166">
        <f>Sectors_I!D41</f>
        <v>10924019245.216511</v>
      </c>
      <c r="E41" s="167">
        <f>Sectors_I!E41</f>
        <v>50171878.439156435</v>
      </c>
      <c r="F41" s="167">
        <f>Sectors_I!F41</f>
        <v>25056962.897608411</v>
      </c>
      <c r="G41" s="167">
        <f>Sectors_I!G41</f>
        <v>75228841.336764857</v>
      </c>
      <c r="H41" s="117">
        <f>Sectors_I!H41</f>
        <v>0.12224599999999999</v>
      </c>
      <c r="I41" s="113">
        <f>Sectors_I!I41</f>
        <v>6.8912095092679398E-2</v>
      </c>
      <c r="J41" s="117">
        <f>Sectors_I!J41</f>
        <v>0.101467</v>
      </c>
      <c r="K41" s="114">
        <f>Sectors_I!K41</f>
        <v>138.16900000000001</v>
      </c>
      <c r="L41" s="114">
        <f>Sectors_I!L41</f>
        <v>159.3235249846569</v>
      </c>
      <c r="M41" s="114">
        <f>Sectors_I!M41</f>
        <v>146.45099999999999</v>
      </c>
      <c r="N41" s="170">
        <f>Sectors_I!N41</f>
        <v>57111640.759899996</v>
      </c>
      <c r="O41" s="170">
        <f>Sectors_I!O41</f>
        <v>34447182.093383998</v>
      </c>
      <c r="P41" s="170">
        <f>Sectors_I!P41</f>
        <v>91558822.853384003</v>
      </c>
      <c r="Q41" s="170">
        <f>Sectors_I!Q41</f>
        <v>6156307530.8607264</v>
      </c>
      <c r="R41" s="170">
        <f>Sectors_I!R41</f>
        <v>3984835238.2038684</v>
      </c>
      <c r="S41" s="170">
        <f>Sectors_I!S41</f>
        <v>10141142769.064493</v>
      </c>
      <c r="T41" s="170">
        <f>Sectors_I!T41</f>
        <v>337274988.80677158</v>
      </c>
      <c r="U41" s="170">
        <f>Sectors_I!U41</f>
        <v>239549103.86036897</v>
      </c>
      <c r="V41" s="170">
        <f>Sectors_I!V41</f>
        <v>576824092.66714036</v>
      </c>
      <c r="W41" s="170">
        <f>Sectors_I!W41</f>
        <v>93052802.435200006</v>
      </c>
      <c r="X41" s="170">
        <f>Sectors_I!X41</f>
        <v>61193007.762876987</v>
      </c>
      <c r="Y41" s="170">
        <f>Sectors_I!Y41</f>
        <v>154245810.19817701</v>
      </c>
      <c r="Z41" s="170">
        <f>Sectors_I!Z41</f>
        <v>34548727.350699998</v>
      </c>
      <c r="AA41" s="170">
        <f>Sectors_I!AA41</f>
        <v>17257845.936000001</v>
      </c>
      <c r="AB41" s="170">
        <f>Sectors_I!AB41</f>
        <v>51806573.286699995</v>
      </c>
    </row>
    <row r="42" spans="1:28" s="123" customFormat="1" x14ac:dyDescent="0.2">
      <c r="A42" s="119" t="s">
        <v>145</v>
      </c>
      <c r="B42" s="168">
        <f>Sectors_I!B42</f>
        <v>4881402432.2537994</v>
      </c>
      <c r="C42" s="168">
        <f>Sectors_I!C42</f>
        <v>3558966133.2719212</v>
      </c>
      <c r="D42" s="168">
        <f>Sectors_I!D42</f>
        <v>8440368565.5257149</v>
      </c>
      <c r="E42" s="169">
        <f>Sectors_I!E42</f>
        <v>41360274.792448744</v>
      </c>
      <c r="F42" s="169">
        <f>Sectors_I!F42</f>
        <v>22381291.01705391</v>
      </c>
      <c r="G42" s="169">
        <f>Sectors_I!G42</f>
        <v>63741565.809502654</v>
      </c>
      <c r="H42" s="120">
        <f>Sectors_I!H42</f>
        <v>0.121017</v>
      </c>
      <c r="I42" s="121">
        <f>Sectors_I!I42</f>
        <v>6.9060334408119081E-2</v>
      </c>
      <c r="J42" s="120">
        <f>Sectors_I!J42</f>
        <v>9.9178199999999994E-2</v>
      </c>
      <c r="K42" s="122">
        <f>Sectors_I!K42</f>
        <v>140.874</v>
      </c>
      <c r="L42" s="122">
        <f>Sectors_I!L42</f>
        <v>161.60483241617021</v>
      </c>
      <c r="M42" s="122">
        <f>Sectors_I!M42</f>
        <v>149.565</v>
      </c>
      <c r="N42" s="171">
        <f>Sectors_I!N42</f>
        <v>49826788.026800007</v>
      </c>
      <c r="O42" s="171">
        <f>Sectors_I!O42</f>
        <v>29622070.971284002</v>
      </c>
      <c r="P42" s="171">
        <f>Sectors_I!P42</f>
        <v>79448858.997984007</v>
      </c>
      <c r="Q42" s="171">
        <f>Sectors_I!Q42</f>
        <v>4512402201.2101994</v>
      </c>
      <c r="R42" s="171">
        <f>Sectors_I!R42</f>
        <v>3279231770.6682401</v>
      </c>
      <c r="S42" s="171">
        <f>Sectors_I!S42</f>
        <v>7791633971.8784342</v>
      </c>
      <c r="T42" s="171">
        <f>Sectors_I!T42</f>
        <v>255173512.02950001</v>
      </c>
      <c r="U42" s="171">
        <f>Sectors_I!U42</f>
        <v>209028442.48250747</v>
      </c>
      <c r="V42" s="171">
        <f>Sectors_I!V42</f>
        <v>464201954.51200747</v>
      </c>
      <c r="W42" s="171">
        <f>Sectors_I!W42</f>
        <v>79605276.495499998</v>
      </c>
      <c r="X42" s="171">
        <f>Sectors_I!X42</f>
        <v>55543665.946873009</v>
      </c>
      <c r="Y42" s="171">
        <f>Sectors_I!Y42</f>
        <v>135148942.44237301</v>
      </c>
      <c r="Z42" s="171">
        <f>Sectors_I!Z42</f>
        <v>34221442.518600002</v>
      </c>
      <c r="AA42" s="171">
        <f>Sectors_I!AA42</f>
        <v>15162254.1743</v>
      </c>
      <c r="AB42" s="171">
        <f>Sectors_I!AB42</f>
        <v>49383696.692900002</v>
      </c>
    </row>
    <row r="43" spans="1:28" s="123" customFormat="1" x14ac:dyDescent="0.2">
      <c r="A43" s="119" t="s">
        <v>146</v>
      </c>
      <c r="B43" s="168">
        <f>Sectors_I!B43</f>
        <v>1088344355.0717795</v>
      </c>
      <c r="C43" s="168">
        <f>Sectors_I!C43</f>
        <v>515808636.232921</v>
      </c>
      <c r="D43" s="168">
        <f>Sectors_I!D43</f>
        <v>1604152991.3047016</v>
      </c>
      <c r="E43" s="169">
        <f>Sectors_I!E43</f>
        <v>4282979.6091439007</v>
      </c>
      <c r="F43" s="169">
        <f>Sectors_I!F43</f>
        <v>1408068.1070998297</v>
      </c>
      <c r="G43" s="169">
        <f>Sectors_I!G43</f>
        <v>5691047.7162437104</v>
      </c>
      <c r="H43" s="120">
        <f>Sectors_I!H43</f>
        <v>0.11945699999999999</v>
      </c>
      <c r="I43" s="121">
        <f>Sectors_I!I43</f>
        <v>6.8515280960586192E-2</v>
      </c>
      <c r="J43" s="120">
        <f>Sectors_I!J43</f>
        <v>0.10317900000000001</v>
      </c>
      <c r="K43" s="122">
        <f>Sectors_I!K43</f>
        <v>141.08799999999999</v>
      </c>
      <c r="L43" s="122">
        <f>Sectors_I!L43</f>
        <v>140.63548114693529</v>
      </c>
      <c r="M43" s="122">
        <f>Sectors_I!M43</f>
        <v>140.94300000000001</v>
      </c>
      <c r="N43" s="171">
        <f>Sectors_I!N43</f>
        <v>3661018.1912000002</v>
      </c>
      <c r="O43" s="171">
        <f>Sectors_I!O43</f>
        <v>3905976.3267000001</v>
      </c>
      <c r="P43" s="171">
        <f>Sectors_I!P43</f>
        <v>7566994.5179000003</v>
      </c>
      <c r="Q43" s="171">
        <f>Sectors_I!Q43</f>
        <v>1028826059.5124794</v>
      </c>
      <c r="R43" s="171">
        <f>Sectors_I!R43</f>
        <v>494280542.58281547</v>
      </c>
      <c r="S43" s="171">
        <f>Sectors_I!S43</f>
        <v>1523106602.0952961</v>
      </c>
      <c r="T43" s="171">
        <f>Sectors_I!T43</f>
        <v>52359176.818499997</v>
      </c>
      <c r="U43" s="171">
        <f>Sectors_I!U43</f>
        <v>15601106.1303715</v>
      </c>
      <c r="V43" s="171">
        <f>Sectors_I!V43</f>
        <v>67960282.948971495</v>
      </c>
      <c r="W43" s="171">
        <f>Sectors_I!W43</f>
        <v>7008505.0781000014</v>
      </c>
      <c r="X43" s="171">
        <f>Sectors_I!X43</f>
        <v>3831910.6701339995</v>
      </c>
      <c r="Y43" s="171">
        <f>Sectors_I!Y43</f>
        <v>10840415.748134</v>
      </c>
      <c r="Z43" s="171">
        <f>Sectors_I!Z43</f>
        <v>150613.66269999999</v>
      </c>
      <c r="AA43" s="171">
        <f>Sectors_I!AA43</f>
        <v>2095076.8496000001</v>
      </c>
      <c r="AB43" s="171">
        <f>Sectors_I!AB43</f>
        <v>2245690.5123000001</v>
      </c>
    </row>
    <row r="44" spans="1:28" s="123" customFormat="1" x14ac:dyDescent="0.2">
      <c r="A44" s="119" t="s">
        <v>227</v>
      </c>
      <c r="B44" s="168">
        <f>Sectors_I!B44</f>
        <v>651437262.12782037</v>
      </c>
      <c r="C44" s="168">
        <f>Sectors_I!C44</f>
        <v>228060426.25827238</v>
      </c>
      <c r="D44" s="168">
        <f>Sectors_I!D44</f>
        <v>879497688.38609326</v>
      </c>
      <c r="E44" s="169">
        <f>Sectors_I!E44</f>
        <v>4528624.0375637989</v>
      </c>
      <c r="F44" s="169">
        <f>Sectors_I!F44</f>
        <v>1267603.7734547001</v>
      </c>
      <c r="G44" s="169">
        <f>Sectors_I!G44</f>
        <v>5796227.8110184995</v>
      </c>
      <c r="H44" s="120">
        <f>Sectors_I!H44</f>
        <v>0.136541</v>
      </c>
      <c r="I44" s="121">
        <f>Sectors_I!I44</f>
        <v>6.7473485847358072E-2</v>
      </c>
      <c r="J44" s="120">
        <f>Sectors_I!J44</f>
        <v>0.118909</v>
      </c>
      <c r="K44" s="122">
        <f>Sectors_I!K44</f>
        <v>113.05800000000001</v>
      </c>
      <c r="L44" s="122">
        <f>Sectors_I!L44</f>
        <v>166.08520022121184</v>
      </c>
      <c r="M44" s="122">
        <f>Sectors_I!M44</f>
        <v>126.694</v>
      </c>
      <c r="N44" s="171">
        <f>Sectors_I!N44</f>
        <v>3623834.5419000001</v>
      </c>
      <c r="O44" s="171">
        <f>Sectors_I!O44</f>
        <v>919134.79550000001</v>
      </c>
      <c r="P44" s="171">
        <f>Sectors_I!P44</f>
        <v>4542969.3374000005</v>
      </c>
      <c r="Q44" s="171">
        <f>Sectors_I!Q44</f>
        <v>615079270.13794887</v>
      </c>
      <c r="R44" s="171">
        <f>Sectors_I!R44</f>
        <v>211322924.9528124</v>
      </c>
      <c r="S44" s="171">
        <f>Sectors_I!S44</f>
        <v>826402195.09076178</v>
      </c>
      <c r="T44" s="171">
        <f>Sectors_I!T44</f>
        <v>29742299.958871447</v>
      </c>
      <c r="U44" s="171">
        <f>Sectors_I!U44</f>
        <v>14919555.24729</v>
      </c>
      <c r="V44" s="171">
        <f>Sectors_I!V44</f>
        <v>44661855.206161439</v>
      </c>
      <c r="W44" s="171">
        <f>Sectors_I!W44</f>
        <v>6439020.8615999995</v>
      </c>
      <c r="X44" s="171">
        <f>Sectors_I!X44</f>
        <v>1817431.14607</v>
      </c>
      <c r="Y44" s="171">
        <f>Sectors_I!Y44</f>
        <v>8256452.0076700002</v>
      </c>
      <c r="Z44" s="171">
        <f>Sectors_I!Z44</f>
        <v>176671.16940000001</v>
      </c>
      <c r="AA44" s="171">
        <f>Sectors_I!AA44</f>
        <v>514.91210000000001</v>
      </c>
      <c r="AB44" s="171">
        <f>Sectors_I!AB44</f>
        <v>177186.0815</v>
      </c>
    </row>
    <row r="45" spans="1:28" x14ac:dyDescent="0.2">
      <c r="A45" s="110" t="s">
        <v>229</v>
      </c>
      <c r="B45" s="166">
        <f>Sectors_I!B45</f>
        <v>318745370.11109996</v>
      </c>
      <c r="C45" s="166">
        <f>Sectors_I!C45</f>
        <v>1249587.87074227</v>
      </c>
      <c r="D45" s="166">
        <f>Sectors_I!D45</f>
        <v>319994957.98184228</v>
      </c>
      <c r="E45" s="167">
        <f>Sectors_I!E45</f>
        <v>2239059.4666599999</v>
      </c>
      <c r="F45" s="167">
        <f>Sectors_I!F45</f>
        <v>55774.56768</v>
      </c>
      <c r="G45" s="167">
        <f>Sectors_I!G45</f>
        <v>2294834.0343399998</v>
      </c>
      <c r="H45" s="117">
        <f>Sectors_I!H45</f>
        <v>0.194023</v>
      </c>
      <c r="I45" s="113">
        <f>Sectors_I!I45</f>
        <v>0.19587599999999999</v>
      </c>
      <c r="J45" s="117">
        <f>Sectors_I!J45</f>
        <v>0.19402</v>
      </c>
      <c r="K45" s="114">
        <f>Sectors_I!K45</f>
        <v>16.935500000000001</v>
      </c>
      <c r="L45" s="114">
        <f>Sectors_I!L45</f>
        <v>121.40900000000002</v>
      </c>
      <c r="M45" s="114">
        <f>Sectors_I!M45</f>
        <v>17.343599999999999</v>
      </c>
      <c r="N45" s="170">
        <f>Sectors_I!N45</f>
        <v>4941632.3037</v>
      </c>
      <c r="O45" s="170">
        <f>Sectors_I!O45</f>
        <v>74336.263080000004</v>
      </c>
      <c r="P45" s="170">
        <f>Sectors_I!P45</f>
        <v>5015968.56678</v>
      </c>
      <c r="Q45" s="170">
        <f>Sectors_I!Q45</f>
        <v>302645789.99680001</v>
      </c>
      <c r="R45" s="170">
        <f>Sectors_I!R45</f>
        <v>1145584.4170422698</v>
      </c>
      <c r="S45" s="170">
        <f>Sectors_I!S45</f>
        <v>303791374.41384226</v>
      </c>
      <c r="T45" s="170">
        <f>Sectors_I!T45</f>
        <v>9407176.6804999989</v>
      </c>
      <c r="U45" s="170">
        <f>Sectors_I!U45</f>
        <v>16892.97882</v>
      </c>
      <c r="V45" s="170">
        <f>Sectors_I!V45</f>
        <v>9424069.6593200006</v>
      </c>
      <c r="W45" s="170">
        <f>Sectors_I!W45</f>
        <v>6692403.4338000007</v>
      </c>
      <c r="X45" s="170">
        <f>Sectors_I!X45</f>
        <v>87110.474879999994</v>
      </c>
      <c r="Y45" s="170">
        <f>Sectors_I!Y45</f>
        <v>6779513.9086799994</v>
      </c>
      <c r="Z45" s="170">
        <f>Sectors_I!Z45</f>
        <v>0</v>
      </c>
      <c r="AA45" s="170">
        <f>Sectors_I!AA45</f>
        <v>0</v>
      </c>
      <c r="AB45" s="170">
        <f>Sectors_I!AB45</f>
        <v>0</v>
      </c>
    </row>
    <row r="46" spans="1:28" x14ac:dyDescent="0.2">
      <c r="A46" s="110" t="s">
        <v>228</v>
      </c>
      <c r="B46" s="166">
        <f>Sectors_I!B46</f>
        <v>6030129.7696000002</v>
      </c>
      <c r="C46" s="166">
        <f>Sectors_I!C46</f>
        <v>34192.508800000003</v>
      </c>
      <c r="D46" s="166">
        <f>Sectors_I!D46</f>
        <v>6064322.2784000002</v>
      </c>
      <c r="E46" s="167">
        <f>Sectors_I!E46</f>
        <v>92419.174264250003</v>
      </c>
      <c r="F46" s="167">
        <f>Sectors_I!F46</f>
        <v>9690.0751</v>
      </c>
      <c r="G46" s="167">
        <f>Sectors_I!G46</f>
        <v>102109.24936424999</v>
      </c>
      <c r="H46" s="117">
        <f>Sectors_I!H46</f>
        <v>5.39911E-2</v>
      </c>
      <c r="I46" s="113">
        <f>Sectors_I!I46</f>
        <v>7.0000000000000007E-2</v>
      </c>
      <c r="J46" s="117">
        <f>Sectors_I!J46</f>
        <v>5.3968099999999998E-2</v>
      </c>
      <c r="K46" s="114">
        <f>Sectors_I!K46</f>
        <v>59.786200000000001</v>
      </c>
      <c r="L46" s="114">
        <f>Sectors_I!L46</f>
        <v>121.733</v>
      </c>
      <c r="M46" s="114">
        <f>Sectors_I!M46</f>
        <v>60.142600000000002</v>
      </c>
      <c r="N46" s="170">
        <f>Sectors_I!N46</f>
        <v>12598.37</v>
      </c>
      <c r="O46" s="170">
        <f>Sectors_I!O46</f>
        <v>0</v>
      </c>
      <c r="P46" s="170">
        <f>Sectors_I!P46</f>
        <v>12598.37</v>
      </c>
      <c r="Q46" s="170">
        <f>Sectors_I!Q46</f>
        <v>5989452.9496000009</v>
      </c>
      <c r="R46" s="170">
        <f>Sectors_I!R46</f>
        <v>-1.1999999987892807E-3</v>
      </c>
      <c r="S46" s="170">
        <f>Sectors_I!S46</f>
        <v>5989452.948400001</v>
      </c>
      <c r="T46" s="170">
        <f>Sectors_I!T46</f>
        <v>21177.3</v>
      </c>
      <c r="U46" s="170">
        <f>Sectors_I!U46</f>
        <v>34192.51</v>
      </c>
      <c r="V46" s="170">
        <f>Sectors_I!V46</f>
        <v>55369.810000000005</v>
      </c>
      <c r="W46" s="170">
        <f>Sectors_I!W46</f>
        <v>19499.52</v>
      </c>
      <c r="X46" s="170">
        <f>Sectors_I!X46</f>
        <v>0</v>
      </c>
      <c r="Y46" s="170">
        <f>Sectors_I!Y46</f>
        <v>19499.52</v>
      </c>
      <c r="Z46" s="170">
        <f>Sectors_I!Z46</f>
        <v>0</v>
      </c>
      <c r="AA46" s="170">
        <f>Sectors_I!AA46</f>
        <v>0</v>
      </c>
      <c r="AB46" s="170">
        <f>Sectors_I!AB46</f>
        <v>0</v>
      </c>
    </row>
    <row r="47" spans="1:28" x14ac:dyDescent="0.2">
      <c r="A47" s="111" t="s">
        <v>278</v>
      </c>
      <c r="B47" s="166">
        <f>Sectors_I!B47</f>
        <v>29326545534.967117</v>
      </c>
      <c r="C47" s="166">
        <f>Sectors_I!C47</f>
        <v>23521162854.727623</v>
      </c>
      <c r="D47" s="166">
        <f>Sectors_I!D47</f>
        <v>52847708389.694786</v>
      </c>
      <c r="E47" s="167">
        <f>Sectors_I!E47</f>
        <v>734267425.9395479</v>
      </c>
      <c r="F47" s="167">
        <f>Sectors_I!F47</f>
        <v>269999428.830576</v>
      </c>
      <c r="G47" s="167">
        <f>Sectors_I!G47</f>
        <v>1004266854.7701242</v>
      </c>
      <c r="H47" s="117">
        <f>Sectors_I!H47</f>
        <v>0.15105299999999999</v>
      </c>
      <c r="I47" s="113">
        <f>Sectors_I!I47</f>
        <v>8.9150484525757689E-2</v>
      </c>
      <c r="J47" s="117">
        <f>Sectors_I!J47</f>
        <v>0.121652</v>
      </c>
      <c r="K47" s="114">
        <f>Sectors_I!K47</f>
        <v>79.618399999999994</v>
      </c>
      <c r="L47" s="114">
        <f>Sectors_I!L47</f>
        <v>99.464631734538628</v>
      </c>
      <c r="M47" s="114">
        <f>Sectors_I!M47</f>
        <v>88.431799999999996</v>
      </c>
      <c r="N47" s="170">
        <f>Sectors_I!N47</f>
        <v>456939513.31490439</v>
      </c>
      <c r="O47" s="170">
        <f>Sectors_I!O47</f>
        <v>466994168.08076018</v>
      </c>
      <c r="P47" s="170">
        <f>Sectors_I!P47</f>
        <v>923933681.39566457</v>
      </c>
      <c r="Q47" s="170">
        <f>Sectors_I!Q47</f>
        <v>27109136345.163185</v>
      </c>
      <c r="R47" s="170">
        <f>Sectors_I!R47</f>
        <v>21393907013.339035</v>
      </c>
      <c r="S47" s="170">
        <f>Sectors_I!S47</f>
        <v>48503043358.502266</v>
      </c>
      <c r="T47" s="170">
        <f>Sectors_I!T47</f>
        <v>1409367454.3070354</v>
      </c>
      <c r="U47" s="170">
        <f>Sectors_I!U47</f>
        <v>1447220546.7123964</v>
      </c>
      <c r="V47" s="170">
        <f>Sectors_I!V47</f>
        <v>2856588001.0194321</v>
      </c>
      <c r="W47" s="170">
        <f>Sectors_I!W47</f>
        <v>743309846.87369454</v>
      </c>
      <c r="X47" s="170">
        <f>Sectors_I!X47</f>
        <v>627934376.81948626</v>
      </c>
      <c r="Y47" s="170">
        <f>Sectors_I!Y47</f>
        <v>1371244223.6931808</v>
      </c>
      <c r="Z47" s="170">
        <f>Sectors_I!Z47</f>
        <v>64731888.623200007</v>
      </c>
      <c r="AA47" s="170">
        <f>Sectors_I!AA47</f>
        <v>52100917.856706999</v>
      </c>
      <c r="AB47" s="170">
        <f>Sectors_I!AB47</f>
        <v>116832806.47990701</v>
      </c>
    </row>
    <row r="48" spans="1:28" x14ac:dyDescent="0.2">
      <c r="A48" s="112" t="s">
        <v>231</v>
      </c>
      <c r="B48" s="166">
        <f>Sectors_I!B48</f>
        <v>5874334109.1718664</v>
      </c>
      <c r="C48" s="166">
        <f>Sectors_I!C48</f>
        <v>11664332818.494278</v>
      </c>
      <c r="D48" s="166">
        <f>Sectors_I!D48</f>
        <v>17538666927.666142</v>
      </c>
      <c r="E48" s="167">
        <f>Sectors_I!E48</f>
        <v>99309184.643456981</v>
      </c>
      <c r="F48" s="167">
        <f>Sectors_I!F48</f>
        <v>115355117.21575531</v>
      </c>
      <c r="G48" s="167">
        <f>Sectors_I!G48</f>
        <v>214664301.85921231</v>
      </c>
      <c r="H48" s="117">
        <f>Sectors_I!H48</f>
        <v>0.13244800000000001</v>
      </c>
      <c r="I48" s="113">
        <f>Sectors_I!I48</f>
        <v>9.8182817897763203E-2</v>
      </c>
      <c r="J48" s="117">
        <f>Sectors_I!J48</f>
        <v>0.109555</v>
      </c>
      <c r="K48" s="114">
        <f>Sectors_I!K48</f>
        <v>57.343200000000003</v>
      </c>
      <c r="L48" s="114">
        <f>Sectors_I!L48</f>
        <v>83.037291214577465</v>
      </c>
      <c r="M48" s="114">
        <f>Sectors_I!M48</f>
        <v>74.502899999999997</v>
      </c>
      <c r="N48" s="170">
        <f>Sectors_I!N48</f>
        <v>62330086.0726</v>
      </c>
      <c r="O48" s="170">
        <f>Sectors_I!O48</f>
        <v>198901760.78790569</v>
      </c>
      <c r="P48" s="170">
        <f>Sectors_I!P48</f>
        <v>261231846.8605057</v>
      </c>
      <c r="Q48" s="170">
        <f>Sectors_I!Q48</f>
        <v>5534489026.7408009</v>
      </c>
      <c r="R48" s="170">
        <f>Sectors_I!R48</f>
        <v>10559378587.442984</v>
      </c>
      <c r="S48" s="170">
        <f>Sectors_I!S48</f>
        <v>16093867614.183884</v>
      </c>
      <c r="T48" s="170">
        <f>Sectors_I!T48</f>
        <v>218252872.47049996</v>
      </c>
      <c r="U48" s="170">
        <f>Sectors_I!U48</f>
        <v>873131453.45436978</v>
      </c>
      <c r="V48" s="170">
        <f>Sectors_I!V48</f>
        <v>1091384325.92487</v>
      </c>
      <c r="W48" s="170">
        <f>Sectors_I!W48</f>
        <v>121592209.96056578</v>
      </c>
      <c r="X48" s="170">
        <f>Sectors_I!X48</f>
        <v>206978395.11582303</v>
      </c>
      <c r="Y48" s="170">
        <f>Sectors_I!Y48</f>
        <v>328570605.07628888</v>
      </c>
      <c r="Z48" s="170">
        <f>Sectors_I!Z48</f>
        <v>0</v>
      </c>
      <c r="AA48" s="170">
        <f>Sectors_I!AA48</f>
        <v>24844382.4811</v>
      </c>
      <c r="AB48" s="170">
        <f>Sectors_I!AB48</f>
        <v>24844382.4811</v>
      </c>
    </row>
    <row r="49" spans="1:28" x14ac:dyDescent="0.2">
      <c r="A49" s="112" t="s">
        <v>232</v>
      </c>
      <c r="B49" s="166">
        <f>Sectors_I!B49</f>
        <v>3166777248.2650461</v>
      </c>
      <c r="C49" s="166">
        <f>Sectors_I!C49</f>
        <v>5584719724.6750154</v>
      </c>
      <c r="D49" s="166">
        <f>Sectors_I!D49</f>
        <v>8751496972.9400616</v>
      </c>
      <c r="E49" s="167">
        <f>Sectors_I!E49</f>
        <v>61156347.677282125</v>
      </c>
      <c r="F49" s="167">
        <f>Sectors_I!F49</f>
        <v>101137634.77862944</v>
      </c>
      <c r="G49" s="167">
        <f>Sectors_I!G49</f>
        <v>162293982.45591158</v>
      </c>
      <c r="H49" s="117">
        <f>Sectors_I!H49</f>
        <v>0.13444800000000001</v>
      </c>
      <c r="I49" s="113">
        <f>Sectors_I!I49</f>
        <v>7.9465942340858006E-2</v>
      </c>
      <c r="J49" s="117">
        <f>Sectors_I!J49</f>
        <v>9.9324399999999993E-2</v>
      </c>
      <c r="K49" s="114">
        <f>Sectors_I!K49</f>
        <v>69.545400000000001</v>
      </c>
      <c r="L49" s="114">
        <f>Sectors_I!L49</f>
        <v>91.409705650323005</v>
      </c>
      <c r="M49" s="114">
        <f>Sectors_I!M49</f>
        <v>83.539000000000001</v>
      </c>
      <c r="N49" s="170">
        <f>Sectors_I!N49</f>
        <v>76609385.843840569</v>
      </c>
      <c r="O49" s="170">
        <f>Sectors_I!O49</f>
        <v>200798114.4494217</v>
      </c>
      <c r="P49" s="170">
        <f>Sectors_I!P49</f>
        <v>277407500.2932623</v>
      </c>
      <c r="Q49" s="170">
        <f>Sectors_I!Q49</f>
        <v>2904955742.1654425</v>
      </c>
      <c r="R49" s="170">
        <f>Sectors_I!R49</f>
        <v>5019543461.2691507</v>
      </c>
      <c r="S49" s="170">
        <f>Sectors_I!S49</f>
        <v>7924499203.4344931</v>
      </c>
      <c r="T49" s="170">
        <f>Sectors_I!T49</f>
        <v>140040141.28740001</v>
      </c>
      <c r="U49" s="170">
        <f>Sectors_I!U49</f>
        <v>250991986.89507118</v>
      </c>
      <c r="V49" s="170">
        <f>Sectors_I!V49</f>
        <v>391032128.18257129</v>
      </c>
      <c r="W49" s="170">
        <f>Sectors_I!W49</f>
        <v>118056936.82190308</v>
      </c>
      <c r="X49" s="170">
        <f>Sectors_I!X49</f>
        <v>308433482.38218719</v>
      </c>
      <c r="Y49" s="170">
        <f>Sectors_I!Y49</f>
        <v>426490419.20409036</v>
      </c>
      <c r="Z49" s="170">
        <f>Sectors_I!Z49</f>
        <v>3724427.9903000002</v>
      </c>
      <c r="AA49" s="170">
        <f>Sectors_I!AA49</f>
        <v>5750794.1286069993</v>
      </c>
      <c r="AB49" s="170">
        <f>Sectors_I!AB49</f>
        <v>9475222.118906999</v>
      </c>
    </row>
    <row r="50" spans="1:28" x14ac:dyDescent="0.2">
      <c r="A50" s="112" t="s">
        <v>233</v>
      </c>
      <c r="B50" s="166">
        <f>Sectors_I!B50</f>
        <v>5849280117.3699131</v>
      </c>
      <c r="C50" s="166">
        <f>Sectors_I!C50</f>
        <v>1341509330.6409919</v>
      </c>
      <c r="D50" s="166">
        <f>Sectors_I!D50</f>
        <v>7190789448.0109024</v>
      </c>
      <c r="E50" s="167">
        <f>Sectors_I!E50</f>
        <v>177123071.66632378</v>
      </c>
      <c r="F50" s="167">
        <f>Sectors_I!F50</f>
        <v>16524233.616469519</v>
      </c>
      <c r="G50" s="167">
        <f>Sectors_I!G50</f>
        <v>193647305.28279334</v>
      </c>
      <c r="H50" s="117">
        <f>Sectors_I!H50</f>
        <v>0.16516900000000001</v>
      </c>
      <c r="I50" s="113">
        <f>Sectors_I!I50</f>
        <v>7.9430952250442638E-2</v>
      </c>
      <c r="J50" s="117">
        <f>Sectors_I!J50</f>
        <v>0.14935200000000001</v>
      </c>
      <c r="K50" s="114">
        <f>Sectors_I!K50</f>
        <v>58.770099999999999</v>
      </c>
      <c r="L50" s="114">
        <f>Sectors_I!L50</f>
        <v>100.09612160087489</v>
      </c>
      <c r="M50" s="114">
        <f>Sectors_I!M50</f>
        <v>66.502600000000001</v>
      </c>
      <c r="N50" s="170">
        <f>Sectors_I!N50</f>
        <v>122267445.56725</v>
      </c>
      <c r="O50" s="170">
        <f>Sectors_I!O50</f>
        <v>20115786.321800001</v>
      </c>
      <c r="P50" s="170">
        <f>Sectors_I!P50</f>
        <v>142383231.88905001</v>
      </c>
      <c r="Q50" s="170">
        <f>Sectors_I!Q50</f>
        <v>5367322985.2399626</v>
      </c>
      <c r="R50" s="170">
        <f>Sectors_I!R50</f>
        <v>1233118391.7421918</v>
      </c>
      <c r="S50" s="170">
        <f>Sectors_I!S50</f>
        <v>6600441376.9822521</v>
      </c>
      <c r="T50" s="170">
        <f>Sectors_I!T50</f>
        <v>311443191.3506</v>
      </c>
      <c r="U50" s="170">
        <f>Sectors_I!U50</f>
        <v>73746808.526700005</v>
      </c>
      <c r="V50" s="170">
        <f>Sectors_I!V50</f>
        <v>385189999.87720001</v>
      </c>
      <c r="W50" s="170">
        <f>Sectors_I!W50</f>
        <v>168486797.03604999</v>
      </c>
      <c r="X50" s="170">
        <f>Sectors_I!X50</f>
        <v>33793629.141900003</v>
      </c>
      <c r="Y50" s="170">
        <f>Sectors_I!Y50</f>
        <v>202280426.17794999</v>
      </c>
      <c r="Z50" s="170">
        <f>Sectors_I!Z50</f>
        <v>2027143.7432999997</v>
      </c>
      <c r="AA50" s="170">
        <f>Sectors_I!AA50</f>
        <v>850501.23019999999</v>
      </c>
      <c r="AB50" s="170">
        <f>Sectors_I!AB50</f>
        <v>2877644.9734999998</v>
      </c>
    </row>
    <row r="51" spans="1:28" x14ac:dyDescent="0.2">
      <c r="A51" s="112" t="s">
        <v>234</v>
      </c>
      <c r="B51" s="166">
        <f>Sectors_I!B51</f>
        <v>14436262238.127012</v>
      </c>
      <c r="C51" s="166">
        <f>Sectors_I!C51</f>
        <v>4930600980.918148</v>
      </c>
      <c r="D51" s="166">
        <f>Sectors_I!D51</f>
        <v>19366863219.045162</v>
      </c>
      <c r="E51" s="167">
        <f>Sectors_I!E51</f>
        <v>396678910.88604206</v>
      </c>
      <c r="F51" s="167">
        <f>Sectors_I!F51</f>
        <v>36982443.219422311</v>
      </c>
      <c r="G51" s="167">
        <f>Sectors_I!G51</f>
        <v>433661354.10546422</v>
      </c>
      <c r="H51" s="117">
        <f>Sectors_I!H51</f>
        <v>0.153664</v>
      </c>
      <c r="I51" s="113">
        <f>Sectors_I!I51</f>
        <v>7.0174250281379136E-2</v>
      </c>
      <c r="J51" s="117">
        <f>Sectors_I!J51</f>
        <v>0.132637</v>
      </c>
      <c r="K51" s="114">
        <f>Sectors_I!K51</f>
        <v>99.102800000000002</v>
      </c>
      <c r="L51" s="114">
        <f>Sectors_I!L51</f>
        <v>147.57699090209579</v>
      </c>
      <c r="M51" s="114">
        <f>Sectors_I!M51</f>
        <v>111.31399999999999</v>
      </c>
      <c r="N51" s="170">
        <f>Sectors_I!N51</f>
        <v>195732595.82111382</v>
      </c>
      <c r="O51" s="170">
        <f>Sectors_I!O51</f>
        <v>47178506.511632808</v>
      </c>
      <c r="P51" s="170">
        <f>Sectors_I!P51</f>
        <v>242911102.33274665</v>
      </c>
      <c r="Q51" s="170">
        <f>Sectors_I!Q51</f>
        <v>13302476769.0137</v>
      </c>
      <c r="R51" s="170">
        <f>Sectors_I!R51</f>
        <v>4581866572.9053154</v>
      </c>
      <c r="S51" s="170">
        <f>Sectors_I!S51</f>
        <v>17884343341.919121</v>
      </c>
      <c r="T51" s="170">
        <f>Sectors_I!T51</f>
        <v>739631249.14853549</v>
      </c>
      <c r="U51" s="170">
        <f>Sectors_I!U51</f>
        <v>249350297.83635575</v>
      </c>
      <c r="V51" s="170">
        <f>Sectors_I!V51</f>
        <v>988981546.98479116</v>
      </c>
      <c r="W51" s="170">
        <f>Sectors_I!W51</f>
        <v>335173903.0751757</v>
      </c>
      <c r="X51" s="170">
        <f>Sectors_I!X51</f>
        <v>78728870.159676075</v>
      </c>
      <c r="Y51" s="170">
        <f>Sectors_I!Y51</f>
        <v>413902773.23485184</v>
      </c>
      <c r="Z51" s="170">
        <f>Sectors_I!Z51</f>
        <v>58980316.889600001</v>
      </c>
      <c r="AA51" s="170">
        <f>Sectors_I!AA51</f>
        <v>20655240.016800001</v>
      </c>
      <c r="AB51" s="170">
        <f>Sectors_I!AB51</f>
        <v>79635556.906399995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2hnb2dpY2hhc2h2aWxpPC9Vc2VyTmFtZT48RGF0ZVRpbWU+My8xOC8yMDIyIDk6NDg6NDM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F1C9FA9D-944A-4CE2-9387-591728EE5527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D3C287DB-BEF5-41DF-9CC1-B9D5473F59C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BS</vt:lpstr>
      <vt:lpstr>BS-E</vt:lpstr>
      <vt:lpstr>IS</vt:lpstr>
      <vt:lpstr>IS-E</vt:lpstr>
      <vt:lpstr>RC-D</vt:lpstr>
      <vt:lpstr>RC-D-E</vt:lpstr>
      <vt:lpstr>Sectors_I</vt:lpstr>
      <vt:lpstr>Sectors_I-E</vt:lpstr>
      <vt:lpstr>'RC-D'!Print_Area</vt:lpstr>
      <vt:lpstr>'RC-D-E'!Print_Area</vt:lpstr>
      <vt:lpstr>Sectors_I!Print_Area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Khvicha Gogichashvili</dc:creator>
  <cp:lastModifiedBy>Khvicha Gogichashvili</cp:lastModifiedBy>
  <cp:lastPrinted>2019-02-14T08:17:15Z</cp:lastPrinted>
  <dcterms:created xsi:type="dcterms:W3CDTF">2009-07-14T01:33:30Z</dcterms:created>
  <dcterms:modified xsi:type="dcterms:W3CDTF">2024-02-21T12:23:49Z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ab3a3765-3674-4866-8fa1-b844816e5512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YiSZA/+naU2N4UcnvRmdv93tWQmOTiVU</vt:lpwstr>
  </property>
  <property fmtid="{D5CDD505-2E9C-101B-9397-08002B2CF9AE}" pid="5" name="bjClsUserRVM">
    <vt:lpwstr>[]</vt:lpwstr>
  </property>
  <property fmtid="{D5CDD505-2E9C-101B-9397-08002B2CF9AE}" pid="6" name="bjLabelHistoryID">
    <vt:lpwstr>{F1C9FA9D-944A-4CE2-9387-591728EE5527}</vt:lpwstr>
  </property>
</Properties>
</file>