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FSA\FSA-Shares\9. Supervision\_Analysis\Consolidated\12-2023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B53" i="43" l="1"/>
  <c r="I43" i="15" l="1"/>
  <c r="I42" i="15"/>
  <c r="I41" i="15"/>
  <c r="I40" i="15"/>
  <c r="I39" i="15"/>
  <c r="I38" i="15"/>
  <c r="I37" i="15"/>
  <c r="I36" i="15"/>
  <c r="I35" i="15"/>
  <c r="I34" i="15"/>
  <c r="I33" i="15"/>
  <c r="I32" i="15"/>
  <c r="I31" i="15"/>
  <c r="I30" i="15"/>
  <c r="I29" i="15"/>
  <c r="I28" i="15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C28" i="15" l="1"/>
  <c r="D28" i="15"/>
  <c r="E28" i="15"/>
  <c r="F28" i="15"/>
  <c r="G28" i="15"/>
  <c r="H28" i="15"/>
  <c r="J28" i="15"/>
  <c r="K28" i="15"/>
  <c r="L28" i="15"/>
  <c r="M28" i="15"/>
  <c r="N28" i="15"/>
  <c r="O28" i="15"/>
  <c r="P28" i="15"/>
  <c r="Q28" i="15"/>
  <c r="R28" i="15"/>
  <c r="S28" i="15"/>
  <c r="T28" i="15"/>
  <c r="C29" i="15"/>
  <c r="D29" i="15"/>
  <c r="E29" i="15"/>
  <c r="F29" i="15"/>
  <c r="G29" i="15"/>
  <c r="H29" i="15"/>
  <c r="J29" i="15"/>
  <c r="K29" i="15"/>
  <c r="L29" i="15"/>
  <c r="N29" i="15"/>
  <c r="O29" i="15"/>
  <c r="P29" i="15"/>
  <c r="Q29" i="15"/>
  <c r="R29" i="15"/>
  <c r="S29" i="15"/>
  <c r="T29" i="15"/>
  <c r="C30" i="15"/>
  <c r="D30" i="15"/>
  <c r="E30" i="15"/>
  <c r="F30" i="15"/>
  <c r="G30" i="15"/>
  <c r="H30" i="15"/>
  <c r="J30" i="15"/>
  <c r="K30" i="15"/>
  <c r="L30" i="15"/>
  <c r="N30" i="15"/>
  <c r="O30" i="15"/>
  <c r="P30" i="15"/>
  <c r="Q30" i="15"/>
  <c r="R30" i="15"/>
  <c r="S30" i="15"/>
  <c r="T30" i="15"/>
  <c r="C31" i="15"/>
  <c r="D31" i="15"/>
  <c r="E31" i="15"/>
  <c r="F31" i="15"/>
  <c r="G31" i="15"/>
  <c r="H31" i="15"/>
  <c r="J31" i="15"/>
  <c r="K31" i="15"/>
  <c r="L31" i="15"/>
  <c r="N31" i="15"/>
  <c r="O31" i="15"/>
  <c r="P31" i="15"/>
  <c r="Q31" i="15"/>
  <c r="R31" i="15"/>
  <c r="S31" i="15"/>
  <c r="T31" i="15"/>
  <c r="C32" i="15"/>
  <c r="D32" i="15"/>
  <c r="E32" i="15"/>
  <c r="F32" i="15"/>
  <c r="G32" i="15"/>
  <c r="H32" i="15"/>
  <c r="J32" i="15"/>
  <c r="K32" i="15"/>
  <c r="L32" i="15"/>
  <c r="N32" i="15"/>
  <c r="O32" i="15"/>
  <c r="P32" i="15"/>
  <c r="Q32" i="15"/>
  <c r="R32" i="15"/>
  <c r="S32" i="15"/>
  <c r="T32" i="15"/>
  <c r="C33" i="15"/>
  <c r="D33" i="15"/>
  <c r="E33" i="15"/>
  <c r="F33" i="15"/>
  <c r="G33" i="15"/>
  <c r="H33" i="15"/>
  <c r="J33" i="15"/>
  <c r="K33" i="15"/>
  <c r="L33" i="15"/>
  <c r="N33" i="15"/>
  <c r="O33" i="15"/>
  <c r="P33" i="15"/>
  <c r="Q33" i="15"/>
  <c r="R33" i="15"/>
  <c r="S33" i="15"/>
  <c r="T33" i="15"/>
  <c r="C34" i="15"/>
  <c r="D34" i="15"/>
  <c r="E34" i="15"/>
  <c r="F34" i="15"/>
  <c r="G34" i="15"/>
  <c r="H34" i="15"/>
  <c r="J34" i="15"/>
  <c r="K34" i="15"/>
  <c r="L34" i="15"/>
  <c r="N34" i="15"/>
  <c r="O34" i="15"/>
  <c r="P34" i="15"/>
  <c r="Q34" i="15"/>
  <c r="R34" i="15"/>
  <c r="S34" i="15"/>
  <c r="T34" i="15"/>
  <c r="C35" i="15"/>
  <c r="D35" i="15"/>
  <c r="E35" i="15"/>
  <c r="F35" i="15"/>
  <c r="G35" i="15"/>
  <c r="H35" i="15"/>
  <c r="J35" i="15"/>
  <c r="K35" i="15"/>
  <c r="L35" i="15"/>
  <c r="N35" i="15"/>
  <c r="O35" i="15"/>
  <c r="P35" i="15"/>
  <c r="Q35" i="15"/>
  <c r="R35" i="15"/>
  <c r="S35" i="15"/>
  <c r="T35" i="15"/>
  <c r="C36" i="15"/>
  <c r="D36" i="15"/>
  <c r="E36" i="15"/>
  <c r="F36" i="15"/>
  <c r="G36" i="15"/>
  <c r="H36" i="15"/>
  <c r="J36" i="15"/>
  <c r="K36" i="15"/>
  <c r="L36" i="15"/>
  <c r="N36" i="15"/>
  <c r="O36" i="15"/>
  <c r="P36" i="15"/>
  <c r="Q36" i="15"/>
  <c r="R36" i="15"/>
  <c r="S36" i="15"/>
  <c r="T36" i="15"/>
  <c r="C37" i="15"/>
  <c r="D37" i="15"/>
  <c r="E37" i="15"/>
  <c r="F37" i="15"/>
  <c r="G37" i="15"/>
  <c r="H37" i="15"/>
  <c r="J37" i="15"/>
  <c r="K37" i="15"/>
  <c r="L37" i="15"/>
  <c r="N37" i="15"/>
  <c r="O37" i="15"/>
  <c r="P37" i="15"/>
  <c r="Q37" i="15"/>
  <c r="R37" i="15"/>
  <c r="S37" i="15"/>
  <c r="T37" i="15"/>
  <c r="C38" i="15"/>
  <c r="D38" i="15"/>
  <c r="E38" i="15"/>
  <c r="F38" i="15"/>
  <c r="G38" i="15"/>
  <c r="H38" i="15"/>
  <c r="J38" i="15"/>
  <c r="K38" i="15"/>
  <c r="L38" i="15"/>
  <c r="N38" i="15"/>
  <c r="O38" i="15"/>
  <c r="P38" i="15"/>
  <c r="Q38" i="15"/>
  <c r="R38" i="15"/>
  <c r="S38" i="15"/>
  <c r="T38" i="15"/>
  <c r="C39" i="15"/>
  <c r="D39" i="15"/>
  <c r="E39" i="15"/>
  <c r="F39" i="15"/>
  <c r="G39" i="15"/>
  <c r="H39" i="15"/>
  <c r="J39" i="15"/>
  <c r="K39" i="15"/>
  <c r="L39" i="15"/>
  <c r="N39" i="15"/>
  <c r="O39" i="15"/>
  <c r="P39" i="15"/>
  <c r="Q39" i="15"/>
  <c r="R39" i="15"/>
  <c r="S39" i="15"/>
  <c r="T39" i="15"/>
  <c r="C40" i="15"/>
  <c r="D40" i="15"/>
  <c r="E40" i="15"/>
  <c r="F40" i="15"/>
  <c r="G40" i="15"/>
  <c r="H40" i="15"/>
  <c r="J40" i="15"/>
  <c r="K40" i="15"/>
  <c r="L40" i="15"/>
  <c r="N40" i="15"/>
  <c r="O40" i="15"/>
  <c r="P40" i="15"/>
  <c r="Q40" i="15"/>
  <c r="R40" i="15"/>
  <c r="S40" i="15"/>
  <c r="T40" i="15"/>
  <c r="C41" i="15"/>
  <c r="D41" i="15"/>
  <c r="E41" i="15"/>
  <c r="F41" i="15"/>
  <c r="G41" i="15"/>
  <c r="H41" i="15"/>
  <c r="J41" i="15"/>
  <c r="K41" i="15"/>
  <c r="L41" i="15"/>
  <c r="N41" i="15"/>
  <c r="O41" i="15"/>
  <c r="P41" i="15"/>
  <c r="Q41" i="15"/>
  <c r="R41" i="15"/>
  <c r="S41" i="15"/>
  <c r="T41" i="15"/>
  <c r="C42" i="15"/>
  <c r="D42" i="15"/>
  <c r="E42" i="15"/>
  <c r="F42" i="15"/>
  <c r="G42" i="15"/>
  <c r="H42" i="15"/>
  <c r="J42" i="15"/>
  <c r="K42" i="15"/>
  <c r="L42" i="15"/>
  <c r="N42" i="15"/>
  <c r="O42" i="15"/>
  <c r="P42" i="15"/>
  <c r="Q42" i="15"/>
  <c r="R42" i="15"/>
  <c r="S42" i="15"/>
  <c r="T42" i="15"/>
  <c r="C43" i="15"/>
  <c r="D43" i="15"/>
  <c r="E43" i="15"/>
  <c r="F43" i="15"/>
  <c r="G43" i="15"/>
  <c r="H43" i="15"/>
  <c r="J43" i="15"/>
  <c r="K43" i="15"/>
  <c r="L43" i="15"/>
  <c r="N43" i="15"/>
  <c r="O43" i="15"/>
  <c r="P43" i="15"/>
  <c r="Q43" i="15"/>
  <c r="R43" i="15"/>
  <c r="S43" i="15"/>
  <c r="T43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3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3" i="17" l="1"/>
  <c r="M43" i="17"/>
  <c r="L43" i="17"/>
  <c r="K43" i="17"/>
  <c r="J43" i="17"/>
  <c r="I43" i="17"/>
  <c r="H43" i="17"/>
  <c r="G43" i="17"/>
  <c r="F43" i="17"/>
  <c r="E43" i="17"/>
  <c r="D43" i="17"/>
  <c r="C43" i="17"/>
  <c r="B43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B22" i="14"/>
  <c r="B22" i="16" s="1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B28" i="16"/>
  <c r="C7" i="14"/>
  <c r="A3" i="43" l="1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2" i="17"/>
  <c r="M42" i="17"/>
  <c r="L42" i="17"/>
  <c r="K42" i="17"/>
  <c r="J42" i="17"/>
  <c r="I42" i="17"/>
  <c r="H42" i="17"/>
  <c r="G42" i="17"/>
  <c r="F42" i="17"/>
  <c r="E42" i="17"/>
  <c r="D42" i="17"/>
  <c r="C42" i="17"/>
  <c r="B42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I7" i="15" s="1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D7" i="15" s="1"/>
  <c r="E7" i="14"/>
  <c r="E7" i="15" s="1"/>
  <c r="F7" i="14"/>
  <c r="F7" i="15" s="1"/>
  <c r="G7" i="14"/>
  <c r="G7" i="15" s="1"/>
  <c r="H7" i="14"/>
  <c r="H7" i="15" s="1"/>
  <c r="J7" i="14"/>
  <c r="J7" i="15" s="1"/>
  <c r="C8" i="14"/>
  <c r="C8" i="15" s="1"/>
  <c r="D8" i="14"/>
  <c r="D8" i="15" s="1"/>
  <c r="E8" i="14"/>
  <c r="E8" i="15" s="1"/>
  <c r="F8" i="14"/>
  <c r="F8" i="15" s="1"/>
  <c r="G8" i="14"/>
  <c r="G8" i="15" s="1"/>
  <c r="H8" i="14"/>
  <c r="J8" i="14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J8" i="15"/>
  <c r="B20" i="17"/>
  <c r="B17" i="17"/>
  <c r="B16" i="17"/>
  <c r="B12" i="17"/>
  <c r="B9" i="17"/>
  <c r="B8" i="17"/>
  <c r="R27" i="14"/>
  <c r="B3" i="16"/>
  <c r="N26" i="16" s="1"/>
  <c r="B3" i="15"/>
  <c r="R27" i="15" s="1"/>
  <c r="N26" i="17" s="1"/>
  <c r="B23" i="14"/>
  <c r="B23" i="16" s="1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B28" i="17"/>
  <c r="C19" i="17"/>
  <c r="F13" i="17"/>
  <c r="C11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N28" i="17"/>
  <c r="M28" i="17"/>
  <c r="L28" i="17"/>
  <c r="K28" i="17"/>
  <c r="J28" i="17"/>
  <c r="I28" i="17"/>
  <c r="H28" i="17"/>
  <c r="G28" i="17"/>
  <c r="F28" i="17"/>
  <c r="E28" i="17"/>
  <c r="D28" i="17"/>
  <c r="C28" i="17"/>
  <c r="B3" i="17" l="1"/>
  <c r="F23" i="17"/>
  <c r="E23" i="16"/>
  <c r="C23" i="16"/>
  <c r="D23" i="17"/>
  <c r="D23" i="16"/>
  <c r="C7" i="17"/>
  <c r="C23" i="17" s="1"/>
  <c r="F23" i="16"/>
  <c r="E10" i="17"/>
  <c r="E23" i="17" s="1"/>
  <c r="E23" i="15"/>
  <c r="H23" i="14"/>
  <c r="I23" i="14"/>
  <c r="E23" i="14"/>
  <c r="D23" i="15"/>
  <c r="G23" i="15"/>
  <c r="F23" i="15"/>
  <c r="J23" i="15"/>
  <c r="C23" i="15"/>
  <c r="F23" i="14"/>
  <c r="J23" i="14"/>
  <c r="G23" i="14"/>
  <c r="D23" i="14"/>
  <c r="C23" i="14"/>
  <c r="H8" i="15"/>
  <c r="H23" i="15" s="1"/>
  <c r="I8" i="15"/>
  <c r="I23" i="15" s="1"/>
</calcChain>
</file>

<file path=xl/sharedStrings.xml><?xml version="1.0" encoding="utf-8"?>
<sst xmlns="http://schemas.openxmlformats.org/spreadsheetml/2006/main" count="406" uniqueCount="281">
  <si>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</si>
  <si>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</si>
  <si>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</si>
  <si>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</si>
  <si>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</si>
  <si>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</si>
  <si>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</si>
  <si>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</si>
  <si>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</si>
  <si>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</si>
  <si>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</si>
  <si>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</si>
  <si>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</si>
  <si>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</si>
  <si>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</si>
  <si>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</si>
  <si>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</si>
  <si>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</si>
  <si>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</si>
  <si>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</si>
  <si>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</si>
  <si>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</si>
  <si>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</si>
  <si>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</si>
  <si>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</si>
  <si>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</si>
  <si>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</si>
  <si>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</si>
  <si>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</si>
  <si>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</si>
  <si>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</si>
  <si>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</si>
  <si>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</si>
  <si>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</si>
  <si>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</si>
  <si>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</si>
  <si>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</si>
  <si>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</si>
  <si>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</si>
  <si>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</si>
  <si>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</si>
  <si>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</si>
  <si>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</si>
  <si>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</si>
  <si>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</si>
  <si>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</si>
  <si>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</si>
  <si>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</si>
  <si>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</si>
  <si>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</si>
  <si>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</si>
  <si>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</si>
  <si>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</si>
  <si>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</si>
  <si>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</si>
  <si>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</si>
  <si>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</si>
  <si>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</si>
  <si>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</si>
  <si>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</si>
  <si>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</si>
  <si>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</si>
  <si>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</si>
  <si>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</si>
  <si>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</si>
  <si>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</si>
  <si>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</si>
  <si>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</si>
  <si>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</si>
  <si>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</si>
  <si>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</si>
  <si>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</si>
  <si>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</si>
  <si>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</si>
  <si>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</si>
  <si>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</si>
  <si>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</si>
  <si>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</si>
  <si>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</si>
  <si>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</si>
  <si>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</si>
  <si>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</si>
  <si>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</si>
  <si>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</si>
  <si>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</si>
  <si>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</si>
  <si>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</si>
  <si>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</si>
  <si>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</si>
  <si>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</si>
  <si>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</si>
  <si>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</si>
  <si>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</si>
  <si>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</si>
  <si>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</si>
  <si>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</si>
  <si>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</si>
  <si>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</si>
  <si>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</si>
  <si>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</si>
  <si>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</si>
  <si>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</si>
  <si>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</si>
  <si>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</si>
  <si>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</si>
  <si>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</si>
  <si>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</si>
  <si>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</si>
  <si>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</si>
  <si>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</si>
  <si>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</si>
  <si>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</si>
  <si>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</si>
  <si>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</si>
  <si>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</si>
  <si>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</si>
  <si>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</si>
  <si>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</si>
  <si>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</si>
  <si>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</si>
  <si>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</si>
  <si>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</si>
  <si>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</si>
  <si>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</si>
  <si>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</si>
  <si>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</si>
  <si>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</si>
  <si>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</si>
  <si>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</si>
  <si>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</si>
  <si>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</si>
  <si>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</si>
  <si>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</si>
  <si>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</si>
  <si>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</si>
  <si>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</si>
  <si>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</si>
  <si>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</si>
  <si>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</si>
  <si>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</si>
  <si>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</si>
  <si>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</si>
  <si>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</si>
  <si>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</si>
  <si>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</si>
  <si>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</si>
  <si>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</si>
  <si>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</si>
  <si>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</si>
  <si>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</si>
  <si>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</si>
  <si>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</si>
  <si>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</si>
  <si>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</si>
  <si>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</si>
  <si>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</si>
  <si>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</si>
  <si>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</si>
  <si>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</si>
  <si>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</si>
  <si>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</si>
  <si>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</si>
  <si>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</si>
  <si>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</si>
  <si>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</si>
  <si>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</si>
  <si>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</si>
  <si>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</si>
  <si>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</si>
  <si>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</si>
  <si>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 xml:space="preserve"> 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</si>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</sst>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13">
    <xf numFmtId="0" fontId="0" fillId="0" borderId="0" xfId="0"/>
    <xf numFmtId="0" fontId="10" fillId="0" borderId="0" xfId="0" applyFont="1" applyFill="1"/>
    <xf numFmtId="0" fontId="10" fillId="0" borderId="0" xfId="0" applyFont="1"/>
    <xf numFmtId="3" fontId="10" fillId="0" borderId="0" xfId="0" applyNumberFormat="1" applyFont="1" applyBorder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6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7" xfId="2" applyNumberFormat="1" applyFont="1" applyFill="1" applyBorder="1" applyAlignment="1" applyProtection="1">
      <alignment horizontal="left"/>
    </xf>
    <xf numFmtId="10" fontId="13" fillId="2" borderId="8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left"/>
    </xf>
    <xf numFmtId="10" fontId="13" fillId="0" borderId="8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9" xfId="2" applyNumberFormat="1" applyFont="1" applyFill="1" applyBorder="1" applyAlignment="1" applyProtection="1">
      <alignment horizontal="center" vertical="center"/>
    </xf>
    <xf numFmtId="10" fontId="9" fillId="0" borderId="10" xfId="2" applyNumberFormat="1" applyFont="1" applyFill="1" applyBorder="1" applyAlignment="1" applyProtection="1">
      <alignment horizontal="left"/>
    </xf>
    <xf numFmtId="10" fontId="14" fillId="0" borderId="9" xfId="3" applyNumberFormat="1" applyFont="1" applyFill="1" applyBorder="1" applyAlignment="1" applyProtection="1">
      <alignment horizontal="right"/>
    </xf>
    <xf numFmtId="10" fontId="14" fillId="0" borderId="11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8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7" xfId="0" applyNumberFormat="1" applyFont="1" applyFill="1" applyBorder="1" applyAlignment="1" applyProtection="1">
      <alignment horizontal="right"/>
    </xf>
    <xf numFmtId="166" fontId="10" fillId="0" borderId="8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8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7" xfId="2" applyNumberFormat="1" applyFont="1" applyFill="1" applyBorder="1" applyAlignment="1" applyProtection="1">
      <alignment horizontal="right"/>
    </xf>
    <xf numFmtId="10" fontId="10" fillId="0" borderId="8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6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5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 vertical="center" textRotation="90" wrapText="1"/>
    </xf>
    <xf numFmtId="166" fontId="10" fillId="2" borderId="14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14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8" xfId="1" applyNumberFormat="1" applyFont="1" applyFill="1" applyBorder="1" applyAlignment="1" applyProtection="1">
      <alignment horizontal="center" vertical="center"/>
    </xf>
    <xf numFmtId="165" fontId="10" fillId="0" borderId="8" xfId="1" applyNumberFormat="1" applyFont="1" applyFill="1" applyBorder="1" applyAlignment="1" applyProtection="1">
      <alignment horizontal="center" vertical="center"/>
    </xf>
    <xf numFmtId="10" fontId="10" fillId="2" borderId="8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7" xfId="3" applyNumberFormat="1" applyFont="1" applyFill="1" applyBorder="1" applyAlignment="1" applyProtection="1">
      <alignment horizontal="right"/>
    </xf>
    <xf numFmtId="10" fontId="10" fillId="0" borderId="8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6" xfId="0" applyNumberFormat="1" applyFont="1" applyFill="1" applyBorder="1" applyAlignment="1" applyProtection="1">
      <alignment horizontal="right"/>
    </xf>
    <xf numFmtId="166" fontId="10" fillId="2" borderId="26" xfId="0" applyNumberFormat="1" applyFont="1" applyFill="1" applyBorder="1" applyAlignment="1" applyProtection="1">
      <alignment horizontal="right"/>
    </xf>
    <xf numFmtId="166" fontId="10" fillId="2" borderId="27" xfId="0" applyNumberFormat="1" applyFont="1" applyFill="1" applyBorder="1" applyAlignment="1" applyProtection="1">
      <alignment horizontal="right"/>
    </xf>
    <xf numFmtId="166" fontId="10" fillId="2" borderId="30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31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7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7" xfId="2" applyNumberFormat="1" applyFont="1" applyFill="1" applyBorder="1" applyProtection="1"/>
    <xf numFmtId="166" fontId="10" fillId="0" borderId="32" xfId="0" applyNumberFormat="1" applyFont="1" applyFill="1" applyBorder="1" applyAlignment="1" applyProtection="1">
      <alignment horizontal="right"/>
    </xf>
    <xf numFmtId="10" fontId="12" fillId="0" borderId="33" xfId="2" applyNumberFormat="1" applyFont="1" applyBorder="1" applyProtection="1"/>
    <xf numFmtId="10" fontId="12" fillId="0" borderId="34" xfId="2" applyNumberFormat="1" applyFont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17" xfId="0" applyFont="1" applyBorder="1" applyAlignment="1" applyProtection="1"/>
    <xf numFmtId="0" fontId="12" fillId="0" borderId="21" xfId="0" applyFont="1" applyBorder="1" applyAlignment="1" applyProtection="1">
      <alignment horizontal="center" vertical="center" textRotation="90" wrapText="1"/>
    </xf>
    <xf numFmtId="0" fontId="12" fillId="0" borderId="35" xfId="0" applyFont="1" applyBorder="1" applyAlignment="1" applyProtection="1">
      <alignment horizontal="center" vertical="center" textRotation="90" wrapText="1"/>
    </xf>
    <xf numFmtId="0" fontId="12" fillId="0" borderId="19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3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4" xfId="0" applyFont="1" applyFill="1" applyBorder="1" applyAlignment="1">
      <alignment horizontal="left" indent="1"/>
    </xf>
    <xf numFmtId="0" fontId="9" fillId="0" borderId="4" xfId="0" applyFont="1" applyFill="1" applyBorder="1" applyAlignment="1" applyProtection="1">
      <alignment horizontal="left" indent="1"/>
    </xf>
    <xf numFmtId="0" fontId="10" fillId="0" borderId="4" xfId="0" applyFont="1" applyFill="1" applyBorder="1" applyAlignment="1" applyProtection="1">
      <alignment horizontal="left" indent="2"/>
    </xf>
    <xf numFmtId="0" fontId="10" fillId="0" borderId="4" xfId="0" applyFont="1" applyFill="1" applyBorder="1" applyAlignment="1" applyProtection="1">
      <alignment horizontal="left" indent="2"/>
      <protection locked="0"/>
    </xf>
    <xf numFmtId="0" fontId="10" fillId="0" borderId="4" xfId="0" applyFont="1" applyFill="1" applyBorder="1" applyAlignment="1">
      <alignment horizontal="left" wrapText="1" indent="2"/>
    </xf>
    <xf numFmtId="0" fontId="9" fillId="0" borderId="4" xfId="0" applyFont="1" applyFill="1" applyBorder="1" applyAlignment="1" applyProtection="1">
      <alignment horizontal="left"/>
    </xf>
    <xf numFmtId="0" fontId="9" fillId="0" borderId="4" xfId="0" applyFont="1" applyFill="1" applyBorder="1" applyAlignment="1">
      <alignment horizontal="left" indent="2"/>
    </xf>
    <xf numFmtId="0" fontId="9" fillId="0" borderId="4" xfId="0" applyFont="1" applyFill="1" applyBorder="1" applyAlignment="1">
      <alignment wrapText="1"/>
    </xf>
    <xf numFmtId="0" fontId="9" fillId="0" borderId="4" xfId="0" applyFont="1" applyFill="1" applyBorder="1" applyAlignment="1">
      <alignment horizontal="left"/>
    </xf>
    <xf numFmtId="0" fontId="10" fillId="0" borderId="0" xfId="20" applyFont="1" applyProtection="1"/>
    <xf numFmtId="0" fontId="12" fillId="0" borderId="4" xfId="21" applyFont="1" applyFill="1" applyBorder="1"/>
    <xf numFmtId="0" fontId="15" fillId="0" borderId="4" xfId="21" applyFont="1" applyFill="1" applyBorder="1"/>
    <xf numFmtId="0" fontId="12" fillId="0" borderId="4" xfId="21" applyFont="1" applyFill="1" applyBorder="1" applyAlignment="1">
      <alignment horizontal="left" indent="2"/>
    </xf>
    <xf numFmtId="10" fontId="17" fillId="0" borderId="4" xfId="22" applyNumberFormat="1" applyFont="1" applyBorder="1"/>
    <xf numFmtId="170" fontId="17" fillId="0" borderId="4" xfId="23" applyNumberFormat="1" applyFont="1" applyBorder="1"/>
    <xf numFmtId="0" fontId="12" fillId="0" borderId="0" xfId="21" applyFont="1"/>
    <xf numFmtId="0" fontId="17" fillId="0" borderId="4" xfId="21" applyNumberFormat="1" applyFont="1" applyFill="1" applyBorder="1" applyAlignment="1">
      <alignment horizontal="center" vertical="center" wrapText="1"/>
    </xf>
    <xf numFmtId="10" fontId="12" fillId="0" borderId="4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4" xfId="21" applyFont="1" applyFill="1" applyBorder="1" applyAlignment="1">
      <alignment horizontal="left" indent="1"/>
    </xf>
    <xf numFmtId="10" fontId="12" fillId="0" borderId="4" xfId="21" applyNumberFormat="1" applyFont="1" applyFill="1" applyBorder="1"/>
    <xf numFmtId="10" fontId="17" fillId="0" borderId="4" xfId="22" applyNumberFormat="1" applyFont="1" applyFill="1" applyBorder="1"/>
    <xf numFmtId="170" fontId="17" fillId="0" borderId="4" xfId="23" applyNumberFormat="1" applyFont="1" applyFill="1" applyBorder="1"/>
    <xf numFmtId="0" fontId="12" fillId="0" borderId="0" xfId="21" applyFont="1" applyFill="1"/>
    <xf numFmtId="1" fontId="9" fillId="6" borderId="9" xfId="2" applyNumberFormat="1" applyFont="1" applyFill="1" applyBorder="1" applyAlignment="1" applyProtection="1">
      <alignment horizontal="center" vertical="center"/>
    </xf>
    <xf numFmtId="10" fontId="9" fillId="6" borderId="10" xfId="2" applyNumberFormat="1" applyFont="1" applyFill="1" applyBorder="1" applyAlignment="1" applyProtection="1">
      <alignment horizontal="left"/>
    </xf>
    <xf numFmtId="166" fontId="9" fillId="6" borderId="9" xfId="0" applyNumberFormat="1" applyFont="1" applyFill="1" applyBorder="1" applyAlignment="1" applyProtection="1">
      <alignment horizontal="right"/>
    </xf>
    <xf numFmtId="166" fontId="9" fillId="6" borderId="11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0" fontId="15" fillId="6" borderId="12" xfId="2" applyNumberFormat="1" applyFont="1" applyFill="1" applyBorder="1" applyProtection="1"/>
    <xf numFmtId="10" fontId="15" fillId="6" borderId="13" xfId="2" applyNumberFormat="1" applyFont="1" applyFill="1" applyBorder="1" applyProtection="1"/>
    <xf numFmtId="165" fontId="10" fillId="6" borderId="8" xfId="1" applyNumberFormat="1" applyFont="1" applyFill="1" applyBorder="1" applyAlignment="1" applyProtection="1">
      <alignment horizontal="center" vertical="center"/>
    </xf>
    <xf numFmtId="10" fontId="9" fillId="6" borderId="7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8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9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8" xfId="1" applyNumberFormat="1" applyFont="1" applyFill="1" applyBorder="1" applyAlignment="1" applyProtection="1">
      <alignment horizontal="center" vertical="center"/>
    </xf>
    <xf numFmtId="10" fontId="9" fillId="5" borderId="7" xfId="2" applyNumberFormat="1" applyFont="1" applyFill="1" applyBorder="1" applyAlignment="1" applyProtection="1">
      <alignment horizontal="left"/>
    </xf>
    <xf numFmtId="166" fontId="9" fillId="5" borderId="25" xfId="0" applyNumberFormat="1" applyFont="1" applyFill="1" applyBorder="1" applyAlignment="1" applyProtection="1">
      <alignment horizontal="right"/>
    </xf>
    <xf numFmtId="165" fontId="9" fillId="6" borderId="8" xfId="1" applyNumberFormat="1" applyFont="1" applyFill="1" applyBorder="1" applyAlignment="1" applyProtection="1">
      <alignment horizontal="center" vertical="center"/>
    </xf>
    <xf numFmtId="166" fontId="9" fillId="6" borderId="14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38" fontId="18" fillId="6" borderId="14" xfId="0" applyNumberFormat="1" applyFont="1" applyFill="1" applyBorder="1" applyAlignment="1" applyProtection="1">
      <alignment horizontal="center"/>
      <protection locked="0"/>
    </xf>
    <xf numFmtId="38" fontId="1" fillId="6" borderId="39" xfId="0" applyNumberFormat="1" applyFont="1" applyFill="1" applyBorder="1" applyAlignment="1" applyProtection="1">
      <protection locked="0"/>
    </xf>
    <xf numFmtId="166" fontId="10" fillId="0" borderId="4" xfId="1" applyNumberFormat="1" applyFont="1" applyFill="1" applyBorder="1" applyAlignment="1" applyProtection="1">
      <alignment horizontal="right"/>
      <protection locked="0"/>
    </xf>
    <xf numFmtId="166" fontId="9" fillId="7" borderId="4" xfId="1" applyNumberFormat="1" applyFont="1" applyFill="1" applyBorder="1" applyAlignment="1">
      <alignment horizontal="right"/>
    </xf>
    <xf numFmtId="166" fontId="10" fillId="7" borderId="4" xfId="1" applyNumberFormat="1" applyFont="1" applyFill="1" applyBorder="1" applyAlignment="1">
      <alignment horizontal="right"/>
    </xf>
    <xf numFmtId="166" fontId="1" fillId="6" borderId="39" xfId="1" applyNumberFormat="1" applyFont="1" applyFill="1" applyBorder="1" applyAlignment="1" applyProtection="1">
      <alignment horizontal="right"/>
      <protection locked="0"/>
    </xf>
    <xf numFmtId="166" fontId="18" fillId="6" borderId="14" xfId="1" applyNumberFormat="1" applyFont="1" applyFill="1" applyBorder="1" applyAlignment="1" applyProtection="1">
      <alignment horizontal="right"/>
      <protection locked="0"/>
    </xf>
    <xf numFmtId="166" fontId="10" fillId="7" borderId="4" xfId="1" applyNumberFormat="1" applyFont="1" applyFill="1" applyBorder="1" applyAlignment="1" applyProtection="1">
      <alignment horizontal="right"/>
      <protection locked="0"/>
    </xf>
    <xf numFmtId="166" fontId="10" fillId="7" borderId="4" xfId="1" applyNumberFormat="1" applyFont="1" applyFill="1" applyBorder="1" applyAlignment="1" applyProtection="1">
      <alignment horizontal="right"/>
    </xf>
    <xf numFmtId="0" fontId="10" fillId="0" borderId="43" xfId="0" applyFont="1" applyFill="1" applyBorder="1" applyAlignment="1" applyProtection="1">
      <alignment horizontal="left" indent="1"/>
    </xf>
    <xf numFmtId="0" fontId="10" fillId="0" borderId="44" xfId="0" applyFont="1" applyFill="1" applyBorder="1" applyAlignment="1" applyProtection="1">
      <alignment horizontal="left" indent="1"/>
    </xf>
    <xf numFmtId="0" fontId="9" fillId="2" borderId="4" xfId="0" applyFont="1" applyFill="1" applyBorder="1" applyAlignment="1">
      <alignment horizontal="left"/>
    </xf>
    <xf numFmtId="166" fontId="9" fillId="2" borderId="4" xfId="1" applyNumberFormat="1" applyFont="1" applyFill="1" applyBorder="1" applyAlignment="1">
      <alignment horizontal="right"/>
    </xf>
    <xf numFmtId="166" fontId="12" fillId="0" borderId="35" xfId="21" applyNumberFormat="1" applyFont="1" applyBorder="1"/>
    <xf numFmtId="166" fontId="12" fillId="0" borderId="4" xfId="21" applyNumberFormat="1" applyFont="1" applyBorder="1"/>
    <xf numFmtId="166" fontId="12" fillId="0" borderId="35" xfId="21" applyNumberFormat="1" applyFont="1" applyFill="1" applyBorder="1"/>
    <xf numFmtId="166" fontId="12" fillId="0" borderId="4" xfId="21" applyNumberFormat="1" applyFont="1" applyFill="1" applyBorder="1"/>
    <xf numFmtId="166" fontId="17" fillId="0" borderId="4" xfId="23" applyNumberFormat="1" applyFont="1" applyBorder="1"/>
    <xf numFmtId="166" fontId="17" fillId="0" borderId="4" xfId="23" applyNumberFormat="1" applyFont="1" applyFill="1" applyBorder="1"/>
    <xf numFmtId="0" fontId="12" fillId="0" borderId="36" xfId="0" applyFont="1" applyBorder="1" applyAlignment="1" applyProtection="1"/>
    <xf numFmtId="4" fontId="6" fillId="0" borderId="0" xfId="1" applyNumberFormat="1" applyBorder="1"/>
    <xf numFmtId="0" fontId="12" fillId="0" borderId="36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3" xfId="0" applyFont="1" applyBorder="1" applyAlignment="1" applyProtection="1">
      <alignment horizontal="center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21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 vertical="center" textRotation="90" wrapText="1"/>
    </xf>
    <xf numFmtId="0" fontId="10" fillId="0" borderId="6" xfId="0" applyFont="1" applyBorder="1" applyAlignment="1" applyProtection="1">
      <alignment horizontal="center" vertical="center" textRotation="90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5" xfId="0" applyFont="1" applyBorder="1" applyAlignment="1" applyProtection="1">
      <alignment horizontal="center" vertical="center" wrapText="1"/>
    </xf>
    <xf numFmtId="0" fontId="12" fillId="0" borderId="16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24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textRotation="90" wrapText="1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22" xfId="0" applyFont="1" applyBorder="1" applyAlignment="1" applyProtection="1">
      <alignment horizontal="center"/>
    </xf>
    <xf numFmtId="0" fontId="10" fillId="0" borderId="23" xfId="0" applyFont="1" applyBorder="1" applyAlignment="1" applyProtection="1">
      <alignment horizontal="center"/>
    </xf>
    <xf numFmtId="0" fontId="10" fillId="0" borderId="40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23" xfId="0" applyFont="1" applyBorder="1" applyAlignment="1" applyProtection="1">
      <alignment horizontal="center"/>
    </xf>
    <xf numFmtId="0" fontId="12" fillId="0" borderId="41" xfId="0" applyFont="1" applyBorder="1" applyAlignment="1" applyProtection="1">
      <alignment horizontal="center"/>
    </xf>
    <xf numFmtId="0" fontId="9" fillId="0" borderId="4" xfId="0" applyFont="1" applyFill="1" applyBorder="1" applyAlignment="1">
      <alignment horizontal="center" vertical="center" wrapText="1"/>
    </xf>
    <xf numFmtId="0" fontId="19" fillId="0" borderId="37" xfId="0" applyFont="1" applyFill="1" applyBorder="1" applyAlignment="1">
      <alignment horizontal="center"/>
    </xf>
    <xf numFmtId="0" fontId="19" fillId="0" borderId="38" xfId="0" applyFont="1" applyFill="1" applyBorder="1" applyAlignment="1">
      <alignment horizontal="center"/>
    </xf>
    <xf numFmtId="0" fontId="20" fillId="0" borderId="4" xfId="0" applyFont="1" applyFill="1" applyBorder="1" applyAlignment="1">
      <alignment horizontal="center" vertical="center" wrapText="1"/>
    </xf>
    <xf numFmtId="0" fontId="10" fillId="0" borderId="42" xfId="0" applyFont="1" applyFill="1" applyBorder="1" applyAlignment="1" applyProtection="1">
      <alignment horizontal="left" vertical="center" indent="1"/>
    </xf>
    <xf numFmtId="0" fontId="10" fillId="0" borderId="43" xfId="0" applyFont="1" applyFill="1" applyBorder="1" applyAlignment="1" applyProtection="1">
      <alignment horizontal="left" vertical="center" indent="1"/>
    </xf>
    <xf numFmtId="0" fontId="12" fillId="0" borderId="4" xfId="21" applyFont="1" applyBorder="1" applyAlignment="1">
      <alignment horizontal="center" vertical="center" wrapText="1"/>
    </xf>
    <xf numFmtId="0" fontId="15" fillId="0" borderId="4" xfId="21" applyFont="1" applyFill="1" applyBorder="1" applyAlignment="1">
      <alignment horizontal="center" vertical="center"/>
    </xf>
    <xf numFmtId="0" fontId="12" fillId="0" borderId="4" xfId="21" applyFont="1" applyFill="1" applyBorder="1" applyAlignment="1">
      <alignment horizontal="center" vertical="center" wrapText="1"/>
    </xf>
    <xf numFmtId="164" fontId="6" fillId="0" borderId="0" xfId="1"/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8"/>
  <sheetViews>
    <sheetView tabSelected="1" view="pageBreakPreview" zoomScale="95" zoomScaleNormal="100" zoomScaleSheetLayoutView="95" workbookViewId="0">
      <selection activeCell="B4" sqref="B4"/>
    </sheetView>
  </sheetViews>
  <sheetFormatPr defaultColWidth="9.140625" defaultRowHeight="12.75" x14ac:dyDescent="0.2"/>
  <cols>
    <col min="1" max="1" width="4.42578125" style="7" customWidth="1"/>
    <col min="2" max="2" width="42.28515625" style="7" bestFit="1" customWidth="1"/>
    <col min="3" max="3" width="10.28515625" style="7" bestFit="1" customWidth="1"/>
    <col min="4" max="4" width="10.42578125" style="7" bestFit="1" customWidth="1"/>
    <col min="5" max="5" width="10.28515625" style="7" bestFit="1" customWidth="1"/>
    <col min="6" max="6" width="9.7109375" style="7" bestFit="1" customWidth="1"/>
    <col min="7" max="7" width="10.5703125" style="7" bestFit="1" customWidth="1"/>
    <col min="8" max="8" width="10.28515625" style="7" bestFit="1" customWidth="1"/>
    <col min="9" max="9" width="10.5703125" style="7" bestFit="1" customWidth="1"/>
    <col min="10" max="11" width="10.28515625" style="7" bestFit="1" customWidth="1"/>
    <col min="12" max="12" width="11.140625" style="7" customWidth="1"/>
    <col min="13" max="13" width="9.85546875" style="7" bestFit="1" customWidth="1"/>
    <col min="14" max="15" width="10.42578125" style="7" bestFit="1" customWidth="1"/>
    <col min="16" max="16" width="9.85546875" style="7" bestFit="1" customWidth="1"/>
    <col min="17" max="17" width="10.42578125" style="7" bestFit="1" customWidth="1"/>
    <col min="18" max="18" width="11" style="7" customWidth="1"/>
    <col min="19" max="19" width="12.140625" style="7" bestFit="1" customWidth="1"/>
    <col min="20" max="16384" width="9.140625" style="7"/>
  </cols>
  <sheetData>
    <row r="2" spans="1:10" x14ac:dyDescent="0.2">
      <c r="A2" s="7" t="s">
        <v>82</v>
      </c>
    </row>
    <row r="3" spans="1:10" x14ac:dyDescent="0.2">
      <c r="B3" s="68">
        <v>45291</v>
      </c>
    </row>
    <row r="4" spans="1:10" ht="13.5" thickBot="1" x14ac:dyDescent="0.25"/>
    <row r="5" spans="1:10" x14ac:dyDescent="0.2">
      <c r="A5" s="179" t="s">
        <v>0</v>
      </c>
      <c r="B5" s="177" t="s">
        <v>28</v>
      </c>
      <c r="C5" s="181" t="s">
        <v>27</v>
      </c>
      <c r="D5" s="182"/>
      <c r="E5" s="182"/>
      <c r="F5" s="182"/>
      <c r="G5" s="182"/>
      <c r="H5" s="182"/>
      <c r="I5" s="182"/>
      <c r="J5" s="183"/>
    </row>
    <row r="6" spans="1:10" s="12" customFormat="1" ht="117.75" customHeight="1" x14ac:dyDescent="0.2">
      <c r="A6" s="180"/>
      <c r="B6" s="178"/>
      <c r="C6" s="9" t="s">
        <v>29</v>
      </c>
      <c r="D6" s="10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x14ac:dyDescent="0.2">
      <c r="A7" s="57">
        <v>1</v>
      </c>
      <c r="B7" s="16" t="str">
        <f>B29</f>
        <v>თი–ბი–სი ბანკი</v>
      </c>
      <c r="C7" s="61">
        <f t="shared" ref="C7:C21" si="0">C29/C$28</f>
        <v>0.39168371131662572</v>
      </c>
      <c r="D7" s="62">
        <f t="shared" ref="D7:D21" si="1">E29/E$28</f>
        <v>0.39562786914613041</v>
      </c>
      <c r="E7" s="62">
        <f t="shared" ref="E7:E21" si="2">G29/G$28</f>
        <v>0.39450008159647643</v>
      </c>
      <c r="F7" s="62">
        <f t="shared" ref="F7:F21" si="3">H29/H$28</f>
        <v>0.40112187429960539</v>
      </c>
      <c r="G7" s="62">
        <f t="shared" ref="G7:G21" si="4">J29/J$28</f>
        <v>0.3867005139992139</v>
      </c>
      <c r="H7" s="62">
        <f t="shared" ref="H7:H21" si="5">K29/K$28</f>
        <v>0.42817104320576876</v>
      </c>
      <c r="I7" s="62">
        <f t="shared" ref="I7:I21" si="6">L29/L$28</f>
        <v>0.35760402763302057</v>
      </c>
      <c r="J7" s="60">
        <f t="shared" ref="J7:J21" si="7">O29/O$28</f>
        <v>0.37607763434803443</v>
      </c>
    </row>
    <row r="8" spans="1:10" x14ac:dyDescent="0.2">
      <c r="A8" s="56">
        <v>2</v>
      </c>
      <c r="B8" s="13" t="str">
        <f t="shared" ref="B8:B22" si="8">B30</f>
        <v>საქართველოს ბანკი</v>
      </c>
      <c r="C8" s="58">
        <f t="shared" si="0"/>
        <v>0.37809344385435417</v>
      </c>
      <c r="D8" s="59">
        <f t="shared" si="1"/>
        <v>0.36864497778653949</v>
      </c>
      <c r="E8" s="59">
        <f t="shared" si="2"/>
        <v>0.3811160896618534</v>
      </c>
      <c r="F8" s="59">
        <f t="shared" si="3"/>
        <v>0.3873860214440889</v>
      </c>
      <c r="G8" s="59">
        <f t="shared" si="4"/>
        <v>0.39689350174948401</v>
      </c>
      <c r="H8" s="59">
        <f t="shared" si="5"/>
        <v>0.31669161349790709</v>
      </c>
      <c r="I8" s="59">
        <f t="shared" si="6"/>
        <v>0.45316462229467758</v>
      </c>
      <c r="J8" s="60">
        <f t="shared" si="7"/>
        <v>0.36134435235993917</v>
      </c>
    </row>
    <row r="9" spans="1:10" x14ac:dyDescent="0.2">
      <c r="A9" s="57">
        <v>3</v>
      </c>
      <c r="B9" s="16" t="str">
        <f t="shared" si="8"/>
        <v>ლიბერთი ბანკი</v>
      </c>
      <c r="C9" s="61">
        <f t="shared" si="0"/>
        <v>5.1208069657906252E-2</v>
      </c>
      <c r="D9" s="62">
        <f t="shared" si="1"/>
        <v>5.5644881226653058E-2</v>
      </c>
      <c r="E9" s="62">
        <f t="shared" si="2"/>
        <v>5.3155128475207064E-2</v>
      </c>
      <c r="F9" s="62">
        <f t="shared" si="3"/>
        <v>5.8038939319986861E-2</v>
      </c>
      <c r="G9" s="62">
        <f t="shared" si="4"/>
        <v>6.1726601896850405E-2</v>
      </c>
      <c r="H9" s="62">
        <f t="shared" si="5"/>
        <v>6.4256610396159361E-2</v>
      </c>
      <c r="I9" s="62">
        <f t="shared" si="6"/>
        <v>5.9951501380533359E-2</v>
      </c>
      <c r="J9" s="60">
        <f t="shared" si="7"/>
        <v>4.0419023136557743E-2</v>
      </c>
    </row>
    <row r="10" spans="1:10" x14ac:dyDescent="0.2">
      <c r="A10" s="56">
        <v>4</v>
      </c>
      <c r="B10" s="13" t="str">
        <f t="shared" si="8"/>
        <v>ბაზის ბანკი</v>
      </c>
      <c r="C10" s="58">
        <f t="shared" si="0"/>
        <v>4.4072651778509185E-2</v>
      </c>
      <c r="D10" s="59">
        <f t="shared" si="1"/>
        <v>4.6999344334820885E-2</v>
      </c>
      <c r="E10" s="59">
        <f t="shared" si="2"/>
        <v>4.4603302401413567E-2</v>
      </c>
      <c r="F10" s="59">
        <f t="shared" si="3"/>
        <v>4.3998869558646243E-2</v>
      </c>
      <c r="G10" s="59">
        <f t="shared" si="4"/>
        <v>4.6763355846883653E-2</v>
      </c>
      <c r="H10" s="59">
        <f t="shared" si="5"/>
        <v>5.8511868994617772E-2</v>
      </c>
      <c r="I10" s="59">
        <f t="shared" si="6"/>
        <v>3.8520382844936064E-2</v>
      </c>
      <c r="J10" s="60">
        <f t="shared" si="7"/>
        <v>4.1132209416731166E-2</v>
      </c>
    </row>
    <row r="11" spans="1:10" x14ac:dyDescent="0.2">
      <c r="A11" s="57">
        <v>5</v>
      </c>
      <c r="B11" s="16" t="str">
        <f t="shared" si="8"/>
        <v>კრედო ბანკი</v>
      </c>
      <c r="C11" s="61">
        <f t="shared" si="0"/>
        <v>3.0809866202568797E-2</v>
      </c>
      <c r="D11" s="62">
        <f t="shared" si="1"/>
        <v>3.7628773833169163E-2</v>
      </c>
      <c r="E11" s="62">
        <f t="shared" si="2"/>
        <v>3.187122991680269E-2</v>
      </c>
      <c r="F11" s="62">
        <f t="shared" si="3"/>
        <v>1.7056201792688446E-2</v>
      </c>
      <c r="G11" s="62">
        <f t="shared" si="4"/>
        <v>1.8229152396786543E-2</v>
      </c>
      <c r="H11" s="62">
        <f t="shared" si="5"/>
        <v>1.1884670895778019E-2</v>
      </c>
      <c r="I11" s="62">
        <f t="shared" si="6"/>
        <v>2.268055735897586E-2</v>
      </c>
      <c r="J11" s="60">
        <f t="shared" si="7"/>
        <v>2.4928635447391798E-2</v>
      </c>
    </row>
    <row r="12" spans="1:10" x14ac:dyDescent="0.2">
      <c r="A12" s="56">
        <v>6</v>
      </c>
      <c r="B12" s="13" t="str">
        <f t="shared" si="8"/>
        <v>ქართუ ბანკი</v>
      </c>
      <c r="C12" s="58">
        <f t="shared" si="0"/>
        <v>2.6146309877203521E-2</v>
      </c>
      <c r="D12" s="59">
        <f t="shared" si="1"/>
        <v>1.634948380501549E-2</v>
      </c>
      <c r="E12" s="59">
        <f t="shared" si="2"/>
        <v>2.4858135129099339E-2</v>
      </c>
      <c r="F12" s="59">
        <f t="shared" si="3"/>
        <v>3.007009560940694E-2</v>
      </c>
      <c r="G12" s="59">
        <f t="shared" si="4"/>
        <v>3.2961488647213613E-2</v>
      </c>
      <c r="H12" s="59">
        <f t="shared" si="5"/>
        <v>4.4984247001048923E-2</v>
      </c>
      <c r="I12" s="59">
        <f t="shared" si="6"/>
        <v>2.4526100162440383E-2</v>
      </c>
      <c r="J12" s="60">
        <f t="shared" si="7"/>
        <v>3.3284346600970814E-2</v>
      </c>
    </row>
    <row r="13" spans="1:10" x14ac:dyDescent="0.2">
      <c r="A13" s="57">
        <v>7</v>
      </c>
      <c r="B13" s="16" t="str">
        <f t="shared" si="8"/>
        <v>პროკრედიტ ბანკი</v>
      </c>
      <c r="C13" s="61">
        <f t="shared" si="0"/>
        <v>2.2489839749503235E-2</v>
      </c>
      <c r="D13" s="62">
        <f t="shared" si="1"/>
        <v>2.2267687404748344E-2</v>
      </c>
      <c r="E13" s="62">
        <f t="shared" si="2"/>
        <v>2.2154276591415039E-2</v>
      </c>
      <c r="F13" s="62">
        <f t="shared" si="3"/>
        <v>2.0346684958038055E-2</v>
      </c>
      <c r="G13" s="62">
        <f t="shared" si="4"/>
        <v>2.1494887032749679E-2</v>
      </c>
      <c r="H13" s="62">
        <f t="shared" si="5"/>
        <v>2.6889136484047383E-2</v>
      </c>
      <c r="I13" s="62">
        <f t="shared" si="6"/>
        <v>1.7710182361299974E-2</v>
      </c>
      <c r="J13" s="60">
        <f t="shared" si="7"/>
        <v>2.4349263045997341E-2</v>
      </c>
    </row>
    <row r="14" spans="1:10" x14ac:dyDescent="0.2">
      <c r="A14" s="56">
        <v>8</v>
      </c>
      <c r="B14" s="13" t="str">
        <f t="shared" si="8"/>
        <v>ტერა ბანკი</v>
      </c>
      <c r="C14" s="58">
        <f t="shared" si="0"/>
        <v>2.1103769107252403E-2</v>
      </c>
      <c r="D14" s="59">
        <f t="shared" si="1"/>
        <v>2.4327811441277197E-2</v>
      </c>
      <c r="E14" s="59">
        <f t="shared" si="2"/>
        <v>2.119304611737902E-2</v>
      </c>
      <c r="F14" s="59">
        <f t="shared" si="3"/>
        <v>2.1181039030542116E-2</v>
      </c>
      <c r="G14" s="59">
        <f t="shared" si="4"/>
        <v>2.0860151136219678E-2</v>
      </c>
      <c r="H14" s="59">
        <f t="shared" si="5"/>
        <v>2.5459345439512501E-2</v>
      </c>
      <c r="I14" s="59">
        <f t="shared" si="6"/>
        <v>1.763327178595351E-2</v>
      </c>
      <c r="J14" s="60">
        <f t="shared" si="7"/>
        <v>2.0609067041278146E-2</v>
      </c>
    </row>
    <row r="15" spans="1:10" x14ac:dyDescent="0.2">
      <c r="A15" s="57">
        <v>9</v>
      </c>
      <c r="B15" s="16" t="str">
        <f t="shared" si="8"/>
        <v>ხალიკ ბანკი</v>
      </c>
      <c r="C15" s="61">
        <f t="shared" si="0"/>
        <v>1.1315817194191696E-2</v>
      </c>
      <c r="D15" s="62">
        <f t="shared" si="1"/>
        <v>1.3457094632592627E-2</v>
      </c>
      <c r="E15" s="62">
        <f t="shared" si="2"/>
        <v>9.8800966107193688E-3</v>
      </c>
      <c r="F15" s="62">
        <f t="shared" si="3"/>
        <v>3.8808131431015301E-3</v>
      </c>
      <c r="G15" s="62">
        <f t="shared" si="4"/>
        <v>3.2513271187999807E-3</v>
      </c>
      <c r="H15" s="62">
        <f t="shared" si="5"/>
        <v>4.4851142029989511E-3</v>
      </c>
      <c r="I15" s="62">
        <f t="shared" si="6"/>
        <v>2.3856793983337322E-3</v>
      </c>
      <c r="J15" s="60">
        <f t="shared" si="7"/>
        <v>1.9271435181846173E-2</v>
      </c>
    </row>
    <row r="16" spans="1:10" x14ac:dyDescent="0.2">
      <c r="A16" s="56">
        <v>10</v>
      </c>
      <c r="B16" s="13" t="str">
        <f t="shared" si="8"/>
        <v>პაშაბანკი</v>
      </c>
      <c r="C16" s="58">
        <f t="shared" si="0"/>
        <v>6.6805634788637408E-3</v>
      </c>
      <c r="D16" s="59">
        <f t="shared" si="1"/>
        <v>6.5506466715353076E-3</v>
      </c>
      <c r="E16" s="59">
        <f t="shared" si="2"/>
        <v>6.22972776606059E-3</v>
      </c>
      <c r="F16" s="59">
        <f t="shared" si="3"/>
        <v>6.8129437561381574E-3</v>
      </c>
      <c r="G16" s="59">
        <f t="shared" si="4"/>
        <v>3.8043421653213157E-3</v>
      </c>
      <c r="H16" s="59">
        <f t="shared" si="5"/>
        <v>6.0654522127927442E-3</v>
      </c>
      <c r="I16" s="59">
        <f t="shared" si="6"/>
        <v>2.2179057506560105E-3</v>
      </c>
      <c r="J16" s="60">
        <f t="shared" si="7"/>
        <v>9.178735177951855E-3</v>
      </c>
    </row>
    <row r="17" spans="1:20" x14ac:dyDescent="0.2">
      <c r="A17" s="57">
        <v>11</v>
      </c>
      <c r="B17" s="16" t="str">
        <f t="shared" si="8"/>
        <v>იშ ბანკ</v>
      </c>
      <c r="C17" s="61">
        <f t="shared" si="0"/>
        <v>5.8709350338545588E-3</v>
      </c>
      <c r="D17" s="62">
        <f t="shared" si="1"/>
        <v>5.0677613297606793E-3</v>
      </c>
      <c r="E17" s="62">
        <f t="shared" si="2"/>
        <v>4.9534415639657502E-3</v>
      </c>
      <c r="F17" s="62">
        <f t="shared" si="3"/>
        <v>5.4026693367936925E-3</v>
      </c>
      <c r="G17" s="62">
        <f t="shared" si="4"/>
        <v>2.8095858987458367E-3</v>
      </c>
      <c r="H17" s="62">
        <f t="shared" si="5"/>
        <v>5.2675862215746721E-3</v>
      </c>
      <c r="I17" s="62">
        <f t="shared" si="6"/>
        <v>1.0850076440273354E-3</v>
      </c>
      <c r="J17" s="60">
        <f t="shared" si="7"/>
        <v>1.0954951824420436E-2</v>
      </c>
    </row>
    <row r="18" spans="1:20" x14ac:dyDescent="0.2">
      <c r="A18" s="56">
        <v>12</v>
      </c>
      <c r="B18" s="13" t="str">
        <f t="shared" si="8"/>
        <v>ვი–თი–ბი ბანკი</v>
      </c>
      <c r="C18" s="58">
        <f t="shared" si="0"/>
        <v>5.7032987184327888E-3</v>
      </c>
      <c r="D18" s="59">
        <f t="shared" si="1"/>
        <v>3.912284380257868E-3</v>
      </c>
      <c r="E18" s="59">
        <f t="shared" si="2"/>
        <v>1.9181636823233522E-3</v>
      </c>
      <c r="F18" s="59">
        <f t="shared" si="3"/>
        <v>3.2958319812605288E-4</v>
      </c>
      <c r="G18" s="59">
        <f t="shared" si="4"/>
        <v>3.6239347469582629E-4</v>
      </c>
      <c r="H18" s="59">
        <f t="shared" si="5"/>
        <v>6.687757071325677E-4</v>
      </c>
      <c r="I18" s="59">
        <f t="shared" si="6"/>
        <v>1.4743006285850889E-4</v>
      </c>
      <c r="J18" s="60">
        <f t="shared" si="7"/>
        <v>2.6677497131117375E-2</v>
      </c>
    </row>
    <row r="19" spans="1:20" ht="12" customHeight="1" x14ac:dyDescent="0.2">
      <c r="A19" s="57">
        <v>13</v>
      </c>
      <c r="B19" s="16" t="str">
        <f t="shared" si="8"/>
        <v>ზირაათ ბანკი</v>
      </c>
      <c r="C19" s="61">
        <f t="shared" si="0"/>
        <v>2.60017420198436E-3</v>
      </c>
      <c r="D19" s="62">
        <f t="shared" si="1"/>
        <v>2.4655964822119275E-3</v>
      </c>
      <c r="E19" s="62">
        <f t="shared" si="2"/>
        <v>1.9330607070731239E-3</v>
      </c>
      <c r="F19" s="62">
        <f t="shared" si="3"/>
        <v>2.4281202447855596E-3</v>
      </c>
      <c r="G19" s="62">
        <f t="shared" si="4"/>
        <v>2.0830392728546036E-3</v>
      </c>
      <c r="H19" s="62">
        <f t="shared" si="5"/>
        <v>3.2174189458067746E-3</v>
      </c>
      <c r="I19" s="62">
        <f t="shared" si="6"/>
        <v>1.287137621256559E-3</v>
      </c>
      <c r="J19" s="60">
        <f t="shared" si="7"/>
        <v>6.296784936338241E-3</v>
      </c>
    </row>
    <row r="20" spans="1:20" x14ac:dyDescent="0.2">
      <c r="A20" s="56">
        <v>14</v>
      </c>
      <c r="B20" s="13" t="str">
        <f t="shared" si="8"/>
        <v>სილქ ბანკი</v>
      </c>
      <c r="C20" s="58">
        <f t="shared" si="0"/>
        <v>2.0873349219494002E-3</v>
      </c>
      <c r="D20" s="59">
        <f t="shared" si="1"/>
        <v>1.0557875252876902E-3</v>
      </c>
      <c r="E20" s="59">
        <f t="shared" si="2"/>
        <v>1.5933233688076875E-3</v>
      </c>
      <c r="F20" s="59">
        <f t="shared" si="3"/>
        <v>1.92153579998053E-3</v>
      </c>
      <c r="G20" s="59">
        <f t="shared" si="4"/>
        <v>2.0321456752993481E-3</v>
      </c>
      <c r="H20" s="59">
        <f t="shared" si="5"/>
        <v>3.3964582773464043E-3</v>
      </c>
      <c r="I20" s="59">
        <f t="shared" si="6"/>
        <v>1.0749188497874086E-3</v>
      </c>
      <c r="J20" s="60">
        <f t="shared" si="7"/>
        <v>4.8247527839103427E-3</v>
      </c>
    </row>
    <row r="21" spans="1:20" x14ac:dyDescent="0.2">
      <c r="A21" s="57">
        <v>15</v>
      </c>
      <c r="B21" s="16" t="str">
        <f t="shared" si="8"/>
        <v>პეისერა</v>
      </c>
      <c r="C21" s="61">
        <f t="shared" si="0"/>
        <v>1.3421490680038745E-4</v>
      </c>
      <c r="D21" s="62">
        <f t="shared" si="1"/>
        <v>0</v>
      </c>
      <c r="E21" s="62">
        <f t="shared" si="2"/>
        <v>4.0896411403387027E-5</v>
      </c>
      <c r="F21" s="62">
        <f t="shared" si="3"/>
        <v>2.4608508071322056E-5</v>
      </c>
      <c r="G21" s="62">
        <f t="shared" si="4"/>
        <v>2.7513688881925068E-5</v>
      </c>
      <c r="H21" s="62">
        <f t="shared" si="5"/>
        <v>5.0658517508134099E-5</v>
      </c>
      <c r="I21" s="62">
        <f t="shared" si="6"/>
        <v>1.1274851243364716E-5</v>
      </c>
      <c r="J21" s="60">
        <f t="shared" si="7"/>
        <v>6.513115675151009E-4</v>
      </c>
    </row>
    <row r="22" spans="1:20" ht="13.5" thickBot="1" x14ac:dyDescent="0.25">
      <c r="A22" s="56"/>
      <c r="B22" s="13" t="str">
        <f t="shared" si="8"/>
        <v xml:space="preserve"> </v>
      </c>
      <c r="C22" s="58"/>
      <c r="D22" s="59"/>
      <c r="E22" s="59"/>
      <c r="F22" s="59"/>
      <c r="G22" s="59"/>
      <c r="H22" s="59"/>
      <c r="I22" s="59"/>
      <c r="J22" s="60"/>
    </row>
    <row r="23" spans="1:20" ht="13.5" thickBot="1" x14ac:dyDescent="0.25">
      <c r="A23" s="19"/>
      <c r="B23" s="20" t="str">
        <f>B28</f>
        <v>კონსოლიდირებული</v>
      </c>
      <c r="C23" s="21">
        <f t="shared" ref="C23:J23" si="9">SUM(C7:C22)</f>
        <v>1.0000000000000002</v>
      </c>
      <c r="D23" s="22">
        <f t="shared" si="9"/>
        <v>0.99999999999999989</v>
      </c>
      <c r="E23" s="22">
        <f t="shared" si="9"/>
        <v>0.99999999999999967</v>
      </c>
      <c r="F23" s="22">
        <f t="shared" si="9"/>
        <v>0.99999999999999978</v>
      </c>
      <c r="G23" s="22">
        <f t="shared" si="9"/>
        <v>1.0000000000000002</v>
      </c>
      <c r="H23" s="22">
        <f t="shared" si="9"/>
        <v>0.99999999999999989</v>
      </c>
      <c r="I23" s="22">
        <f t="shared" si="9"/>
        <v>1.0000000000000004</v>
      </c>
      <c r="J23" s="23">
        <f t="shared" si="9"/>
        <v>1.0000000000000002</v>
      </c>
    </row>
    <row r="24" spans="1:20" x14ac:dyDescent="0.2">
      <c r="A24" s="139"/>
      <c r="B24" s="140"/>
      <c r="C24" s="141"/>
      <c r="D24" s="141"/>
      <c r="E24" s="141"/>
      <c r="F24" s="141"/>
      <c r="G24" s="141"/>
      <c r="H24" s="141"/>
      <c r="I24" s="141"/>
      <c r="J24" s="141"/>
    </row>
    <row r="25" spans="1:20" ht="13.5" thickBot="1" x14ac:dyDescent="0.25">
      <c r="R25" s="64" t="s">
        <v>37</v>
      </c>
      <c r="S25" s="24"/>
    </row>
    <row r="26" spans="1:20" ht="13.5" thickBot="1" x14ac:dyDescent="0.25">
      <c r="A26" s="179" t="s">
        <v>0</v>
      </c>
      <c r="B26" s="177" t="s">
        <v>28</v>
      </c>
      <c r="C26" s="181" t="s">
        <v>29</v>
      </c>
      <c r="D26" s="182"/>
      <c r="E26" s="182"/>
      <c r="F26" s="183"/>
      <c r="G26" s="172" t="s">
        <v>38</v>
      </c>
      <c r="H26" s="175"/>
      <c r="I26" s="175"/>
      <c r="J26" s="175"/>
      <c r="K26" s="175"/>
      <c r="L26" s="175"/>
      <c r="M26" s="175"/>
      <c r="N26" s="176"/>
      <c r="O26" s="174" t="s">
        <v>39</v>
      </c>
      <c r="P26" s="175"/>
      <c r="Q26" s="176"/>
      <c r="R26" s="174" t="s">
        <v>40</v>
      </c>
      <c r="S26" s="175"/>
      <c r="T26" s="176"/>
    </row>
    <row r="27" spans="1:20" ht="150.75" customHeight="1" thickBot="1" x14ac:dyDescent="0.25">
      <c r="A27" s="180"/>
      <c r="B27" s="178"/>
      <c r="C27" s="9" t="s">
        <v>41</v>
      </c>
      <c r="D27" s="10" t="s">
        <v>42</v>
      </c>
      <c r="E27" s="10" t="s">
        <v>30</v>
      </c>
      <c r="F27" s="11" t="s">
        <v>43</v>
      </c>
      <c r="G27" s="91" t="s">
        <v>31</v>
      </c>
      <c r="H27" s="92" t="s">
        <v>44</v>
      </c>
      <c r="I27" s="92" t="s">
        <v>185</v>
      </c>
      <c r="J27" s="92" t="s">
        <v>33</v>
      </c>
      <c r="K27" s="92" t="s">
        <v>34</v>
      </c>
      <c r="L27" s="92" t="s">
        <v>35</v>
      </c>
      <c r="M27" s="92" t="s">
        <v>173</v>
      </c>
      <c r="N27" s="93" t="s">
        <v>45</v>
      </c>
      <c r="O27" s="91" t="s">
        <v>36</v>
      </c>
      <c r="P27" s="92" t="s">
        <v>46</v>
      </c>
      <c r="Q27" s="93" t="s">
        <v>47</v>
      </c>
      <c r="R27" s="91" t="str">
        <f>YEAR($B$3)&amp;" წლის "&amp;MONTH($B$3)&amp;" თვის წმინდა მოგება"</f>
        <v>2023 წლის 12 თვის წმინდა მოგება</v>
      </c>
      <c r="S27" s="92" t="s">
        <v>86</v>
      </c>
      <c r="T27" s="93" t="s">
        <v>87</v>
      </c>
    </row>
    <row r="28" spans="1:20" ht="13.5" thickBot="1" x14ac:dyDescent="0.25">
      <c r="A28" s="124"/>
      <c r="B28" s="125" t="s">
        <v>90</v>
      </c>
      <c r="C28" s="126">
        <v>80039507578.520248</v>
      </c>
      <c r="D28" s="127">
        <v>13264464188.852812</v>
      </c>
      <c r="E28" s="127">
        <v>53782294884.212952</v>
      </c>
      <c r="F28" s="128">
        <v>-991289607.74086714</v>
      </c>
      <c r="G28" s="126">
        <v>67803299968.034561</v>
      </c>
      <c r="H28" s="127">
        <v>52373000681.904396</v>
      </c>
      <c r="I28" s="127">
        <v>3758077211.9028025</v>
      </c>
      <c r="J28" s="127">
        <v>46842915740.269287</v>
      </c>
      <c r="K28" s="127">
        <v>19314466512.820755</v>
      </c>
      <c r="L28" s="127">
        <v>27528449227.448483</v>
      </c>
      <c r="M28" s="127">
        <v>301823034.24000001</v>
      </c>
      <c r="N28" s="128">
        <v>13922712815.492113</v>
      </c>
      <c r="O28" s="126">
        <v>12236207611.67461</v>
      </c>
      <c r="P28" s="127">
        <v>1152607244.96</v>
      </c>
      <c r="Q28" s="127">
        <v>13979913157.899918</v>
      </c>
      <c r="R28" s="127">
        <v>2715954647.621932</v>
      </c>
      <c r="S28" s="129">
        <v>3.7912216345205668E-2</v>
      </c>
      <c r="T28" s="130">
        <v>0.24673715364875565</v>
      </c>
    </row>
    <row r="29" spans="1:20" x14ac:dyDescent="0.2">
      <c r="A29" s="57">
        <v>1</v>
      </c>
      <c r="B29" s="16" t="s">
        <v>148</v>
      </c>
      <c r="C29" s="28">
        <v>31350171380.310001</v>
      </c>
      <c r="D29" s="29">
        <v>5206926939.4700003</v>
      </c>
      <c r="E29" s="29">
        <v>21277774722.830002</v>
      </c>
      <c r="F29" s="30">
        <v>-312079929.72000003</v>
      </c>
      <c r="G29" s="28">
        <v>26748407369.900002</v>
      </c>
      <c r="H29" s="29">
        <v>21007956196.220001</v>
      </c>
      <c r="I29" s="29">
        <v>2000923551.90892</v>
      </c>
      <c r="J29" s="29">
        <v>18114179593.984001</v>
      </c>
      <c r="K29" s="29">
        <v>8269895275.75735</v>
      </c>
      <c r="L29" s="29">
        <v>9844284318.2266903</v>
      </c>
      <c r="M29" s="94"/>
      <c r="N29" s="30">
        <v>5215186800.3400002</v>
      </c>
      <c r="O29" s="28">
        <v>4601764011.9899998</v>
      </c>
      <c r="P29" s="29">
        <v>21015907.690000001</v>
      </c>
      <c r="Q29" s="30">
        <v>5374301438.5101004</v>
      </c>
      <c r="R29" s="28">
        <v>1079890371.99</v>
      </c>
      <c r="S29" s="76">
        <v>3.8986271878082554E-2</v>
      </c>
      <c r="T29" s="77">
        <v>0.25220517881159038</v>
      </c>
    </row>
    <row r="30" spans="1:20" x14ac:dyDescent="0.2">
      <c r="A30" s="56">
        <v>2</v>
      </c>
      <c r="B30" s="13" t="s">
        <v>147</v>
      </c>
      <c r="C30" s="25">
        <v>30262413064.769402</v>
      </c>
      <c r="D30" s="26">
        <v>4389117153.6210003</v>
      </c>
      <c r="E30" s="26">
        <v>19826572902.899799</v>
      </c>
      <c r="F30" s="27">
        <v>-309514818.68650001</v>
      </c>
      <c r="G30" s="25">
        <v>25840928549.987</v>
      </c>
      <c r="H30" s="26">
        <v>20288568365.251499</v>
      </c>
      <c r="I30" s="26">
        <v>1139429201.76</v>
      </c>
      <c r="J30" s="26">
        <v>18591648860.311501</v>
      </c>
      <c r="K30" s="26">
        <v>6116729563.7965002</v>
      </c>
      <c r="L30" s="26">
        <v>12474919296.5149</v>
      </c>
      <c r="M30" s="94"/>
      <c r="N30" s="27">
        <v>4959838761.0799999</v>
      </c>
      <c r="O30" s="25">
        <v>4421484514.78232</v>
      </c>
      <c r="P30" s="26">
        <v>27993660.18</v>
      </c>
      <c r="Q30" s="27">
        <v>5101233685.5342503</v>
      </c>
      <c r="R30" s="25">
        <v>1300914074.3559301</v>
      </c>
      <c r="S30" s="78">
        <v>4.7325466304365855E-2</v>
      </c>
      <c r="T30" s="79">
        <v>0.3241234818716564</v>
      </c>
    </row>
    <row r="31" spans="1:20" x14ac:dyDescent="0.2">
      <c r="A31" s="57">
        <v>3</v>
      </c>
      <c r="B31" s="16" t="s">
        <v>149</v>
      </c>
      <c r="C31" s="28">
        <v>4098668679.4653802</v>
      </c>
      <c r="D31" s="29">
        <v>568005009.30999994</v>
      </c>
      <c r="E31" s="29">
        <v>2992709410.9288602</v>
      </c>
      <c r="F31" s="30">
        <v>-134733379.84338799</v>
      </c>
      <c r="G31" s="28">
        <v>3604093120.8438802</v>
      </c>
      <c r="H31" s="29">
        <v>3039673408.5826797</v>
      </c>
      <c r="I31" s="29">
        <v>138009732.83537501</v>
      </c>
      <c r="J31" s="29">
        <v>2891454011.5873098</v>
      </c>
      <c r="K31" s="29">
        <v>1241082149.72399</v>
      </c>
      <c r="L31" s="29">
        <v>1650371861.8633201</v>
      </c>
      <c r="M31" s="94"/>
      <c r="N31" s="30">
        <v>445927565.36091</v>
      </c>
      <c r="O31" s="28">
        <v>494575558.56</v>
      </c>
      <c r="P31" s="29">
        <v>44490459.259999998</v>
      </c>
      <c r="Q31" s="30">
        <v>467158556.34485197</v>
      </c>
      <c r="R31" s="28">
        <v>81162334.432999998</v>
      </c>
      <c r="S31" s="76">
        <v>2.1467185985440906E-2</v>
      </c>
      <c r="T31" s="77">
        <v>0.1796001209230709</v>
      </c>
    </row>
    <row r="32" spans="1:20" x14ac:dyDescent="0.2">
      <c r="A32" s="56">
        <v>4</v>
      </c>
      <c r="B32" s="13" t="s">
        <v>152</v>
      </c>
      <c r="C32" s="25">
        <v>3527553346.0314698</v>
      </c>
      <c r="D32" s="26">
        <v>466351132.93299997</v>
      </c>
      <c r="E32" s="26">
        <v>2527732596.3800001</v>
      </c>
      <c r="F32" s="27">
        <v>-32913870.420000002</v>
      </c>
      <c r="G32" s="25">
        <v>3024251092.2880001</v>
      </c>
      <c r="H32" s="26">
        <v>2304352825.3980021</v>
      </c>
      <c r="I32" s="26">
        <v>11834968.3989</v>
      </c>
      <c r="J32" s="26">
        <v>2190531937.6677999</v>
      </c>
      <c r="K32" s="26">
        <v>1130125534.2990999</v>
      </c>
      <c r="L32" s="26">
        <v>1060406403.3687</v>
      </c>
      <c r="M32" s="94"/>
      <c r="N32" s="27">
        <v>661118027.60000002</v>
      </c>
      <c r="O32" s="25">
        <v>503302253.94999999</v>
      </c>
      <c r="P32" s="26">
        <v>17091531</v>
      </c>
      <c r="Q32" s="27">
        <v>573361921.24000001</v>
      </c>
      <c r="R32" s="25">
        <v>71959331.840000004</v>
      </c>
      <c r="S32" s="78">
        <v>2.2515049406707358E-2</v>
      </c>
      <c r="T32" s="79">
        <v>0.15227680320602513</v>
      </c>
    </row>
    <row r="33" spans="1:21" x14ac:dyDescent="0.2">
      <c r="A33" s="57">
        <v>5</v>
      </c>
      <c r="B33" s="16" t="s">
        <v>155</v>
      </c>
      <c r="C33" s="28">
        <v>2466006519.4137001</v>
      </c>
      <c r="D33" s="29">
        <v>321008474.30000001</v>
      </c>
      <c r="E33" s="29">
        <v>2023761810.4268601</v>
      </c>
      <c r="F33" s="30">
        <v>-38615758.243159004</v>
      </c>
      <c r="G33" s="28">
        <v>2160974562.3991699</v>
      </c>
      <c r="H33" s="29">
        <v>893284468.11917102</v>
      </c>
      <c r="I33" s="29">
        <v>39377818.43</v>
      </c>
      <c r="J33" s="29">
        <v>853906649.7392</v>
      </c>
      <c r="K33" s="29">
        <v>229546078.03240001</v>
      </c>
      <c r="L33" s="29">
        <v>624360571.70679998</v>
      </c>
      <c r="M33" s="94"/>
      <c r="N33" s="30">
        <v>1191933243.02</v>
      </c>
      <c r="O33" s="28">
        <v>305031958.81003702</v>
      </c>
      <c r="P33" s="29">
        <v>5210230</v>
      </c>
      <c r="Q33" s="30">
        <v>380309839.28003699</v>
      </c>
      <c r="R33" s="28">
        <v>39185017.270037003</v>
      </c>
      <c r="S33" s="76">
        <v>1.7156354898872326E-2</v>
      </c>
      <c r="T33" s="77">
        <v>0.13911427195171736</v>
      </c>
    </row>
    <row r="34" spans="1:21" x14ac:dyDescent="0.2">
      <c r="A34" s="56">
        <v>6</v>
      </c>
      <c r="B34" s="13" t="s">
        <v>153</v>
      </c>
      <c r="C34" s="25">
        <v>2092737767.5667701</v>
      </c>
      <c r="D34" s="26">
        <v>1070088856.35094</v>
      </c>
      <c r="E34" s="26">
        <v>879312759.206007</v>
      </c>
      <c r="F34" s="27">
        <v>-49173802.440237999</v>
      </c>
      <c r="G34" s="25">
        <v>1685463592.80426</v>
      </c>
      <c r="H34" s="26">
        <v>1574861137.8564</v>
      </c>
      <c r="I34" s="26">
        <v>30840233.994024001</v>
      </c>
      <c r="J34" s="26">
        <v>1544012235.3752699</v>
      </c>
      <c r="K34" s="26">
        <v>868846732.30621696</v>
      </c>
      <c r="L34" s="26">
        <v>675165503.06905603</v>
      </c>
      <c r="M34" s="94"/>
      <c r="N34" s="27">
        <v>81058272.753999993</v>
      </c>
      <c r="O34" s="25">
        <v>407274175.22841501</v>
      </c>
      <c r="P34" s="26">
        <v>114430000</v>
      </c>
      <c r="Q34" s="27">
        <v>469088974.44841498</v>
      </c>
      <c r="R34" s="25">
        <v>29739023.858940002</v>
      </c>
      <c r="S34" s="78">
        <v>1.7474247555479615E-2</v>
      </c>
      <c r="T34" s="79">
        <v>7.5435054033021393E-2</v>
      </c>
    </row>
    <row r="35" spans="1:21" x14ac:dyDescent="0.2">
      <c r="A35" s="57">
        <v>7</v>
      </c>
      <c r="B35" s="16" t="s">
        <v>151</v>
      </c>
      <c r="C35" s="28">
        <v>1800075699.07007</v>
      </c>
      <c r="D35" s="29">
        <v>454491062.16869795</v>
      </c>
      <c r="E35" s="29">
        <v>1197607330.39165</v>
      </c>
      <c r="F35" s="30">
        <v>-29286875.706415001</v>
      </c>
      <c r="G35" s="28">
        <v>1502133061.30252</v>
      </c>
      <c r="H35" s="29">
        <v>1065616945.181821</v>
      </c>
      <c r="I35" s="29">
        <v>58733763.069600001</v>
      </c>
      <c r="J35" s="29">
        <v>1006883182.1217</v>
      </c>
      <c r="K35" s="29">
        <v>519349326.17979997</v>
      </c>
      <c r="L35" s="29">
        <v>487533855.94190001</v>
      </c>
      <c r="M35" s="94"/>
      <c r="N35" s="30">
        <v>422628229.53900397</v>
      </c>
      <c r="O35" s="28">
        <v>297942637.82209998</v>
      </c>
      <c r="P35" s="29">
        <v>184600374.83000001</v>
      </c>
      <c r="Q35" s="30">
        <v>298916416.993806</v>
      </c>
      <c r="R35" s="28">
        <v>43748215.812058002</v>
      </c>
      <c r="S35" s="76">
        <v>2.5746100532624678E-2</v>
      </c>
      <c r="T35" s="77">
        <v>0.14704277572250396</v>
      </c>
    </row>
    <row r="36" spans="1:21" x14ac:dyDescent="0.2">
      <c r="A36" s="56">
        <v>8</v>
      </c>
      <c r="B36" s="13" t="s">
        <v>154</v>
      </c>
      <c r="C36" s="25">
        <v>1689135287.3952701</v>
      </c>
      <c r="D36" s="26">
        <v>180730477.27000001</v>
      </c>
      <c r="E36" s="26">
        <v>1308405528.8223</v>
      </c>
      <c r="F36" s="27">
        <v>-30252776.207139999</v>
      </c>
      <c r="G36" s="25">
        <v>1436958463.13304</v>
      </c>
      <c r="H36" s="26">
        <v>1109314571.5900259</v>
      </c>
      <c r="I36" s="26">
        <v>122001338.56029999</v>
      </c>
      <c r="J36" s="26">
        <v>977150302.00322104</v>
      </c>
      <c r="K36" s="26">
        <v>491733674.92979997</v>
      </c>
      <c r="L36" s="26">
        <v>485416627.073421</v>
      </c>
      <c r="M36" s="94"/>
      <c r="N36" s="27">
        <v>303822195.47000003</v>
      </c>
      <c r="O36" s="25">
        <v>252176823</v>
      </c>
      <c r="P36" s="26">
        <v>121372000</v>
      </c>
      <c r="Q36" s="27">
        <v>309257806.49000001</v>
      </c>
      <c r="R36" s="25">
        <v>30286836.906968001</v>
      </c>
      <c r="S36" s="78">
        <v>1.8896885433662695E-2</v>
      </c>
      <c r="T36" s="79">
        <v>0.12783351921272684</v>
      </c>
    </row>
    <row r="37" spans="1:21" x14ac:dyDescent="0.2">
      <c r="A37" s="57">
        <v>9</v>
      </c>
      <c r="B37" s="16" t="s">
        <v>156</v>
      </c>
      <c r="C37" s="28">
        <v>905712436.07165599</v>
      </c>
      <c r="D37" s="29">
        <v>111980297.28999999</v>
      </c>
      <c r="E37" s="29">
        <v>723753431.81485605</v>
      </c>
      <c r="F37" s="30">
        <v>-19479255.553199999</v>
      </c>
      <c r="G37" s="28">
        <v>669903154.20976698</v>
      </c>
      <c r="H37" s="29">
        <v>203249829.38999999</v>
      </c>
      <c r="I37" s="29">
        <v>41069221.219999999</v>
      </c>
      <c r="J37" s="29">
        <v>152301642.27000001</v>
      </c>
      <c r="K37" s="29">
        <v>86627588.079999998</v>
      </c>
      <c r="L37" s="29">
        <v>65674054.189999998</v>
      </c>
      <c r="M37" s="94"/>
      <c r="N37" s="30">
        <v>452915187.39000005</v>
      </c>
      <c r="O37" s="28">
        <v>235809281.86000001</v>
      </c>
      <c r="P37" s="29">
        <v>76000000</v>
      </c>
      <c r="Q37" s="30">
        <v>220099163.94</v>
      </c>
      <c r="R37" s="28">
        <v>20187487.579999998</v>
      </c>
      <c r="S37" s="76">
        <v>2.2355811402931962E-2</v>
      </c>
      <c r="T37" s="77">
        <v>0.11166604244919637</v>
      </c>
    </row>
    <row r="38" spans="1:21" x14ac:dyDescent="0.2">
      <c r="A38" s="56">
        <v>10</v>
      </c>
      <c r="B38" s="13" t="s">
        <v>249</v>
      </c>
      <c r="C38" s="25">
        <v>534709011.19529998</v>
      </c>
      <c r="D38" s="26">
        <v>101575518.70719999</v>
      </c>
      <c r="E38" s="26">
        <v>352308810.97079998</v>
      </c>
      <c r="F38" s="27">
        <v>-16202318.964</v>
      </c>
      <c r="G38" s="25">
        <v>422396100.44139999</v>
      </c>
      <c r="H38" s="26">
        <v>356814307.986</v>
      </c>
      <c r="I38" s="26">
        <v>123159926.4875</v>
      </c>
      <c r="J38" s="26">
        <v>178206479.4973</v>
      </c>
      <c r="K38" s="26">
        <v>117150973.64910001</v>
      </c>
      <c r="L38" s="26">
        <v>61055505.848200001</v>
      </c>
      <c r="M38" s="94"/>
      <c r="N38" s="27">
        <v>49895293.571400002</v>
      </c>
      <c r="O38" s="25">
        <v>112312909.25</v>
      </c>
      <c r="P38" s="26">
        <v>136800000</v>
      </c>
      <c r="Q38" s="27">
        <v>122398083.96600001</v>
      </c>
      <c r="R38" s="25">
        <v>1698835.2655</v>
      </c>
      <c r="S38" s="78">
        <v>3.2821617637427379E-3</v>
      </c>
      <c r="T38" s="79">
        <v>1.6209342530239829E-2</v>
      </c>
    </row>
    <row r="39" spans="1:21" x14ac:dyDescent="0.2">
      <c r="A39" s="57">
        <v>11</v>
      </c>
      <c r="B39" s="16" t="s">
        <v>250</v>
      </c>
      <c r="C39" s="28">
        <v>469906749.13520199</v>
      </c>
      <c r="D39" s="29">
        <v>113274347.29052401</v>
      </c>
      <c r="E39" s="29">
        <v>272555834.24000001</v>
      </c>
      <c r="F39" s="30">
        <v>-1944241.3242830001</v>
      </c>
      <c r="G39" s="28">
        <v>335859684.23570001</v>
      </c>
      <c r="H39" s="29">
        <v>282954004.86000001</v>
      </c>
      <c r="I39" s="29">
        <v>41513096.310000002</v>
      </c>
      <c r="J39" s="29">
        <v>131609195.52</v>
      </c>
      <c r="K39" s="29">
        <v>101740617.68000001</v>
      </c>
      <c r="L39" s="29">
        <v>29868577.84</v>
      </c>
      <c r="M39" s="94"/>
      <c r="N39" s="30">
        <v>39604039.740000002</v>
      </c>
      <c r="O39" s="28">
        <v>134047064.89950199</v>
      </c>
      <c r="P39" s="29">
        <v>69161600</v>
      </c>
      <c r="Q39" s="30">
        <v>133880861.710033</v>
      </c>
      <c r="R39" s="28">
        <v>16700464.759501999</v>
      </c>
      <c r="S39" s="76">
        <v>3.9308348985312415E-2</v>
      </c>
      <c r="T39" s="77">
        <v>0.13104424049611008</v>
      </c>
    </row>
    <row r="40" spans="1:21" x14ac:dyDescent="0.2">
      <c r="A40" s="56">
        <v>12</v>
      </c>
      <c r="B40" s="13" t="s">
        <v>150</v>
      </c>
      <c r="C40" s="25">
        <v>456489220.996566</v>
      </c>
      <c r="D40" s="26">
        <v>153251889.28723201</v>
      </c>
      <c r="E40" s="26">
        <v>210411632.20992899</v>
      </c>
      <c r="F40" s="27">
        <v>-13885374.588732</v>
      </c>
      <c r="G40" s="25">
        <v>130057827.54036</v>
      </c>
      <c r="H40" s="26">
        <v>17261261.060199998</v>
      </c>
      <c r="I40" s="26">
        <v>0</v>
      </c>
      <c r="J40" s="26">
        <v>16975567</v>
      </c>
      <c r="K40" s="26">
        <v>12917046</v>
      </c>
      <c r="L40" s="26">
        <v>4058521</v>
      </c>
      <c r="M40" s="94"/>
      <c r="N40" s="27">
        <v>95901341.480000004</v>
      </c>
      <c r="O40" s="25">
        <v>326431393.45620602</v>
      </c>
      <c r="P40" s="26">
        <v>209008277</v>
      </c>
      <c r="Q40" s="27">
        <v>390166579.43620598</v>
      </c>
      <c r="R40" s="25">
        <v>202766.78984000001</v>
      </c>
      <c r="S40" s="78">
        <v>4.4026450106483838E-4</v>
      </c>
      <c r="T40" s="79">
        <v>6.156132914066733E-4</v>
      </c>
    </row>
    <row r="41" spans="1:21" x14ac:dyDescent="0.2">
      <c r="A41" s="57">
        <v>13</v>
      </c>
      <c r="B41" s="16" t="s">
        <v>157</v>
      </c>
      <c r="C41" s="28">
        <v>208116662.74520001</v>
      </c>
      <c r="D41" s="29">
        <v>63906719.562600002</v>
      </c>
      <c r="E41" s="29">
        <v>132605437.07179999</v>
      </c>
      <c r="F41" s="30">
        <v>-1497168.2751</v>
      </c>
      <c r="G41" s="28">
        <v>131067894.9781</v>
      </c>
      <c r="H41" s="29">
        <v>127167943.23589998</v>
      </c>
      <c r="I41" s="29">
        <v>6037103.3755000001</v>
      </c>
      <c r="J41" s="29">
        <v>97575633.142000005</v>
      </c>
      <c r="K41" s="29">
        <v>62142730.486500002</v>
      </c>
      <c r="L41" s="29">
        <v>35432902.655500002</v>
      </c>
      <c r="M41" s="94"/>
      <c r="N41" s="30">
        <v>5313.6167999999998</v>
      </c>
      <c r="O41" s="28">
        <v>77048767.767100006</v>
      </c>
      <c r="P41" s="29">
        <v>50000000</v>
      </c>
      <c r="Q41" s="30">
        <v>76177762.4771</v>
      </c>
      <c r="R41" s="28">
        <v>7750887.1984999999</v>
      </c>
      <c r="S41" s="76">
        <v>3.797745041860788E-2</v>
      </c>
      <c r="T41" s="77">
        <v>0.1074847726375716</v>
      </c>
    </row>
    <row r="42" spans="1:21" x14ac:dyDescent="0.2">
      <c r="A42" s="56">
        <v>14</v>
      </c>
      <c r="B42" s="13" t="s">
        <v>172</v>
      </c>
      <c r="C42" s="25">
        <v>167069259.304279</v>
      </c>
      <c r="D42" s="26">
        <v>54133789.841619</v>
      </c>
      <c r="E42" s="26">
        <v>56782676.020095997</v>
      </c>
      <c r="F42" s="27">
        <v>-1710037.768712</v>
      </c>
      <c r="G42" s="25">
        <v>108032582.321347</v>
      </c>
      <c r="H42" s="26">
        <v>100636595.762684</v>
      </c>
      <c r="I42" s="26">
        <v>5147255.5526839998</v>
      </c>
      <c r="J42" s="26">
        <v>95191628.640000001</v>
      </c>
      <c r="K42" s="26">
        <v>65600779.659999996</v>
      </c>
      <c r="L42" s="26">
        <v>29590848.98</v>
      </c>
      <c r="M42" s="94"/>
      <c r="N42" s="27">
        <v>2878544.53</v>
      </c>
      <c r="O42" s="25">
        <v>59036676.738931999</v>
      </c>
      <c r="P42" s="26">
        <v>71733200</v>
      </c>
      <c r="Q42" s="27">
        <v>55792483.969117001</v>
      </c>
      <c r="R42" s="25">
        <v>-7471000.4383439999</v>
      </c>
      <c r="S42" s="78">
        <v>-6.0308996737394434E-2</v>
      </c>
      <c r="T42" s="79">
        <v>-0.13175566854257101</v>
      </c>
    </row>
    <row r="43" spans="1:21" x14ac:dyDescent="0.2">
      <c r="A43" s="57">
        <v>15</v>
      </c>
      <c r="B43" s="16" t="s">
        <v>175</v>
      </c>
      <c r="C43" s="28">
        <v>10742495.050000001</v>
      </c>
      <c r="D43" s="29">
        <v>9622521.4500000011</v>
      </c>
      <c r="E43" s="29">
        <v>0</v>
      </c>
      <c r="F43" s="30">
        <v>0</v>
      </c>
      <c r="G43" s="28">
        <v>2772911.65</v>
      </c>
      <c r="H43" s="29">
        <v>1288821.4099999999</v>
      </c>
      <c r="I43" s="29">
        <v>0</v>
      </c>
      <c r="J43" s="29">
        <v>1288821.4099999999</v>
      </c>
      <c r="K43" s="29">
        <v>978442.23999999999</v>
      </c>
      <c r="L43" s="29">
        <v>310379.17</v>
      </c>
      <c r="M43" s="94"/>
      <c r="N43" s="30">
        <v>0</v>
      </c>
      <c r="O43" s="28">
        <v>7969583.5599999996</v>
      </c>
      <c r="P43" s="29">
        <v>3700005</v>
      </c>
      <c r="Q43" s="30">
        <v>7769583.5599999996</v>
      </c>
      <c r="R43" s="28">
        <v>0</v>
      </c>
      <c r="S43" s="76">
        <v>0</v>
      </c>
      <c r="T43" s="77">
        <v>0</v>
      </c>
      <c r="U43" s="84"/>
    </row>
    <row r="44" spans="1:21" x14ac:dyDescent="0.2">
      <c r="A44" s="56"/>
      <c r="B44" s="13" t="s">
        <v>170</v>
      </c>
      <c r="C44" s="25"/>
      <c r="D44" s="26"/>
      <c r="E44" s="26"/>
      <c r="F44" s="27"/>
      <c r="G44" s="25"/>
      <c r="H44" s="26"/>
      <c r="I44" s="26"/>
      <c r="J44" s="26"/>
      <c r="K44" s="26"/>
      <c r="L44" s="26"/>
      <c r="M44" s="26"/>
      <c r="N44" s="27"/>
      <c r="O44" s="25"/>
      <c r="P44" s="26"/>
      <c r="Q44" s="27"/>
      <c r="R44" s="25"/>
      <c r="S44" s="78"/>
      <c r="T44" s="79"/>
    </row>
    <row r="45" spans="1:21" x14ac:dyDescent="0.2"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</row>
    <row r="46" spans="1:21" x14ac:dyDescent="0.2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</row>
    <row r="47" spans="1:21" x14ac:dyDescent="0.2">
      <c r="K47" s="95"/>
      <c r="L47" s="96"/>
    </row>
    <row r="48" spans="1:21" x14ac:dyDescent="0.2">
      <c r="K48" s="95"/>
      <c r="L48" s="96"/>
    </row>
    <row r="49" spans="11:12" x14ac:dyDescent="0.2">
      <c r="K49" s="95"/>
      <c r="L49" s="96"/>
    </row>
    <row r="50" spans="11:12" x14ac:dyDescent="0.2">
      <c r="K50" s="95"/>
      <c r="L50" s="96"/>
    </row>
    <row r="51" spans="11:12" x14ac:dyDescent="0.2">
      <c r="K51" s="95"/>
      <c r="L51" s="96"/>
    </row>
    <row r="52" spans="11:12" x14ac:dyDescent="0.2">
      <c r="K52" s="95"/>
      <c r="L52" s="96"/>
    </row>
    <row r="53" spans="11:12" x14ac:dyDescent="0.2">
      <c r="K53" s="95"/>
      <c r="L53" s="96"/>
    </row>
    <row r="54" spans="11:12" x14ac:dyDescent="0.2">
      <c r="K54" s="95"/>
      <c r="L54" s="96"/>
    </row>
    <row r="55" spans="11:12" x14ac:dyDescent="0.2">
      <c r="K55" s="95"/>
      <c r="L55" s="96"/>
    </row>
    <row r="56" spans="11:12" x14ac:dyDescent="0.2">
      <c r="K56" s="95"/>
      <c r="L56" s="96"/>
    </row>
    <row r="57" spans="11:12" x14ac:dyDescent="0.2">
      <c r="K57" s="95"/>
      <c r="L57" s="96"/>
    </row>
    <row r="58" spans="11:12" x14ac:dyDescent="0.2">
      <c r="K58" s="95"/>
      <c r="L58" s="96"/>
    </row>
  </sheetData>
  <mergeCells count="9">
    <mergeCell ref="R26:T26"/>
    <mergeCell ref="O26:Q26"/>
    <mergeCell ref="B5:B6"/>
    <mergeCell ref="A5:A6"/>
    <mergeCell ref="A26:A27"/>
    <mergeCell ref="B26:B27"/>
    <mergeCell ref="C5:J5"/>
    <mergeCell ref="C26:F26"/>
    <mergeCell ref="H26:N26"/>
  </mergeCells>
  <pageMargins left="0" right="0" top="0.25" bottom="0.25" header="0.05" footer="0.05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6"/>
  <sheetViews>
    <sheetView view="pageBreakPreview" zoomScale="115" zoomScaleNormal="100" zoomScaleSheetLayoutView="115" workbookViewId="0">
      <selection activeCell="B3" sqref="B3"/>
    </sheetView>
  </sheetViews>
  <sheetFormatPr defaultColWidth="9.140625" defaultRowHeight="12.75" x14ac:dyDescent="0.2"/>
  <cols>
    <col min="1" max="1" width="5.85546875" style="7" customWidth="1"/>
    <col min="2" max="2" width="33.7109375" style="7" bestFit="1" customWidth="1"/>
    <col min="3" max="3" width="12.28515625" style="7" bestFit="1" customWidth="1"/>
    <col min="4" max="5" width="12.7109375" style="7" bestFit="1" customWidth="1"/>
    <col min="6" max="6" width="11.85546875" style="7" bestFit="1" customWidth="1"/>
    <col min="7" max="8" width="13.42578125" style="7" bestFit="1" customWidth="1"/>
    <col min="9" max="9" width="13" style="7" bestFit="1" customWidth="1"/>
    <col min="10" max="10" width="12.5703125" style="7" bestFit="1" customWidth="1"/>
    <col min="11" max="11" width="12.28515625" style="7" bestFit="1" customWidth="1"/>
    <col min="12" max="12" width="12.5703125" style="7" bestFit="1" customWidth="1"/>
    <col min="13" max="13" width="11.5703125" style="7" bestFit="1" customWidth="1"/>
    <col min="14" max="14" width="10.85546875" style="7" bestFit="1" customWidth="1"/>
    <col min="15" max="15" width="12.5703125" style="7" bestFit="1" customWidth="1"/>
    <col min="16" max="16" width="14" style="7" bestFit="1" customWidth="1"/>
    <col min="17" max="17" width="8.7109375" style="7" bestFit="1" customWidth="1"/>
    <col min="18" max="18" width="9.42578125" style="7" bestFit="1" customWidth="1"/>
    <col min="19" max="19" width="8.85546875" style="7" bestFit="1" customWidth="1"/>
    <col min="20" max="20" width="8" style="7" bestFit="1" customWidth="1"/>
    <col min="21" max="21" width="9.28515625" style="7" bestFit="1" customWidth="1"/>
    <col min="22" max="22" width="12.28515625" style="7" bestFit="1" customWidth="1"/>
    <col min="23" max="23" width="6.7109375" style="7" bestFit="1" customWidth="1"/>
    <col min="24" max="24" width="7.28515625" style="7" bestFit="1" customWidth="1"/>
    <col min="25" max="26" width="12.140625" style="7" bestFit="1" customWidth="1"/>
    <col min="27" max="16384" width="9.140625" style="7"/>
  </cols>
  <sheetData>
    <row r="1" spans="1:10" x14ac:dyDescent="0.2">
      <c r="C1" s="65"/>
    </row>
    <row r="2" spans="1:10" x14ac:dyDescent="0.2">
      <c r="A2" s="7" t="s">
        <v>84</v>
      </c>
    </row>
    <row r="3" spans="1:10" x14ac:dyDescent="0.2">
      <c r="B3" s="86">
        <f>BS!B3</f>
        <v>45291</v>
      </c>
    </row>
    <row r="4" spans="1:10" ht="13.5" thickBot="1" x14ac:dyDescent="0.25"/>
    <row r="5" spans="1:10" x14ac:dyDescent="0.2">
      <c r="A5" s="179" t="s">
        <v>0</v>
      </c>
      <c r="B5" s="177" t="s">
        <v>49</v>
      </c>
      <c r="C5" s="181" t="s">
        <v>48</v>
      </c>
      <c r="D5" s="182"/>
      <c r="E5" s="182"/>
      <c r="F5" s="182"/>
      <c r="G5" s="182"/>
      <c r="H5" s="182"/>
      <c r="I5" s="182"/>
      <c r="J5" s="183"/>
    </row>
    <row r="6" spans="1:10" s="12" customFormat="1" ht="59.25" x14ac:dyDescent="0.2">
      <c r="A6" s="180"/>
      <c r="B6" s="178"/>
      <c r="C6" s="9" t="s">
        <v>1</v>
      </c>
      <c r="D6" s="10" t="s">
        <v>6</v>
      </c>
      <c r="E6" s="10" t="s">
        <v>7</v>
      </c>
      <c r="F6" s="10" t="s">
        <v>26</v>
      </c>
      <c r="G6" s="10" t="s">
        <v>50</v>
      </c>
      <c r="H6" s="10" t="s">
        <v>25</v>
      </c>
      <c r="I6" s="10" t="s">
        <v>8</v>
      </c>
      <c r="J6" s="9" t="s">
        <v>10</v>
      </c>
    </row>
    <row r="7" spans="1:10" x14ac:dyDescent="0.2">
      <c r="A7" s="56">
        <v>1</v>
      </c>
      <c r="B7" s="13" t="str">
        <f>B29</f>
        <v>TBC Bank</v>
      </c>
      <c r="C7" s="32">
        <f>BS!C7</f>
        <v>0.39168371131662572</v>
      </c>
      <c r="D7" s="33">
        <f>BS!D7</f>
        <v>0.39562786914613041</v>
      </c>
      <c r="E7" s="33">
        <f>BS!E7</f>
        <v>0.39450008159647643</v>
      </c>
      <c r="F7" s="33">
        <f>BS!F7</f>
        <v>0.40112187429960539</v>
      </c>
      <c r="G7" s="33">
        <f>BS!G7</f>
        <v>0.3867005139992139</v>
      </c>
      <c r="H7" s="33">
        <f>BS!H7</f>
        <v>0.42817104320576876</v>
      </c>
      <c r="I7" s="33">
        <f>BS!I7</f>
        <v>0.35760402763302057</v>
      </c>
      <c r="J7" s="34">
        <f>BS!J7</f>
        <v>0.37607763434803443</v>
      </c>
    </row>
    <row r="8" spans="1:10" x14ac:dyDescent="0.2">
      <c r="A8" s="57">
        <v>2</v>
      </c>
      <c r="B8" s="16" t="str">
        <f t="shared" ref="B8:B21" si="0">B30</f>
        <v>Bank of Georgia</v>
      </c>
      <c r="C8" s="35">
        <f>BS!C8</f>
        <v>0.37809344385435417</v>
      </c>
      <c r="D8" s="36">
        <f>BS!D8</f>
        <v>0.36864497778653949</v>
      </c>
      <c r="E8" s="36">
        <f>BS!E8</f>
        <v>0.3811160896618534</v>
      </c>
      <c r="F8" s="36">
        <f>BS!F8</f>
        <v>0.3873860214440889</v>
      </c>
      <c r="G8" s="36">
        <f>BS!G8</f>
        <v>0.39689350174948401</v>
      </c>
      <c r="H8" s="36">
        <f>BS!H8</f>
        <v>0.31669161349790709</v>
      </c>
      <c r="I8" s="36">
        <f>BS!I8</f>
        <v>0.45316462229467758</v>
      </c>
      <c r="J8" s="37">
        <f>BS!J8</f>
        <v>0.36134435235993917</v>
      </c>
    </row>
    <row r="9" spans="1:10" x14ac:dyDescent="0.2">
      <c r="A9" s="56">
        <v>3</v>
      </c>
      <c r="B9" s="13" t="str">
        <f t="shared" si="0"/>
        <v>Liberty Bank</v>
      </c>
      <c r="C9" s="32">
        <f>BS!C9</f>
        <v>5.1208069657906252E-2</v>
      </c>
      <c r="D9" s="33">
        <f>BS!D9</f>
        <v>5.5644881226653058E-2</v>
      </c>
      <c r="E9" s="33">
        <f>BS!E9</f>
        <v>5.3155128475207064E-2</v>
      </c>
      <c r="F9" s="33">
        <f>BS!F9</f>
        <v>5.8038939319986861E-2</v>
      </c>
      <c r="G9" s="33">
        <f>BS!G9</f>
        <v>6.1726601896850405E-2</v>
      </c>
      <c r="H9" s="33">
        <f>BS!H9</f>
        <v>6.4256610396159361E-2</v>
      </c>
      <c r="I9" s="33">
        <f>BS!I9</f>
        <v>5.9951501380533359E-2</v>
      </c>
      <c r="J9" s="34">
        <f>BS!J9</f>
        <v>4.0419023136557743E-2</v>
      </c>
    </row>
    <row r="10" spans="1:10" x14ac:dyDescent="0.2">
      <c r="A10" s="57">
        <v>4</v>
      </c>
      <c r="B10" s="16" t="str">
        <f t="shared" si="0"/>
        <v>Basis Bank</v>
      </c>
      <c r="C10" s="35">
        <f>BS!C10</f>
        <v>4.4072651778509185E-2</v>
      </c>
      <c r="D10" s="36">
        <f>BS!D10</f>
        <v>4.6999344334820885E-2</v>
      </c>
      <c r="E10" s="36">
        <f>BS!E10</f>
        <v>4.4603302401413567E-2</v>
      </c>
      <c r="F10" s="36">
        <f>BS!F10</f>
        <v>4.3998869558646243E-2</v>
      </c>
      <c r="G10" s="36">
        <f>BS!G10</f>
        <v>4.6763355846883653E-2</v>
      </c>
      <c r="H10" s="36">
        <f>BS!H10</f>
        <v>5.8511868994617772E-2</v>
      </c>
      <c r="I10" s="36">
        <f>BS!I10</f>
        <v>3.8520382844936064E-2</v>
      </c>
      <c r="J10" s="37">
        <f>BS!J10</f>
        <v>4.1132209416731166E-2</v>
      </c>
    </row>
    <row r="11" spans="1:10" x14ac:dyDescent="0.2">
      <c r="A11" s="56">
        <v>5</v>
      </c>
      <c r="B11" s="13" t="str">
        <f t="shared" si="0"/>
        <v>Credo Bank</v>
      </c>
      <c r="C11" s="32">
        <f>BS!C11</f>
        <v>3.0809866202568797E-2</v>
      </c>
      <c r="D11" s="33">
        <f>BS!D11</f>
        <v>3.7628773833169163E-2</v>
      </c>
      <c r="E11" s="33">
        <f>BS!E11</f>
        <v>3.187122991680269E-2</v>
      </c>
      <c r="F11" s="33">
        <f>BS!F11</f>
        <v>1.7056201792688446E-2</v>
      </c>
      <c r="G11" s="33">
        <f>BS!G11</f>
        <v>1.8229152396786543E-2</v>
      </c>
      <c r="H11" s="33">
        <f>BS!H11</f>
        <v>1.1884670895778019E-2</v>
      </c>
      <c r="I11" s="33">
        <f>BS!I11</f>
        <v>2.268055735897586E-2</v>
      </c>
      <c r="J11" s="34">
        <f>BS!J11</f>
        <v>2.4928635447391798E-2</v>
      </c>
    </row>
    <row r="12" spans="1:10" x14ac:dyDescent="0.2">
      <c r="A12" s="57">
        <v>6</v>
      </c>
      <c r="B12" s="16" t="str">
        <f t="shared" si="0"/>
        <v>Cartu Bank</v>
      </c>
      <c r="C12" s="35">
        <f>BS!C12</f>
        <v>2.6146309877203521E-2</v>
      </c>
      <c r="D12" s="36">
        <f>BS!D12</f>
        <v>1.634948380501549E-2</v>
      </c>
      <c r="E12" s="36">
        <f>BS!E12</f>
        <v>2.4858135129099339E-2</v>
      </c>
      <c r="F12" s="36">
        <f>BS!F12</f>
        <v>3.007009560940694E-2</v>
      </c>
      <c r="G12" s="36">
        <f>BS!G12</f>
        <v>3.2961488647213613E-2</v>
      </c>
      <c r="H12" s="36">
        <f>BS!H12</f>
        <v>4.4984247001048923E-2</v>
      </c>
      <c r="I12" s="36">
        <f>BS!I12</f>
        <v>2.4526100162440383E-2</v>
      </c>
      <c r="J12" s="37">
        <f>BS!J12</f>
        <v>3.3284346600970814E-2</v>
      </c>
    </row>
    <row r="13" spans="1:10" x14ac:dyDescent="0.2">
      <c r="A13" s="56">
        <v>7</v>
      </c>
      <c r="B13" s="13" t="str">
        <f t="shared" si="0"/>
        <v>ProCredit Bank</v>
      </c>
      <c r="C13" s="32">
        <f>BS!C13</f>
        <v>2.2489839749503235E-2</v>
      </c>
      <c r="D13" s="33">
        <f>BS!D13</f>
        <v>2.2267687404748344E-2</v>
      </c>
      <c r="E13" s="33">
        <f>BS!E13</f>
        <v>2.2154276591415039E-2</v>
      </c>
      <c r="F13" s="33">
        <f>BS!F13</f>
        <v>2.0346684958038055E-2</v>
      </c>
      <c r="G13" s="33">
        <f>BS!G13</f>
        <v>2.1494887032749679E-2</v>
      </c>
      <c r="H13" s="33">
        <f>BS!H13</f>
        <v>2.6889136484047383E-2</v>
      </c>
      <c r="I13" s="33">
        <f>BS!I13</f>
        <v>1.7710182361299974E-2</v>
      </c>
      <c r="J13" s="34">
        <f>BS!J13</f>
        <v>2.4349263045997341E-2</v>
      </c>
    </row>
    <row r="14" spans="1:10" x14ac:dyDescent="0.2">
      <c r="A14" s="57">
        <v>8</v>
      </c>
      <c r="B14" s="16" t="str">
        <f t="shared" si="0"/>
        <v>Tera bank</v>
      </c>
      <c r="C14" s="35">
        <f>BS!C14</f>
        <v>2.1103769107252403E-2</v>
      </c>
      <c r="D14" s="36">
        <f>BS!D14</f>
        <v>2.4327811441277197E-2</v>
      </c>
      <c r="E14" s="36">
        <f>BS!E14</f>
        <v>2.119304611737902E-2</v>
      </c>
      <c r="F14" s="36">
        <f>BS!F14</f>
        <v>2.1181039030542116E-2</v>
      </c>
      <c r="G14" s="36">
        <f>BS!G14</f>
        <v>2.0860151136219678E-2</v>
      </c>
      <c r="H14" s="36">
        <f>BS!H14</f>
        <v>2.5459345439512501E-2</v>
      </c>
      <c r="I14" s="36">
        <f>BS!I14</f>
        <v>1.763327178595351E-2</v>
      </c>
      <c r="J14" s="37">
        <f>BS!J14</f>
        <v>2.0609067041278146E-2</v>
      </c>
    </row>
    <row r="15" spans="1:10" x14ac:dyDescent="0.2">
      <c r="A15" s="56">
        <v>9</v>
      </c>
      <c r="B15" s="13" t="str">
        <f t="shared" si="0"/>
        <v>HALYK Bank</v>
      </c>
      <c r="C15" s="32">
        <f>BS!C15</f>
        <v>1.1315817194191696E-2</v>
      </c>
      <c r="D15" s="33">
        <f>BS!D15</f>
        <v>1.3457094632592627E-2</v>
      </c>
      <c r="E15" s="33">
        <f>BS!E15</f>
        <v>9.8800966107193688E-3</v>
      </c>
      <c r="F15" s="33">
        <f>BS!F15</f>
        <v>3.8808131431015301E-3</v>
      </c>
      <c r="G15" s="33">
        <f>BS!G15</f>
        <v>3.2513271187999807E-3</v>
      </c>
      <c r="H15" s="33">
        <f>BS!H15</f>
        <v>4.4851142029989511E-3</v>
      </c>
      <c r="I15" s="33">
        <f>BS!I15</f>
        <v>2.3856793983337322E-3</v>
      </c>
      <c r="J15" s="34">
        <f>BS!J15</f>
        <v>1.9271435181846173E-2</v>
      </c>
    </row>
    <row r="16" spans="1:10" x14ac:dyDescent="0.2">
      <c r="A16" s="57">
        <v>10</v>
      </c>
      <c r="B16" s="16" t="str">
        <f t="shared" si="0"/>
        <v>Pasha Bank</v>
      </c>
      <c r="C16" s="35">
        <f>BS!C16</f>
        <v>6.6805634788637408E-3</v>
      </c>
      <c r="D16" s="36">
        <f>BS!D16</f>
        <v>6.5506466715353076E-3</v>
      </c>
      <c r="E16" s="36">
        <f>BS!E16</f>
        <v>6.22972776606059E-3</v>
      </c>
      <c r="F16" s="36">
        <f>BS!F16</f>
        <v>6.8129437561381574E-3</v>
      </c>
      <c r="G16" s="36">
        <f>BS!G16</f>
        <v>3.8043421653213157E-3</v>
      </c>
      <c r="H16" s="36">
        <f>BS!H16</f>
        <v>6.0654522127927442E-3</v>
      </c>
      <c r="I16" s="36">
        <f>BS!I16</f>
        <v>2.2179057506560105E-3</v>
      </c>
      <c r="J16" s="37">
        <f>BS!J16</f>
        <v>9.178735177951855E-3</v>
      </c>
    </row>
    <row r="17" spans="1:26" x14ac:dyDescent="0.2">
      <c r="A17" s="56">
        <v>11</v>
      </c>
      <c r="B17" s="13" t="str">
        <f t="shared" si="0"/>
        <v>IS Bank</v>
      </c>
      <c r="C17" s="32">
        <f>BS!C17</f>
        <v>5.8709350338545588E-3</v>
      </c>
      <c r="D17" s="33">
        <f>BS!D17</f>
        <v>5.0677613297606793E-3</v>
      </c>
      <c r="E17" s="33">
        <f>BS!E17</f>
        <v>4.9534415639657502E-3</v>
      </c>
      <c r="F17" s="33">
        <f>BS!F17</f>
        <v>5.4026693367936925E-3</v>
      </c>
      <c r="G17" s="33">
        <f>BS!G17</f>
        <v>2.8095858987458367E-3</v>
      </c>
      <c r="H17" s="33">
        <f>BS!H17</f>
        <v>5.2675862215746721E-3</v>
      </c>
      <c r="I17" s="33">
        <f>BS!I17</f>
        <v>1.0850076440273354E-3</v>
      </c>
      <c r="J17" s="34">
        <f>BS!J17</f>
        <v>1.0954951824420436E-2</v>
      </c>
    </row>
    <row r="18" spans="1:26" x14ac:dyDescent="0.2">
      <c r="A18" s="57">
        <v>12</v>
      </c>
      <c r="B18" s="16" t="str">
        <f t="shared" si="0"/>
        <v>VTB Bank Georgia</v>
      </c>
      <c r="C18" s="35">
        <f>BS!C18</f>
        <v>5.7032987184327888E-3</v>
      </c>
      <c r="D18" s="36">
        <f>BS!D18</f>
        <v>3.912284380257868E-3</v>
      </c>
      <c r="E18" s="36">
        <f>BS!E18</f>
        <v>1.9181636823233522E-3</v>
      </c>
      <c r="F18" s="36">
        <f>BS!F18</f>
        <v>3.2958319812605288E-4</v>
      </c>
      <c r="G18" s="36">
        <f>BS!G18</f>
        <v>3.6239347469582629E-4</v>
      </c>
      <c r="H18" s="36">
        <f>BS!H18</f>
        <v>6.687757071325677E-4</v>
      </c>
      <c r="I18" s="36">
        <f>BS!I18</f>
        <v>1.4743006285850889E-4</v>
      </c>
      <c r="J18" s="37">
        <f>BS!J18</f>
        <v>2.6677497131117375E-2</v>
      </c>
    </row>
    <row r="19" spans="1:26" x14ac:dyDescent="0.2">
      <c r="A19" s="56">
        <v>13</v>
      </c>
      <c r="B19" s="13" t="str">
        <f t="shared" si="0"/>
        <v>Ziraat Bank</v>
      </c>
      <c r="C19" s="32">
        <f>BS!C19</f>
        <v>2.60017420198436E-3</v>
      </c>
      <c r="D19" s="33">
        <f>BS!D19</f>
        <v>2.4655964822119275E-3</v>
      </c>
      <c r="E19" s="33">
        <f>BS!E19</f>
        <v>1.9330607070731239E-3</v>
      </c>
      <c r="F19" s="33">
        <f>BS!F19</f>
        <v>2.4281202447855596E-3</v>
      </c>
      <c r="G19" s="33">
        <f>BS!G19</f>
        <v>2.0830392728546036E-3</v>
      </c>
      <c r="H19" s="33">
        <f>BS!H19</f>
        <v>3.2174189458067746E-3</v>
      </c>
      <c r="I19" s="33">
        <f>BS!I19</f>
        <v>1.287137621256559E-3</v>
      </c>
      <c r="J19" s="34">
        <f>BS!J19</f>
        <v>6.296784936338241E-3</v>
      </c>
    </row>
    <row r="20" spans="1:26" x14ac:dyDescent="0.2">
      <c r="A20" s="57">
        <v>14</v>
      </c>
      <c r="B20" s="16" t="str">
        <f t="shared" si="0"/>
        <v>Silk Bank</v>
      </c>
      <c r="C20" s="35">
        <f>BS!C20</f>
        <v>2.0873349219494002E-3</v>
      </c>
      <c r="D20" s="36">
        <f>BS!D20</f>
        <v>1.0557875252876902E-3</v>
      </c>
      <c r="E20" s="36">
        <f>BS!E20</f>
        <v>1.5933233688076875E-3</v>
      </c>
      <c r="F20" s="36">
        <f>BS!F20</f>
        <v>1.92153579998053E-3</v>
      </c>
      <c r="G20" s="36">
        <f>BS!G20</f>
        <v>2.0321456752993481E-3</v>
      </c>
      <c r="H20" s="36">
        <f>BS!H20</f>
        <v>3.3964582773464043E-3</v>
      </c>
      <c r="I20" s="36">
        <f>BS!I20</f>
        <v>1.0749188497874086E-3</v>
      </c>
      <c r="J20" s="37">
        <f>BS!J20</f>
        <v>4.8247527839103427E-3</v>
      </c>
    </row>
    <row r="21" spans="1:26" x14ac:dyDescent="0.2">
      <c r="A21" s="56">
        <v>15</v>
      </c>
      <c r="B21" s="13" t="str">
        <f t="shared" si="0"/>
        <v>Paysera</v>
      </c>
      <c r="C21" s="32">
        <f>BS!C21</f>
        <v>1.3421490680038745E-4</v>
      </c>
      <c r="D21" s="33">
        <f>BS!D21</f>
        <v>0</v>
      </c>
      <c r="E21" s="33">
        <f>BS!E21</f>
        <v>4.0896411403387027E-5</v>
      </c>
      <c r="F21" s="33">
        <f>BS!F21</f>
        <v>2.4608508071322056E-5</v>
      </c>
      <c r="G21" s="33">
        <f>BS!G21</f>
        <v>2.7513688881925068E-5</v>
      </c>
      <c r="H21" s="33">
        <f>BS!H21</f>
        <v>5.0658517508134099E-5</v>
      </c>
      <c r="I21" s="33">
        <f>BS!I21</f>
        <v>1.1274851243364716E-5</v>
      </c>
      <c r="J21" s="34">
        <f>BS!J21</f>
        <v>6.513115675151009E-4</v>
      </c>
    </row>
    <row r="22" spans="1:26" s="87" customFormat="1" ht="13.5" thickBot="1" x14ac:dyDescent="0.25">
      <c r="A22" s="57"/>
      <c r="B22" s="16"/>
      <c r="C22" s="35"/>
      <c r="D22" s="36"/>
      <c r="E22" s="36"/>
      <c r="F22" s="36"/>
      <c r="G22" s="36"/>
      <c r="H22" s="36"/>
      <c r="I22" s="36"/>
      <c r="J22" s="37"/>
    </row>
    <row r="23" spans="1:26" ht="13.5" thickBot="1" x14ac:dyDescent="0.25">
      <c r="A23" s="57"/>
      <c r="B23" s="20" t="s">
        <v>51</v>
      </c>
      <c r="C23" s="21">
        <f t="shared" ref="C23:J23" si="1">SUM(C7:C22)</f>
        <v>1.0000000000000002</v>
      </c>
      <c r="D23" s="22">
        <f t="shared" si="1"/>
        <v>0.99999999999999989</v>
      </c>
      <c r="E23" s="22">
        <f t="shared" si="1"/>
        <v>0.99999999999999967</v>
      </c>
      <c r="F23" s="22">
        <f t="shared" si="1"/>
        <v>0.99999999999999978</v>
      </c>
      <c r="G23" s="22">
        <f t="shared" si="1"/>
        <v>1.0000000000000002</v>
      </c>
      <c r="H23" s="22">
        <f t="shared" si="1"/>
        <v>0.99999999999999989</v>
      </c>
      <c r="I23" s="22">
        <f t="shared" si="1"/>
        <v>1.0000000000000004</v>
      </c>
      <c r="J23" s="23">
        <f t="shared" si="1"/>
        <v>1.0000000000000002</v>
      </c>
    </row>
    <row r="24" spans="1:26" x14ac:dyDescent="0.2">
      <c r="A24" s="57"/>
      <c r="B24" s="16"/>
      <c r="P24" s="7" t="s">
        <v>54</v>
      </c>
      <c r="Y24" s="24"/>
      <c r="Z24" s="24"/>
    </row>
    <row r="25" spans="1:26" ht="13.5" thickBot="1" x14ac:dyDescent="0.25"/>
    <row r="26" spans="1:26" x14ac:dyDescent="0.2">
      <c r="A26" s="179" t="s">
        <v>0</v>
      </c>
      <c r="B26" s="177" t="s">
        <v>49</v>
      </c>
      <c r="C26" s="181" t="s">
        <v>1</v>
      </c>
      <c r="D26" s="182"/>
      <c r="E26" s="182"/>
      <c r="F26" s="183"/>
      <c r="G26" s="88" t="s">
        <v>2</v>
      </c>
      <c r="H26" s="89"/>
      <c r="I26" s="89"/>
      <c r="J26" s="89"/>
      <c r="K26" s="89"/>
      <c r="L26" s="89"/>
      <c r="M26" s="89"/>
      <c r="N26" s="90"/>
      <c r="O26" s="181" t="s">
        <v>3</v>
      </c>
      <c r="P26" s="182"/>
      <c r="Q26" s="183"/>
      <c r="R26" s="181" t="s">
        <v>4</v>
      </c>
      <c r="S26" s="182"/>
      <c r="T26" s="183"/>
    </row>
    <row r="27" spans="1:26" ht="105" x14ac:dyDescent="0.2">
      <c r="A27" s="180"/>
      <c r="B27" s="178"/>
      <c r="C27" s="9" t="s">
        <v>5</v>
      </c>
      <c r="D27" s="10" t="s">
        <v>52</v>
      </c>
      <c r="E27" s="10" t="s">
        <v>6</v>
      </c>
      <c r="F27" s="11" t="s">
        <v>9</v>
      </c>
      <c r="G27" s="9" t="s">
        <v>7</v>
      </c>
      <c r="H27" s="10" t="s">
        <v>26</v>
      </c>
      <c r="I27" s="10" t="s">
        <v>279</v>
      </c>
      <c r="J27" s="10" t="s">
        <v>50</v>
      </c>
      <c r="K27" s="10" t="s">
        <v>25</v>
      </c>
      <c r="L27" s="10" t="s">
        <v>8</v>
      </c>
      <c r="M27" s="10" t="s">
        <v>174</v>
      </c>
      <c r="N27" s="11" t="s">
        <v>53</v>
      </c>
      <c r="O27" s="9" t="s">
        <v>10</v>
      </c>
      <c r="P27" s="10" t="s">
        <v>11</v>
      </c>
      <c r="Q27" s="11" t="s">
        <v>12</v>
      </c>
      <c r="R27" s="9" t="str">
        <f>"NET Income of "&amp;MONTH($B$3)&amp;" months "&amp;YEAR($B$3)</f>
        <v>NET Income of 12 months 2023</v>
      </c>
      <c r="S27" s="10" t="s">
        <v>88</v>
      </c>
      <c r="T27" s="11" t="s">
        <v>89</v>
      </c>
    </row>
    <row r="28" spans="1:26" x14ac:dyDescent="0.2">
      <c r="A28" s="131"/>
      <c r="B28" s="132" t="s">
        <v>274</v>
      </c>
      <c r="C28" s="133">
        <f>BS!C28</f>
        <v>80039507578.520248</v>
      </c>
      <c r="D28" s="134">
        <f>BS!D28</f>
        <v>13264464188.852812</v>
      </c>
      <c r="E28" s="134">
        <f>BS!E28</f>
        <v>53782294884.212952</v>
      </c>
      <c r="F28" s="135">
        <f>BS!F28</f>
        <v>-991289607.74086714</v>
      </c>
      <c r="G28" s="133">
        <f>BS!G28</f>
        <v>67803299968.034561</v>
      </c>
      <c r="H28" s="134">
        <f>BS!H28</f>
        <v>52373000681.904396</v>
      </c>
      <c r="I28" s="134">
        <f>BS!I28</f>
        <v>3758077211.9028025</v>
      </c>
      <c r="J28" s="134">
        <f>BS!J28</f>
        <v>46842915740.269287</v>
      </c>
      <c r="K28" s="134">
        <f>BS!K28</f>
        <v>19314466512.820755</v>
      </c>
      <c r="L28" s="134">
        <f>BS!L28</f>
        <v>27528449227.448483</v>
      </c>
      <c r="M28" s="134">
        <f>BS!M28</f>
        <v>301823034.24000001</v>
      </c>
      <c r="N28" s="135">
        <f>BS!N28</f>
        <v>13922712815.492113</v>
      </c>
      <c r="O28" s="133">
        <f>BS!O28</f>
        <v>12236207611.67461</v>
      </c>
      <c r="P28" s="134">
        <f>BS!P28</f>
        <v>1152607244.96</v>
      </c>
      <c r="Q28" s="135">
        <f>BS!Q28</f>
        <v>13979913157.899918</v>
      </c>
      <c r="R28" s="136">
        <f>BS!R28</f>
        <v>2715954647.621932</v>
      </c>
      <c r="S28" s="137">
        <f>BS!S28</f>
        <v>3.7912216345205668E-2</v>
      </c>
      <c r="T28" s="138">
        <f>BS!T28</f>
        <v>0.24673715364875565</v>
      </c>
    </row>
    <row r="29" spans="1:26" x14ac:dyDescent="0.2">
      <c r="A29" s="57">
        <v>1</v>
      </c>
      <c r="B29" s="16" t="s">
        <v>159</v>
      </c>
      <c r="C29" s="28">
        <f>BS!C29</f>
        <v>31350171380.310001</v>
      </c>
      <c r="D29" s="29">
        <f>BS!D29</f>
        <v>5206926939.4700003</v>
      </c>
      <c r="E29" s="29">
        <f>BS!E29</f>
        <v>21277774722.830002</v>
      </c>
      <c r="F29" s="30">
        <f>BS!F29</f>
        <v>-312079929.72000003</v>
      </c>
      <c r="G29" s="28">
        <f>BS!G29</f>
        <v>26748407369.900002</v>
      </c>
      <c r="H29" s="29">
        <f>BS!H29</f>
        <v>21007956196.220001</v>
      </c>
      <c r="I29" s="29">
        <f>BS!I29</f>
        <v>2000923551.90892</v>
      </c>
      <c r="J29" s="29">
        <f>BS!J29</f>
        <v>18114179593.984001</v>
      </c>
      <c r="K29" s="29">
        <f>BS!K29</f>
        <v>8269895275.75735</v>
      </c>
      <c r="L29" s="29">
        <f>BS!L29</f>
        <v>9844284318.2266903</v>
      </c>
      <c r="M29" s="94"/>
      <c r="N29" s="30">
        <f>BS!N29</f>
        <v>5215186800.3400002</v>
      </c>
      <c r="O29" s="28">
        <f>BS!O29</f>
        <v>4601764011.9899998</v>
      </c>
      <c r="P29" s="29">
        <f>BS!P29</f>
        <v>21015907.690000001</v>
      </c>
      <c r="Q29" s="30">
        <f>BS!Q29</f>
        <v>5374301438.5101004</v>
      </c>
      <c r="R29" s="28">
        <f>BS!R29</f>
        <v>1079890371.99</v>
      </c>
      <c r="S29" s="76">
        <f>BS!S29</f>
        <v>3.8986271878082554E-2</v>
      </c>
      <c r="T29" s="77">
        <f>BS!T29</f>
        <v>0.25220517881159038</v>
      </c>
    </row>
    <row r="30" spans="1:26" x14ac:dyDescent="0.2">
      <c r="A30" s="56">
        <v>2</v>
      </c>
      <c r="B30" s="13" t="s">
        <v>158</v>
      </c>
      <c r="C30" s="25">
        <f>BS!C30</f>
        <v>30262413064.769402</v>
      </c>
      <c r="D30" s="26">
        <f>BS!D30</f>
        <v>4389117153.6210003</v>
      </c>
      <c r="E30" s="26">
        <f>BS!E30</f>
        <v>19826572902.899799</v>
      </c>
      <c r="F30" s="27">
        <f>BS!F30</f>
        <v>-309514818.68650001</v>
      </c>
      <c r="G30" s="25">
        <f>BS!G30</f>
        <v>25840928549.987</v>
      </c>
      <c r="H30" s="26">
        <f>BS!H30</f>
        <v>20288568365.251499</v>
      </c>
      <c r="I30" s="26">
        <f>BS!I30</f>
        <v>1139429201.76</v>
      </c>
      <c r="J30" s="26">
        <f>BS!J30</f>
        <v>18591648860.311501</v>
      </c>
      <c r="K30" s="26">
        <f>BS!K30</f>
        <v>6116729563.7965002</v>
      </c>
      <c r="L30" s="26">
        <f>BS!L30</f>
        <v>12474919296.5149</v>
      </c>
      <c r="M30" s="94"/>
      <c r="N30" s="27">
        <f>BS!N30</f>
        <v>4959838761.0799999</v>
      </c>
      <c r="O30" s="25">
        <f>BS!O30</f>
        <v>4421484514.78232</v>
      </c>
      <c r="P30" s="26">
        <f>BS!P30</f>
        <v>27993660.18</v>
      </c>
      <c r="Q30" s="27">
        <f>BS!Q30</f>
        <v>5101233685.5342503</v>
      </c>
      <c r="R30" s="25">
        <f>BS!R30</f>
        <v>1300914074.3559301</v>
      </c>
      <c r="S30" s="78">
        <f>BS!S30</f>
        <v>4.7325466304365855E-2</v>
      </c>
      <c r="T30" s="79">
        <f>BS!T30</f>
        <v>0.3241234818716564</v>
      </c>
    </row>
    <row r="31" spans="1:26" x14ac:dyDescent="0.2">
      <c r="A31" s="57">
        <v>3</v>
      </c>
      <c r="B31" s="16" t="s">
        <v>160</v>
      </c>
      <c r="C31" s="28">
        <f>BS!C31</f>
        <v>4098668679.4653802</v>
      </c>
      <c r="D31" s="29">
        <f>BS!D31</f>
        <v>568005009.30999994</v>
      </c>
      <c r="E31" s="29">
        <f>BS!E31</f>
        <v>2992709410.9288602</v>
      </c>
      <c r="F31" s="30">
        <f>BS!F31</f>
        <v>-134733379.84338799</v>
      </c>
      <c r="G31" s="28">
        <f>BS!G31</f>
        <v>3604093120.8438802</v>
      </c>
      <c r="H31" s="29">
        <f>BS!H31</f>
        <v>3039673408.5826797</v>
      </c>
      <c r="I31" s="29">
        <f>BS!I31</f>
        <v>138009732.83537501</v>
      </c>
      <c r="J31" s="29">
        <f>BS!J31</f>
        <v>2891454011.5873098</v>
      </c>
      <c r="K31" s="29">
        <f>BS!K31</f>
        <v>1241082149.72399</v>
      </c>
      <c r="L31" s="29">
        <f>BS!L31</f>
        <v>1650371861.8633201</v>
      </c>
      <c r="M31" s="94"/>
      <c r="N31" s="30">
        <f>BS!N31</f>
        <v>445927565.36091</v>
      </c>
      <c r="O31" s="28">
        <f>BS!O31</f>
        <v>494575558.56</v>
      </c>
      <c r="P31" s="29">
        <f>BS!P31</f>
        <v>44490459.259999998</v>
      </c>
      <c r="Q31" s="30">
        <f>BS!Q31</f>
        <v>467158556.34485197</v>
      </c>
      <c r="R31" s="28">
        <f>BS!R31</f>
        <v>81162334.432999998</v>
      </c>
      <c r="S31" s="76">
        <f>BS!S31</f>
        <v>2.1467185985440906E-2</v>
      </c>
      <c r="T31" s="77">
        <f>BS!T31</f>
        <v>0.1796001209230709</v>
      </c>
    </row>
    <row r="32" spans="1:26" x14ac:dyDescent="0.2">
      <c r="A32" s="56">
        <v>4</v>
      </c>
      <c r="B32" s="13" t="s">
        <v>163</v>
      </c>
      <c r="C32" s="25">
        <f>BS!C32</f>
        <v>3527553346.0314698</v>
      </c>
      <c r="D32" s="26">
        <f>BS!D32</f>
        <v>466351132.93299997</v>
      </c>
      <c r="E32" s="26">
        <f>BS!E32</f>
        <v>2527732596.3800001</v>
      </c>
      <c r="F32" s="27">
        <f>BS!F32</f>
        <v>-32913870.420000002</v>
      </c>
      <c r="G32" s="25">
        <f>BS!G32</f>
        <v>3024251092.2880001</v>
      </c>
      <c r="H32" s="26">
        <f>BS!H32</f>
        <v>2304352825.3980021</v>
      </c>
      <c r="I32" s="26">
        <f>BS!I32</f>
        <v>11834968.3989</v>
      </c>
      <c r="J32" s="26">
        <f>BS!J32</f>
        <v>2190531937.6677999</v>
      </c>
      <c r="K32" s="26">
        <f>BS!K32</f>
        <v>1130125534.2990999</v>
      </c>
      <c r="L32" s="26">
        <f>BS!L32</f>
        <v>1060406403.3687</v>
      </c>
      <c r="M32" s="94"/>
      <c r="N32" s="27">
        <f>BS!N32</f>
        <v>661118027.60000002</v>
      </c>
      <c r="O32" s="25">
        <f>BS!O32</f>
        <v>503302253.94999999</v>
      </c>
      <c r="P32" s="26">
        <f>BS!P32</f>
        <v>17091531</v>
      </c>
      <c r="Q32" s="27">
        <f>BS!Q32</f>
        <v>573361921.24000001</v>
      </c>
      <c r="R32" s="25">
        <f>BS!R32</f>
        <v>71959331.840000004</v>
      </c>
      <c r="S32" s="78">
        <f>BS!S32</f>
        <v>2.2515049406707358E-2</v>
      </c>
      <c r="T32" s="79">
        <f>BS!T32</f>
        <v>0.15227680320602513</v>
      </c>
    </row>
    <row r="33" spans="1:21" x14ac:dyDescent="0.2">
      <c r="A33" s="57">
        <v>5</v>
      </c>
      <c r="B33" s="16" t="s">
        <v>166</v>
      </c>
      <c r="C33" s="28">
        <f>BS!C33</f>
        <v>2466006519.4137001</v>
      </c>
      <c r="D33" s="29">
        <f>BS!D33</f>
        <v>321008474.30000001</v>
      </c>
      <c r="E33" s="29">
        <f>BS!E33</f>
        <v>2023761810.4268601</v>
      </c>
      <c r="F33" s="30">
        <f>BS!F33</f>
        <v>-38615758.243159004</v>
      </c>
      <c r="G33" s="28">
        <f>BS!G33</f>
        <v>2160974562.3991699</v>
      </c>
      <c r="H33" s="29">
        <f>BS!H33</f>
        <v>893284468.11917102</v>
      </c>
      <c r="I33" s="29">
        <f>BS!I33</f>
        <v>39377818.43</v>
      </c>
      <c r="J33" s="29">
        <f>BS!J33</f>
        <v>853906649.7392</v>
      </c>
      <c r="K33" s="29">
        <f>BS!K33</f>
        <v>229546078.03240001</v>
      </c>
      <c r="L33" s="29">
        <f>BS!L33</f>
        <v>624360571.70679998</v>
      </c>
      <c r="M33" s="94"/>
      <c r="N33" s="30">
        <f>BS!N33</f>
        <v>1191933243.02</v>
      </c>
      <c r="O33" s="28">
        <f>BS!O33</f>
        <v>305031958.81003702</v>
      </c>
      <c r="P33" s="29">
        <f>BS!P33</f>
        <v>5210230</v>
      </c>
      <c r="Q33" s="30">
        <f>BS!Q33</f>
        <v>380309839.28003699</v>
      </c>
      <c r="R33" s="28">
        <f>BS!R33</f>
        <v>39185017.270037003</v>
      </c>
      <c r="S33" s="76">
        <f>BS!S33</f>
        <v>1.7156354898872326E-2</v>
      </c>
      <c r="T33" s="77">
        <f>BS!T33</f>
        <v>0.13911427195171736</v>
      </c>
    </row>
    <row r="34" spans="1:21" x14ac:dyDescent="0.2">
      <c r="A34" s="56">
        <v>6</v>
      </c>
      <c r="B34" s="13" t="s">
        <v>164</v>
      </c>
      <c r="C34" s="25">
        <f>BS!C34</f>
        <v>2092737767.5667701</v>
      </c>
      <c r="D34" s="26">
        <f>BS!D34</f>
        <v>1070088856.35094</v>
      </c>
      <c r="E34" s="26">
        <f>BS!E34</f>
        <v>879312759.206007</v>
      </c>
      <c r="F34" s="27">
        <f>BS!F34</f>
        <v>-49173802.440237999</v>
      </c>
      <c r="G34" s="25">
        <f>BS!G34</f>
        <v>1685463592.80426</v>
      </c>
      <c r="H34" s="26">
        <f>BS!H34</f>
        <v>1574861137.8564</v>
      </c>
      <c r="I34" s="26">
        <f>BS!I34</f>
        <v>30840233.994024001</v>
      </c>
      <c r="J34" s="26">
        <f>BS!J34</f>
        <v>1544012235.3752699</v>
      </c>
      <c r="K34" s="26">
        <f>BS!K34</f>
        <v>868846732.30621696</v>
      </c>
      <c r="L34" s="26">
        <f>BS!L34</f>
        <v>675165503.06905603</v>
      </c>
      <c r="M34" s="94"/>
      <c r="N34" s="27">
        <f>BS!N34</f>
        <v>81058272.753999993</v>
      </c>
      <c r="O34" s="25">
        <f>BS!O34</f>
        <v>407274175.22841501</v>
      </c>
      <c r="P34" s="26">
        <f>BS!P34</f>
        <v>114430000</v>
      </c>
      <c r="Q34" s="27">
        <f>BS!Q34</f>
        <v>469088974.44841498</v>
      </c>
      <c r="R34" s="25">
        <f>BS!R34</f>
        <v>29739023.858940002</v>
      </c>
      <c r="S34" s="78">
        <f>BS!S34</f>
        <v>1.7474247555479615E-2</v>
      </c>
      <c r="T34" s="79">
        <f>BS!T34</f>
        <v>7.5435054033021393E-2</v>
      </c>
    </row>
    <row r="35" spans="1:21" x14ac:dyDescent="0.2">
      <c r="A35" s="57">
        <v>7</v>
      </c>
      <c r="B35" s="16" t="s">
        <v>162</v>
      </c>
      <c r="C35" s="28">
        <f>BS!C35</f>
        <v>1800075699.07007</v>
      </c>
      <c r="D35" s="29">
        <f>BS!D35</f>
        <v>454491062.16869795</v>
      </c>
      <c r="E35" s="29">
        <f>BS!E35</f>
        <v>1197607330.39165</v>
      </c>
      <c r="F35" s="30">
        <f>BS!F35</f>
        <v>-29286875.706415001</v>
      </c>
      <c r="G35" s="28">
        <f>BS!G35</f>
        <v>1502133061.30252</v>
      </c>
      <c r="H35" s="29">
        <f>BS!H35</f>
        <v>1065616945.181821</v>
      </c>
      <c r="I35" s="29">
        <f>BS!I35</f>
        <v>58733763.069600001</v>
      </c>
      <c r="J35" s="29">
        <f>BS!J35</f>
        <v>1006883182.1217</v>
      </c>
      <c r="K35" s="29">
        <f>BS!K35</f>
        <v>519349326.17979997</v>
      </c>
      <c r="L35" s="29">
        <f>BS!L35</f>
        <v>487533855.94190001</v>
      </c>
      <c r="M35" s="94"/>
      <c r="N35" s="30">
        <f>BS!N35</f>
        <v>422628229.53900397</v>
      </c>
      <c r="O35" s="28">
        <f>BS!O35</f>
        <v>297942637.82209998</v>
      </c>
      <c r="P35" s="29">
        <f>BS!P35</f>
        <v>184600374.83000001</v>
      </c>
      <c r="Q35" s="30">
        <f>BS!Q35</f>
        <v>298916416.993806</v>
      </c>
      <c r="R35" s="28">
        <f>BS!R35</f>
        <v>43748215.812058002</v>
      </c>
      <c r="S35" s="76">
        <f>BS!S35</f>
        <v>2.5746100532624678E-2</v>
      </c>
      <c r="T35" s="77">
        <f>BS!T35</f>
        <v>0.14704277572250396</v>
      </c>
    </row>
    <row r="36" spans="1:21" x14ac:dyDescent="0.2">
      <c r="A36" s="56">
        <v>8</v>
      </c>
      <c r="B36" s="13" t="s">
        <v>165</v>
      </c>
      <c r="C36" s="25">
        <f>BS!C36</f>
        <v>1689135287.3952701</v>
      </c>
      <c r="D36" s="26">
        <f>BS!D36</f>
        <v>180730477.27000001</v>
      </c>
      <c r="E36" s="26">
        <f>BS!E36</f>
        <v>1308405528.8223</v>
      </c>
      <c r="F36" s="27">
        <f>BS!F36</f>
        <v>-30252776.207139999</v>
      </c>
      <c r="G36" s="25">
        <f>BS!G36</f>
        <v>1436958463.13304</v>
      </c>
      <c r="H36" s="26">
        <f>BS!H36</f>
        <v>1109314571.5900259</v>
      </c>
      <c r="I36" s="26">
        <f>BS!I36</f>
        <v>122001338.56029999</v>
      </c>
      <c r="J36" s="26">
        <f>BS!J36</f>
        <v>977150302.00322104</v>
      </c>
      <c r="K36" s="26">
        <f>BS!K36</f>
        <v>491733674.92979997</v>
      </c>
      <c r="L36" s="26">
        <f>BS!L36</f>
        <v>485416627.073421</v>
      </c>
      <c r="M36" s="94"/>
      <c r="N36" s="27">
        <f>BS!N36</f>
        <v>303822195.47000003</v>
      </c>
      <c r="O36" s="25">
        <f>BS!O36</f>
        <v>252176823</v>
      </c>
      <c r="P36" s="26">
        <f>BS!P36</f>
        <v>121372000</v>
      </c>
      <c r="Q36" s="27">
        <f>BS!Q36</f>
        <v>309257806.49000001</v>
      </c>
      <c r="R36" s="25">
        <f>BS!R36</f>
        <v>30286836.906968001</v>
      </c>
      <c r="S36" s="78">
        <f>BS!S36</f>
        <v>1.8896885433662695E-2</v>
      </c>
      <c r="T36" s="79">
        <f>BS!T36</f>
        <v>0.12783351921272684</v>
      </c>
    </row>
    <row r="37" spans="1:21" x14ac:dyDescent="0.2">
      <c r="A37" s="57">
        <v>9</v>
      </c>
      <c r="B37" s="16" t="s">
        <v>167</v>
      </c>
      <c r="C37" s="28">
        <f>BS!C37</f>
        <v>905712436.07165599</v>
      </c>
      <c r="D37" s="29">
        <f>BS!D37</f>
        <v>111980297.28999999</v>
      </c>
      <c r="E37" s="29">
        <f>BS!E37</f>
        <v>723753431.81485605</v>
      </c>
      <c r="F37" s="30">
        <f>BS!F37</f>
        <v>-19479255.553199999</v>
      </c>
      <c r="G37" s="28">
        <f>BS!G37</f>
        <v>669903154.20976698</v>
      </c>
      <c r="H37" s="29">
        <f>BS!H37</f>
        <v>203249829.38999999</v>
      </c>
      <c r="I37" s="29">
        <f>BS!I37</f>
        <v>41069221.219999999</v>
      </c>
      <c r="J37" s="29">
        <f>BS!J37</f>
        <v>152301642.27000001</v>
      </c>
      <c r="K37" s="29">
        <f>BS!K37</f>
        <v>86627588.079999998</v>
      </c>
      <c r="L37" s="29">
        <f>BS!L37</f>
        <v>65674054.189999998</v>
      </c>
      <c r="M37" s="94"/>
      <c r="N37" s="30">
        <f>BS!N37</f>
        <v>452915187.39000005</v>
      </c>
      <c r="O37" s="28">
        <f>BS!O37</f>
        <v>235809281.86000001</v>
      </c>
      <c r="P37" s="29">
        <f>BS!P37</f>
        <v>76000000</v>
      </c>
      <c r="Q37" s="30">
        <f>BS!Q37</f>
        <v>220099163.94</v>
      </c>
      <c r="R37" s="28">
        <f>BS!R37</f>
        <v>20187487.579999998</v>
      </c>
      <c r="S37" s="76">
        <f>BS!S37</f>
        <v>2.2355811402931962E-2</v>
      </c>
      <c r="T37" s="77">
        <f>BS!T37</f>
        <v>0.11166604244919637</v>
      </c>
    </row>
    <row r="38" spans="1:21" x14ac:dyDescent="0.2">
      <c r="A38" s="56">
        <v>10</v>
      </c>
      <c r="B38" s="13" t="s">
        <v>168</v>
      </c>
      <c r="C38" s="25">
        <f>BS!C38</f>
        <v>534709011.19529998</v>
      </c>
      <c r="D38" s="26">
        <f>BS!D38</f>
        <v>101575518.70719999</v>
      </c>
      <c r="E38" s="26">
        <f>BS!E38</f>
        <v>352308810.97079998</v>
      </c>
      <c r="F38" s="27">
        <f>BS!F38</f>
        <v>-16202318.964</v>
      </c>
      <c r="G38" s="25">
        <f>BS!G38</f>
        <v>422396100.44139999</v>
      </c>
      <c r="H38" s="26">
        <f>BS!H38</f>
        <v>356814307.986</v>
      </c>
      <c r="I38" s="26">
        <f>BS!I38</f>
        <v>123159926.4875</v>
      </c>
      <c r="J38" s="26">
        <f>BS!J38</f>
        <v>178206479.4973</v>
      </c>
      <c r="K38" s="26">
        <f>BS!K38</f>
        <v>117150973.64910001</v>
      </c>
      <c r="L38" s="26">
        <f>BS!L38</f>
        <v>61055505.848200001</v>
      </c>
      <c r="M38" s="94"/>
      <c r="N38" s="27">
        <f>BS!N38</f>
        <v>49895293.571400002</v>
      </c>
      <c r="O38" s="25">
        <f>BS!O38</f>
        <v>112312909.25</v>
      </c>
      <c r="P38" s="26">
        <f>BS!P38</f>
        <v>136800000</v>
      </c>
      <c r="Q38" s="27">
        <f>BS!Q38</f>
        <v>122398083.96600001</v>
      </c>
      <c r="R38" s="25">
        <f>BS!R38</f>
        <v>1698835.2655</v>
      </c>
      <c r="S38" s="78">
        <f>BS!S38</f>
        <v>3.2821617637427379E-3</v>
      </c>
      <c r="T38" s="79">
        <f>BS!T38</f>
        <v>1.6209342530239829E-2</v>
      </c>
    </row>
    <row r="39" spans="1:21" x14ac:dyDescent="0.2">
      <c r="A39" s="57">
        <v>11</v>
      </c>
      <c r="B39" s="16" t="s">
        <v>251</v>
      </c>
      <c r="C39" s="28">
        <f>BS!C39</f>
        <v>469906749.13520199</v>
      </c>
      <c r="D39" s="29">
        <f>BS!D39</f>
        <v>113274347.29052401</v>
      </c>
      <c r="E39" s="29">
        <f>BS!E39</f>
        <v>272555834.24000001</v>
      </c>
      <c r="F39" s="30">
        <f>BS!F39</f>
        <v>-1944241.3242830001</v>
      </c>
      <c r="G39" s="28">
        <f>BS!G39</f>
        <v>335859684.23570001</v>
      </c>
      <c r="H39" s="29">
        <f>BS!H39</f>
        <v>282954004.86000001</v>
      </c>
      <c r="I39" s="29">
        <f>BS!I39</f>
        <v>41513096.310000002</v>
      </c>
      <c r="J39" s="29">
        <f>BS!J39</f>
        <v>131609195.52</v>
      </c>
      <c r="K39" s="29">
        <f>BS!K39</f>
        <v>101740617.68000001</v>
      </c>
      <c r="L39" s="29">
        <f>BS!L39</f>
        <v>29868577.84</v>
      </c>
      <c r="M39" s="94"/>
      <c r="N39" s="30">
        <f>BS!N39</f>
        <v>39604039.740000002</v>
      </c>
      <c r="O39" s="28">
        <f>BS!O39</f>
        <v>134047064.89950199</v>
      </c>
      <c r="P39" s="29">
        <f>BS!P39</f>
        <v>69161600</v>
      </c>
      <c r="Q39" s="30">
        <f>BS!Q39</f>
        <v>133880861.710033</v>
      </c>
      <c r="R39" s="28">
        <f>BS!R39</f>
        <v>16700464.759501999</v>
      </c>
      <c r="S39" s="76">
        <f>BS!S39</f>
        <v>3.9308348985312415E-2</v>
      </c>
      <c r="T39" s="77">
        <f>BS!T39</f>
        <v>0.13104424049611008</v>
      </c>
    </row>
    <row r="40" spans="1:21" x14ac:dyDescent="0.2">
      <c r="A40" s="56">
        <v>12</v>
      </c>
      <c r="B40" s="13" t="s">
        <v>161</v>
      </c>
      <c r="C40" s="25">
        <f>BS!C40</f>
        <v>456489220.996566</v>
      </c>
      <c r="D40" s="26">
        <f>BS!D40</f>
        <v>153251889.28723201</v>
      </c>
      <c r="E40" s="26">
        <f>BS!E40</f>
        <v>210411632.20992899</v>
      </c>
      <c r="F40" s="27">
        <f>BS!F40</f>
        <v>-13885374.588732</v>
      </c>
      <c r="G40" s="25">
        <f>BS!G40</f>
        <v>130057827.54036</v>
      </c>
      <c r="H40" s="26">
        <f>BS!H40</f>
        <v>17261261.060199998</v>
      </c>
      <c r="I40" s="26">
        <f>BS!I40</f>
        <v>0</v>
      </c>
      <c r="J40" s="26">
        <f>BS!J40</f>
        <v>16975567</v>
      </c>
      <c r="K40" s="26">
        <f>BS!K40</f>
        <v>12917046</v>
      </c>
      <c r="L40" s="26">
        <f>BS!L40</f>
        <v>4058521</v>
      </c>
      <c r="M40" s="94"/>
      <c r="N40" s="27">
        <f>BS!N40</f>
        <v>95901341.480000004</v>
      </c>
      <c r="O40" s="25">
        <f>BS!O40</f>
        <v>326431393.45620602</v>
      </c>
      <c r="P40" s="26">
        <f>BS!P40</f>
        <v>209008277</v>
      </c>
      <c r="Q40" s="27">
        <f>BS!Q40</f>
        <v>390166579.43620598</v>
      </c>
      <c r="R40" s="25">
        <f>BS!R40</f>
        <v>202766.78984000001</v>
      </c>
      <c r="S40" s="78">
        <f>BS!S40</f>
        <v>4.4026450106483838E-4</v>
      </c>
      <c r="T40" s="79">
        <f>BS!T40</f>
        <v>6.156132914066733E-4</v>
      </c>
    </row>
    <row r="41" spans="1:21" x14ac:dyDescent="0.2">
      <c r="A41" s="57">
        <v>13</v>
      </c>
      <c r="B41" s="16" t="s">
        <v>169</v>
      </c>
      <c r="C41" s="28">
        <f>BS!C41</f>
        <v>208116662.74520001</v>
      </c>
      <c r="D41" s="29">
        <f>BS!D41</f>
        <v>63906719.562600002</v>
      </c>
      <c r="E41" s="29">
        <f>BS!E41</f>
        <v>132605437.07179999</v>
      </c>
      <c r="F41" s="30">
        <f>BS!F41</f>
        <v>-1497168.2751</v>
      </c>
      <c r="G41" s="28">
        <f>BS!G41</f>
        <v>131067894.9781</v>
      </c>
      <c r="H41" s="29">
        <f>BS!H41</f>
        <v>127167943.23589998</v>
      </c>
      <c r="I41" s="29">
        <f>BS!I41</f>
        <v>6037103.3755000001</v>
      </c>
      <c r="J41" s="29">
        <f>BS!J41</f>
        <v>97575633.142000005</v>
      </c>
      <c r="K41" s="29">
        <f>BS!K41</f>
        <v>62142730.486500002</v>
      </c>
      <c r="L41" s="29">
        <f>BS!L41</f>
        <v>35432902.655500002</v>
      </c>
      <c r="M41" s="94"/>
      <c r="N41" s="30">
        <f>BS!N41</f>
        <v>5313.6167999999998</v>
      </c>
      <c r="O41" s="28">
        <f>BS!O41</f>
        <v>77048767.767100006</v>
      </c>
      <c r="P41" s="29">
        <f>BS!P41</f>
        <v>50000000</v>
      </c>
      <c r="Q41" s="30">
        <f>BS!Q41</f>
        <v>76177762.4771</v>
      </c>
      <c r="R41" s="28">
        <f>BS!R41</f>
        <v>7750887.1984999999</v>
      </c>
      <c r="S41" s="76">
        <f>BS!S41</f>
        <v>3.797745041860788E-2</v>
      </c>
      <c r="T41" s="77">
        <f>BS!T41</f>
        <v>0.1074847726375716</v>
      </c>
    </row>
    <row r="42" spans="1:21" x14ac:dyDescent="0.2">
      <c r="A42" s="56">
        <v>14</v>
      </c>
      <c r="B42" s="13" t="s">
        <v>171</v>
      </c>
      <c r="C42" s="25">
        <f>BS!C42</f>
        <v>167069259.304279</v>
      </c>
      <c r="D42" s="26">
        <f>BS!D42</f>
        <v>54133789.841619</v>
      </c>
      <c r="E42" s="26">
        <f>BS!E42</f>
        <v>56782676.020095997</v>
      </c>
      <c r="F42" s="27">
        <f>BS!F42</f>
        <v>-1710037.768712</v>
      </c>
      <c r="G42" s="25">
        <f>BS!G42</f>
        <v>108032582.321347</v>
      </c>
      <c r="H42" s="26">
        <f>BS!H42</f>
        <v>100636595.762684</v>
      </c>
      <c r="I42" s="26">
        <f>BS!I42</f>
        <v>5147255.5526839998</v>
      </c>
      <c r="J42" s="26">
        <f>BS!J42</f>
        <v>95191628.640000001</v>
      </c>
      <c r="K42" s="26">
        <f>BS!K42</f>
        <v>65600779.659999996</v>
      </c>
      <c r="L42" s="26">
        <f>BS!L42</f>
        <v>29590848.98</v>
      </c>
      <c r="M42" s="94"/>
      <c r="N42" s="27">
        <f>BS!N42</f>
        <v>2878544.53</v>
      </c>
      <c r="O42" s="25">
        <f>BS!O42</f>
        <v>59036676.738931999</v>
      </c>
      <c r="P42" s="26">
        <f>BS!P42</f>
        <v>71733200</v>
      </c>
      <c r="Q42" s="27">
        <f>BS!Q42</f>
        <v>55792483.969117001</v>
      </c>
      <c r="R42" s="25">
        <f>BS!R42</f>
        <v>-7471000.4383439999</v>
      </c>
      <c r="S42" s="78">
        <f>BS!S42</f>
        <v>-6.0308996737394434E-2</v>
      </c>
      <c r="T42" s="79">
        <f>BS!T42</f>
        <v>-0.13175566854257101</v>
      </c>
      <c r="U42" s="83"/>
    </row>
    <row r="43" spans="1:21" x14ac:dyDescent="0.2">
      <c r="A43" s="57">
        <v>15</v>
      </c>
      <c r="B43" s="16" t="s">
        <v>176</v>
      </c>
      <c r="C43" s="28">
        <f>BS!C43</f>
        <v>10742495.050000001</v>
      </c>
      <c r="D43" s="29">
        <f>BS!D43</f>
        <v>9622521.4500000011</v>
      </c>
      <c r="E43" s="29">
        <f>BS!E43</f>
        <v>0</v>
      </c>
      <c r="F43" s="30">
        <f>BS!F43</f>
        <v>0</v>
      </c>
      <c r="G43" s="28">
        <f>BS!G43</f>
        <v>2772911.65</v>
      </c>
      <c r="H43" s="29">
        <f>BS!H43</f>
        <v>1288821.4099999999</v>
      </c>
      <c r="I43" s="29">
        <f>BS!I43</f>
        <v>0</v>
      </c>
      <c r="J43" s="29">
        <f>BS!J43</f>
        <v>1288821.4099999999</v>
      </c>
      <c r="K43" s="29">
        <f>BS!K43</f>
        <v>978442.23999999999</v>
      </c>
      <c r="L43" s="29">
        <f>BS!L43</f>
        <v>310379.17</v>
      </c>
      <c r="M43" s="94"/>
      <c r="N43" s="30">
        <f>BS!N43</f>
        <v>0</v>
      </c>
      <c r="O43" s="28">
        <f>BS!O43</f>
        <v>7969583.5599999996</v>
      </c>
      <c r="P43" s="29">
        <f>BS!P43</f>
        <v>3700005</v>
      </c>
      <c r="Q43" s="30">
        <f>BS!Q43</f>
        <v>7769583.5599999996</v>
      </c>
      <c r="R43" s="28">
        <f>BS!R43</f>
        <v>0</v>
      </c>
      <c r="S43" s="76">
        <f>BS!S43</f>
        <v>0</v>
      </c>
      <c r="T43" s="77">
        <f>BS!T43</f>
        <v>0</v>
      </c>
      <c r="U43" s="84"/>
    </row>
    <row r="44" spans="1:21" ht="13.5" thickBot="1" x14ac:dyDescent="0.25">
      <c r="A44" s="57"/>
      <c r="B44" s="16"/>
      <c r="C44" s="28"/>
      <c r="D44" s="29"/>
      <c r="E44" s="29"/>
      <c r="F44" s="30"/>
      <c r="G44" s="28"/>
      <c r="H44" s="29"/>
      <c r="I44" s="29"/>
      <c r="J44" s="29"/>
      <c r="K44" s="29"/>
      <c r="L44" s="29"/>
      <c r="M44" s="29"/>
      <c r="N44" s="30"/>
      <c r="O44" s="28"/>
      <c r="P44" s="29"/>
      <c r="Q44" s="30"/>
      <c r="R44" s="80"/>
      <c r="S44" s="81"/>
      <c r="T44" s="82"/>
    </row>
    <row r="45" spans="1:21" x14ac:dyDescent="0.2"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</row>
    <row r="46" spans="1:21" x14ac:dyDescent="0.2">
      <c r="Q46" s="31"/>
      <c r="R46" s="31"/>
    </row>
  </sheetData>
  <mergeCells count="8">
    <mergeCell ref="O26:Q26"/>
    <mergeCell ref="R26:T26"/>
    <mergeCell ref="B26:B27"/>
    <mergeCell ref="A26:A27"/>
    <mergeCell ref="B5:B6"/>
    <mergeCell ref="A5:A6"/>
    <mergeCell ref="C5:J5"/>
    <mergeCell ref="C26:F26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4"/>
  <sheetViews>
    <sheetView view="pageBreakPreview" zoomScale="130" zoomScaleNormal="100" zoomScaleSheetLayoutView="13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42.28515625" style="7" bestFit="1" customWidth="1"/>
    <col min="3" max="6" width="10.85546875" style="7" bestFit="1" customWidth="1"/>
    <col min="7" max="7" width="11.85546875" style="7" customWidth="1"/>
    <col min="8" max="8" width="9.7109375" style="7" bestFit="1" customWidth="1"/>
    <col min="9" max="9" width="9.42578125" style="7" bestFit="1" customWidth="1"/>
    <col min="10" max="10" width="10.28515625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9.28515625" style="7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x14ac:dyDescent="0.2">
      <c r="C1" s="8"/>
    </row>
    <row r="2" spans="1:6" x14ac:dyDescent="0.2">
      <c r="A2" s="7" t="s">
        <v>83</v>
      </c>
      <c r="C2" s="8"/>
    </row>
    <row r="3" spans="1:6" x14ac:dyDescent="0.2">
      <c r="A3" s="51"/>
      <c r="B3" s="66">
        <f>BS!B3</f>
        <v>45291</v>
      </c>
    </row>
    <row r="4" spans="1:6" ht="13.5" thickBot="1" x14ac:dyDescent="0.25"/>
    <row r="5" spans="1:6" ht="15.75" customHeight="1" x14ac:dyDescent="0.2">
      <c r="A5" s="186" t="s">
        <v>0</v>
      </c>
      <c r="B5" s="188" t="s">
        <v>28</v>
      </c>
      <c r="C5" s="89" t="s">
        <v>27</v>
      </c>
      <c r="D5" s="89"/>
      <c r="E5" s="89"/>
      <c r="F5" s="90"/>
    </row>
    <row r="6" spans="1:6" s="12" customFormat="1" ht="111" customHeight="1" x14ac:dyDescent="0.2">
      <c r="A6" s="187"/>
      <c r="B6" s="189"/>
      <c r="C6" s="10" t="s">
        <v>41</v>
      </c>
      <c r="D6" s="38" t="s">
        <v>55</v>
      </c>
      <c r="E6" s="38" t="s">
        <v>56</v>
      </c>
      <c r="F6" s="39" t="s">
        <v>57</v>
      </c>
    </row>
    <row r="7" spans="1:6" x14ac:dyDescent="0.2">
      <c r="A7" s="56">
        <v>1</v>
      </c>
      <c r="B7" s="13" t="str">
        <f>BS!B7</f>
        <v>თი–ბი–სი ბანკი</v>
      </c>
      <c r="C7" s="14">
        <f>IFERROR(C29/C$28,0)</f>
        <v>0.39168371131662594</v>
      </c>
      <c r="D7" s="15">
        <f>IFERROR(H29/ABS(H$28),0)</f>
        <v>0.34353973960599971</v>
      </c>
      <c r="E7" s="15">
        <f>IFERROR(I29/ABS(I$28),0)</f>
        <v>0.37603655517797019</v>
      </c>
      <c r="F7" s="15">
        <f>IFERROR(N29/ABS(N$28),0)</f>
        <v>0.39760986912485602</v>
      </c>
    </row>
    <row r="8" spans="1:6" x14ac:dyDescent="0.2">
      <c r="A8" s="57">
        <v>2</v>
      </c>
      <c r="B8" s="16" t="str">
        <f>BS!B8</f>
        <v>საქართველოს ბანკი</v>
      </c>
      <c r="C8" s="17">
        <f t="shared" ref="C8:C21" si="0">IFERROR(C30/C$28,0)</f>
        <v>0.37809344385435439</v>
      </c>
      <c r="D8" s="18">
        <f t="shared" ref="D8:D21" si="1">IFERROR(H30/ABS(H$28),0)</f>
        <v>0.39407358998973702</v>
      </c>
      <c r="E8" s="18">
        <f t="shared" ref="E8:E21" si="2">IFERROR(I30/ABS(I$28),0)</f>
        <v>0.49558852675509907</v>
      </c>
      <c r="F8" s="18">
        <f t="shared" ref="F8:F21" si="3">IFERROR(N30/ABS(N$28),0)</f>
        <v>0.47898961622757613</v>
      </c>
    </row>
    <row r="9" spans="1:6" x14ac:dyDescent="0.2">
      <c r="A9" s="56">
        <v>3</v>
      </c>
      <c r="B9" s="13" t="str">
        <f>BS!B9</f>
        <v>ლიბერთი ბანკი</v>
      </c>
      <c r="C9" s="14">
        <f t="shared" si="0"/>
        <v>5.120806965790628E-2</v>
      </c>
      <c r="D9" s="15">
        <f t="shared" si="1"/>
        <v>7.39931557187848E-2</v>
      </c>
      <c r="E9" s="15">
        <f t="shared" si="2"/>
        <v>4.1858483815589549E-2</v>
      </c>
      <c r="F9" s="15">
        <f t="shared" si="3"/>
        <v>2.9883538189441103E-2</v>
      </c>
    </row>
    <row r="10" spans="1:6" x14ac:dyDescent="0.2">
      <c r="A10" s="57">
        <v>4</v>
      </c>
      <c r="B10" s="16" t="str">
        <f>BS!B10</f>
        <v>ბაზის ბანკი</v>
      </c>
      <c r="C10" s="17">
        <f t="shared" si="0"/>
        <v>4.4072651778509213E-2</v>
      </c>
      <c r="D10" s="18">
        <f t="shared" si="1"/>
        <v>3.6125266405259426E-2</v>
      </c>
      <c r="E10" s="18">
        <f t="shared" si="2"/>
        <v>1.4236885870010907E-2</v>
      </c>
      <c r="F10" s="18">
        <f t="shared" si="3"/>
        <v>2.6495041772147065E-2</v>
      </c>
    </row>
    <row r="11" spans="1:6" x14ac:dyDescent="0.2">
      <c r="A11" s="56">
        <v>5</v>
      </c>
      <c r="B11" s="13" t="str">
        <f>BS!B11</f>
        <v>კრედო ბანკი</v>
      </c>
      <c r="C11" s="14">
        <f t="shared" si="0"/>
        <v>3.0809866202568814E-2</v>
      </c>
      <c r="D11" s="15">
        <f t="shared" si="1"/>
        <v>6.4505309650428388E-2</v>
      </c>
      <c r="E11" s="15">
        <f t="shared" si="2"/>
        <v>4.4278060523093229E-2</v>
      </c>
      <c r="F11" s="15">
        <f t="shared" si="3"/>
        <v>1.4427714138874562E-2</v>
      </c>
    </row>
    <row r="12" spans="1:6" x14ac:dyDescent="0.2">
      <c r="A12" s="57">
        <v>6</v>
      </c>
      <c r="B12" s="16" t="str">
        <f>BS!B12</f>
        <v>ქართუ ბანკი</v>
      </c>
      <c r="C12" s="17">
        <f t="shared" si="0"/>
        <v>2.6146309877203535E-2</v>
      </c>
      <c r="D12" s="18">
        <f t="shared" si="1"/>
        <v>1.7828035881141579E-2</v>
      </c>
      <c r="E12" s="18">
        <f t="shared" si="2"/>
        <v>3.6301022153316844E-3</v>
      </c>
      <c r="F12" s="18">
        <f t="shared" si="3"/>
        <v>1.0949749799754304E-2</v>
      </c>
    </row>
    <row r="13" spans="1:6" x14ac:dyDescent="0.2">
      <c r="A13" s="56">
        <v>7</v>
      </c>
      <c r="B13" s="13" t="str">
        <f>BS!B13</f>
        <v>პროკრედიტ ბანკი</v>
      </c>
      <c r="C13" s="14">
        <f t="shared" si="0"/>
        <v>2.2489839749503245E-2</v>
      </c>
      <c r="D13" s="15">
        <f t="shared" si="1"/>
        <v>1.9182949448118249E-2</v>
      </c>
      <c r="E13" s="15">
        <f t="shared" si="2"/>
        <v>5.8024746140785287E-3</v>
      </c>
      <c r="F13" s="15">
        <f t="shared" si="3"/>
        <v>1.6107859477831714E-2</v>
      </c>
    </row>
    <row r="14" spans="1:6" x14ac:dyDescent="0.2">
      <c r="A14" s="57">
        <v>8</v>
      </c>
      <c r="B14" s="16" t="str">
        <f>BS!B14</f>
        <v>ტერა ბანკი</v>
      </c>
      <c r="C14" s="17">
        <f t="shared" si="0"/>
        <v>2.1103769107252413E-2</v>
      </c>
      <c r="D14" s="18">
        <f t="shared" si="1"/>
        <v>1.7806599739999811E-2</v>
      </c>
      <c r="E14" s="18">
        <f t="shared" si="2"/>
        <v>7.5778469941391331E-3</v>
      </c>
      <c r="F14" s="18">
        <f t="shared" si="3"/>
        <v>1.115145163910853E-2</v>
      </c>
    </row>
    <row r="15" spans="1:6" x14ac:dyDescent="0.2">
      <c r="A15" s="56">
        <v>9</v>
      </c>
      <c r="B15" s="13" t="str">
        <f>BS!B15</f>
        <v>ხალიკ ბანკი</v>
      </c>
      <c r="C15" s="14">
        <f t="shared" si="0"/>
        <v>1.1315817194191703E-2</v>
      </c>
      <c r="D15" s="15">
        <f t="shared" si="1"/>
        <v>1.0089508771190497E-2</v>
      </c>
      <c r="E15" s="15">
        <f t="shared" si="2"/>
        <v>1.4756344641405248E-3</v>
      </c>
      <c r="F15" s="15">
        <f t="shared" si="3"/>
        <v>7.4329251402176447E-3</v>
      </c>
    </row>
    <row r="16" spans="1:6" x14ac:dyDescent="0.2">
      <c r="A16" s="57">
        <v>10</v>
      </c>
      <c r="B16" s="16" t="str">
        <f>BS!B16</f>
        <v>პაშაბანკი</v>
      </c>
      <c r="C16" s="17">
        <f t="shared" si="0"/>
        <v>6.6805634788637443E-3</v>
      </c>
      <c r="D16" s="18">
        <f t="shared" si="1"/>
        <v>8.7958364184489331E-3</v>
      </c>
      <c r="E16" s="18">
        <f t="shared" si="2"/>
        <v>3.4323525967821884E-3</v>
      </c>
      <c r="F16" s="18">
        <f t="shared" si="3"/>
        <v>6.2550207419239778E-4</v>
      </c>
    </row>
    <row r="17" spans="1:22" x14ac:dyDescent="0.2">
      <c r="A17" s="56">
        <v>11</v>
      </c>
      <c r="B17" s="13" t="str">
        <f>BS!B17</f>
        <v>იშ ბანკ</v>
      </c>
      <c r="C17" s="14">
        <f t="shared" si="0"/>
        <v>5.8709350338545623E-3</v>
      </c>
      <c r="D17" s="15">
        <f t="shared" si="1"/>
        <v>6.4559415947681833E-3</v>
      </c>
      <c r="E17" s="15">
        <f t="shared" si="2"/>
        <v>3.8301606731086209E-3</v>
      </c>
      <c r="F17" s="15">
        <f t="shared" si="3"/>
        <v>6.1490219559169751E-3</v>
      </c>
    </row>
    <row r="18" spans="1:22" x14ac:dyDescent="0.2">
      <c r="A18" s="57">
        <v>12</v>
      </c>
      <c r="B18" s="16" t="str">
        <f>BS!B18</f>
        <v>ვი–თი–ბი ბანკი</v>
      </c>
      <c r="C18" s="17">
        <f t="shared" si="0"/>
        <v>5.7032987184327914E-3</v>
      </c>
      <c r="D18" s="18">
        <f t="shared" si="1"/>
        <v>2.9689930926573719E-3</v>
      </c>
      <c r="E18" s="18">
        <f t="shared" si="2"/>
        <v>7.6446038324067477E-5</v>
      </c>
      <c r="F18" s="18">
        <f t="shared" si="3"/>
        <v>7.4657649389521703E-5</v>
      </c>
    </row>
    <row r="19" spans="1:22" x14ac:dyDescent="0.2">
      <c r="A19" s="56">
        <v>13</v>
      </c>
      <c r="B19" s="13" t="str">
        <f>BS!B19</f>
        <v>ზირაათ ბანკი</v>
      </c>
      <c r="C19" s="14">
        <f t="shared" si="0"/>
        <v>2.6001742019843613E-3</v>
      </c>
      <c r="D19" s="15">
        <f t="shared" si="1"/>
        <v>3.5173497732891501E-3</v>
      </c>
      <c r="E19" s="15">
        <f t="shared" si="2"/>
        <v>2.1514820897430057E-3</v>
      </c>
      <c r="F19" s="15">
        <f t="shared" si="3"/>
        <v>2.8538352822962709E-3</v>
      </c>
    </row>
    <row r="20" spans="1:22" x14ac:dyDescent="0.2">
      <c r="A20" s="57">
        <v>14</v>
      </c>
      <c r="B20" s="16" t="str">
        <f>BS!B20</f>
        <v>სილქ ბანკი</v>
      </c>
      <c r="C20" s="17">
        <f t="shared" si="0"/>
        <v>2.0873349219494015E-3</v>
      </c>
      <c r="D20" s="18">
        <f t="shared" si="1"/>
        <v>1.0590013813474521E-3</v>
      </c>
      <c r="E20" s="18">
        <f t="shared" si="2"/>
        <v>2.498817258938489E-5</v>
      </c>
      <c r="F20" s="18">
        <f t="shared" si="3"/>
        <v>-2.7507824716018555E-3</v>
      </c>
    </row>
    <row r="21" spans="1:22" x14ac:dyDescent="0.2">
      <c r="A21" s="56">
        <v>15</v>
      </c>
      <c r="B21" s="13" t="str">
        <f>BS!B21</f>
        <v>პეისერა</v>
      </c>
      <c r="C21" s="14">
        <f t="shared" si="0"/>
        <v>1.3421490680038753E-4</v>
      </c>
      <c r="D21" s="15">
        <f t="shared" si="1"/>
        <v>5.872252882777472E-5</v>
      </c>
      <c r="E21" s="15">
        <f t="shared" si="2"/>
        <v>1.4625782584387702E-5</v>
      </c>
      <c r="F21" s="15">
        <f t="shared" si="3"/>
        <v>-5.132023840016736E-4</v>
      </c>
    </row>
    <row r="22" spans="1:22" ht="13.5" thickBot="1" x14ac:dyDescent="0.25">
      <c r="A22" s="57"/>
      <c r="B22" s="16" t="str">
        <f>BS!B22</f>
        <v xml:space="preserve"> </v>
      </c>
      <c r="C22" s="17"/>
      <c r="D22" s="18"/>
      <c r="E22" s="18"/>
      <c r="F22" s="18"/>
    </row>
    <row r="23" spans="1:22" ht="13.5" thickBot="1" x14ac:dyDescent="0.25">
      <c r="A23" s="19"/>
      <c r="B23" s="20" t="str">
        <f>BS!B23</f>
        <v>კონსოლიდირებული</v>
      </c>
      <c r="C23" s="21">
        <f>SUM(C7:C22)</f>
        <v>1.0000000000000007</v>
      </c>
      <c r="D23" s="22">
        <f>SUM(D7:D22)</f>
        <v>0.99999999999999845</v>
      </c>
      <c r="E23" s="22">
        <f>SUM(E7:E22)</f>
        <v>1.0000146257825846</v>
      </c>
      <c r="F23" s="22">
        <f>SUM(F7:F22)</f>
        <v>0.99948679761599879</v>
      </c>
    </row>
    <row r="24" spans="1:22" x14ac:dyDescent="0.2">
      <c r="A24" s="139"/>
      <c r="B24" s="140"/>
      <c r="C24" s="141"/>
      <c r="D24" s="141"/>
      <c r="E24" s="141"/>
      <c r="F24" s="141"/>
    </row>
    <row r="25" spans="1:22" ht="13.5" thickBot="1" x14ac:dyDescent="0.25">
      <c r="M25" s="7" t="s">
        <v>37</v>
      </c>
      <c r="U25" s="24"/>
      <c r="V25" s="24"/>
    </row>
    <row r="26" spans="1:22" ht="15.75" customHeight="1" x14ac:dyDescent="0.2">
      <c r="A26" s="186" t="s">
        <v>0</v>
      </c>
      <c r="B26" s="188" t="s">
        <v>28</v>
      </c>
      <c r="C26" s="190" t="s">
        <v>58</v>
      </c>
      <c r="D26" s="192" t="s">
        <v>59</v>
      </c>
      <c r="E26" s="193"/>
      <c r="F26" s="193"/>
      <c r="G26" s="193"/>
      <c r="H26" s="194"/>
      <c r="I26" s="197" t="s">
        <v>60</v>
      </c>
      <c r="J26" s="198"/>
      <c r="K26" s="199"/>
      <c r="L26" s="195" t="s">
        <v>61</v>
      </c>
      <c r="M26" s="195" t="s">
        <v>246</v>
      </c>
      <c r="N26" s="184" t="str">
        <f>YEAR($B$3)&amp;" წლის "&amp;MONTH($B$3)&amp;" თვის წმინდა მოგება"</f>
        <v>2023 წლის 12 თვის წმინდა მოგება</v>
      </c>
      <c r="O26" s="40"/>
    </row>
    <row r="27" spans="1:22" ht="121.5" customHeight="1" x14ac:dyDescent="0.2">
      <c r="A27" s="187"/>
      <c r="B27" s="189"/>
      <c r="C27" s="191"/>
      <c r="D27" s="41" t="s">
        <v>62</v>
      </c>
      <c r="E27" s="38" t="s">
        <v>63</v>
      </c>
      <c r="F27" s="38" t="s">
        <v>64</v>
      </c>
      <c r="G27" s="38" t="s">
        <v>65</v>
      </c>
      <c r="H27" s="39" t="s">
        <v>55</v>
      </c>
      <c r="I27" s="38" t="s">
        <v>245</v>
      </c>
      <c r="J27" s="38" t="s">
        <v>191</v>
      </c>
      <c r="K27" s="42" t="s">
        <v>66</v>
      </c>
      <c r="L27" s="196"/>
      <c r="M27" s="196"/>
      <c r="N27" s="185"/>
      <c r="O27" s="40"/>
    </row>
    <row r="28" spans="1:22" x14ac:dyDescent="0.2">
      <c r="A28" s="142"/>
      <c r="B28" s="143" t="str">
        <f>BS!B28</f>
        <v>კონსოლიდირებული</v>
      </c>
      <c r="C28" s="144">
        <v>80039507578.520203</v>
      </c>
      <c r="D28" s="144">
        <v>7153883731.7079201</v>
      </c>
      <c r="E28" s="144">
        <v>5997355476.8247404</v>
      </c>
      <c r="F28" s="144">
        <v>-3264347048.6083798</v>
      </c>
      <c r="G28" s="144">
        <v>-2188243481.360786</v>
      </c>
      <c r="H28" s="144">
        <v>3889536683.0995402</v>
      </c>
      <c r="I28" s="144">
        <v>672410515.01051795</v>
      </c>
      <c r="J28" s="144">
        <v>667085917.48000002</v>
      </c>
      <c r="K28" s="144">
        <v>-297271786.29878974</v>
      </c>
      <c r="L28" s="144">
        <v>-394977056.06351</v>
      </c>
      <c r="M28" s="144">
        <v>3201894288.8872232</v>
      </c>
      <c r="N28" s="144">
        <v>2715954647.6219301</v>
      </c>
    </row>
    <row r="29" spans="1:22" x14ac:dyDescent="0.2">
      <c r="A29" s="57">
        <v>1</v>
      </c>
      <c r="B29" s="16" t="str">
        <f>BS!B29</f>
        <v>თი–ბი–სი ბანკი</v>
      </c>
      <c r="C29" s="70">
        <v>31350171380.310001</v>
      </c>
      <c r="D29" s="28">
        <v>2627347119.0799999</v>
      </c>
      <c r="E29" s="29">
        <v>2168527425.25</v>
      </c>
      <c r="F29" s="29">
        <v>-1291136699.78</v>
      </c>
      <c r="G29" s="29">
        <v>-831614698.30999994</v>
      </c>
      <c r="H29" s="30">
        <v>1336210419.3</v>
      </c>
      <c r="I29" s="29">
        <v>252850933.72999999</v>
      </c>
      <c r="J29" s="29">
        <v>300178577.72000003</v>
      </c>
      <c r="K29" s="30">
        <v>65940484.330000117</v>
      </c>
      <c r="L29" s="29">
        <v>-140017979.40999997</v>
      </c>
      <c r="M29" s="29">
        <v>1262132924.2200003</v>
      </c>
      <c r="N29" s="30">
        <v>1079890371.99</v>
      </c>
    </row>
    <row r="30" spans="1:22" x14ac:dyDescent="0.2">
      <c r="A30" s="56">
        <v>2</v>
      </c>
      <c r="B30" s="13" t="str">
        <f>BS!B30</f>
        <v>საქართველოს ბანკი</v>
      </c>
      <c r="C30" s="71">
        <v>30262413064.769402</v>
      </c>
      <c r="D30" s="25">
        <v>2652229978.32581</v>
      </c>
      <c r="E30" s="26">
        <v>2226196136.6757002</v>
      </c>
      <c r="F30" s="26">
        <v>-1119466294.22</v>
      </c>
      <c r="G30" s="26">
        <v>-818737784.1400001</v>
      </c>
      <c r="H30" s="27">
        <v>1532763684.1058099</v>
      </c>
      <c r="I30" s="26">
        <v>333238936.50870001</v>
      </c>
      <c r="J30" s="26">
        <v>309893000</v>
      </c>
      <c r="K30" s="27">
        <v>156357986.75165695</v>
      </c>
      <c r="L30" s="26">
        <v>-142649327.02153501</v>
      </c>
      <c r="M30" s="26">
        <v>1546472343.835932</v>
      </c>
      <c r="N30" s="27">
        <v>1300914074.3559301</v>
      </c>
    </row>
    <row r="31" spans="1:22" x14ac:dyDescent="0.2">
      <c r="A31" s="57">
        <v>3</v>
      </c>
      <c r="B31" s="16" t="str">
        <f>BS!B31</f>
        <v>ლიბერთი ბანკი</v>
      </c>
      <c r="C31" s="70">
        <v>4098668679.4653802</v>
      </c>
      <c r="D31" s="28">
        <v>522905476.12101901</v>
      </c>
      <c r="E31" s="29">
        <v>465953673.40745699</v>
      </c>
      <c r="F31" s="29">
        <v>-235106382.65450901</v>
      </c>
      <c r="G31" s="29">
        <v>-204109683.53600299</v>
      </c>
      <c r="H31" s="30">
        <v>287799093.46651</v>
      </c>
      <c r="I31" s="29">
        <v>28146084.66</v>
      </c>
      <c r="J31" s="29">
        <v>2336253.9500000002</v>
      </c>
      <c r="K31" s="30">
        <v>-151295401.41999999</v>
      </c>
      <c r="L31" s="29">
        <v>-39126935.568992995</v>
      </c>
      <c r="M31" s="29">
        <v>97376756.477517009</v>
      </c>
      <c r="N31" s="30">
        <v>81162334.432999998</v>
      </c>
    </row>
    <row r="32" spans="1:22" x14ac:dyDescent="0.2">
      <c r="A32" s="56">
        <v>4</v>
      </c>
      <c r="B32" s="13" t="str">
        <f>BS!B32</f>
        <v>ბაზის ბანკი</v>
      </c>
      <c r="C32" s="71">
        <v>3527553346.0314698</v>
      </c>
      <c r="D32" s="25">
        <v>313888300.49000001</v>
      </c>
      <c r="E32" s="26">
        <v>259586727.41</v>
      </c>
      <c r="F32" s="26">
        <v>-173377751.62</v>
      </c>
      <c r="G32" s="26">
        <v>-123889462.42</v>
      </c>
      <c r="H32" s="27">
        <v>140510548.87</v>
      </c>
      <c r="I32" s="26">
        <v>9573031.7599999998</v>
      </c>
      <c r="J32" s="26">
        <v>8057187.6699999999</v>
      </c>
      <c r="K32" s="27">
        <v>-56980024.329999998</v>
      </c>
      <c r="L32" s="26">
        <v>-2994840.19</v>
      </c>
      <c r="M32" s="26">
        <v>80535684.350000009</v>
      </c>
      <c r="N32" s="27">
        <v>71959331.840000004</v>
      </c>
    </row>
    <row r="33" spans="1:15" x14ac:dyDescent="0.2">
      <c r="A33" s="57">
        <v>5</v>
      </c>
      <c r="B33" s="16" t="str">
        <f>BS!B33</f>
        <v>კრედო ბანკი</v>
      </c>
      <c r="C33" s="70">
        <v>2466006519.4137001</v>
      </c>
      <c r="D33" s="28">
        <v>452137345.26003599</v>
      </c>
      <c r="E33" s="29">
        <v>405408045.600034</v>
      </c>
      <c r="F33" s="29">
        <v>-201241577.12</v>
      </c>
      <c r="G33" s="29">
        <v>-55182006.880000003</v>
      </c>
      <c r="H33" s="30">
        <v>250895768.14003599</v>
      </c>
      <c r="I33" s="29">
        <v>29773033.48</v>
      </c>
      <c r="J33" s="29">
        <v>6209688.2800000003</v>
      </c>
      <c r="K33" s="30">
        <v>-150398525.58000001</v>
      </c>
      <c r="L33" s="29">
        <v>-54407240.949999005</v>
      </c>
      <c r="M33" s="29">
        <v>46090001.610036969</v>
      </c>
      <c r="N33" s="30">
        <v>39185017.270037003</v>
      </c>
    </row>
    <row r="34" spans="1:15" x14ac:dyDescent="0.2">
      <c r="A34" s="56">
        <v>6</v>
      </c>
      <c r="B34" s="13" t="str">
        <f>BS!B34</f>
        <v>ქართუ ბანკი</v>
      </c>
      <c r="C34" s="71">
        <v>2092737767.5667701</v>
      </c>
      <c r="D34" s="25">
        <v>97972586.088686004</v>
      </c>
      <c r="E34" s="26">
        <v>69772084.160347998</v>
      </c>
      <c r="F34" s="26">
        <v>-28629786.541370999</v>
      </c>
      <c r="G34" s="26">
        <v>-22902770.596799999</v>
      </c>
      <c r="H34" s="27">
        <v>69342799.547315001</v>
      </c>
      <c r="I34" s="26">
        <v>2440918.9001520001</v>
      </c>
      <c r="J34" s="26">
        <v>6949178.9800000004</v>
      </c>
      <c r="K34" s="27">
        <v>-30001557.462320998</v>
      </c>
      <c r="L34" s="26">
        <v>-190389.49501800007</v>
      </c>
      <c r="M34" s="26">
        <v>39150852.589976005</v>
      </c>
      <c r="N34" s="27">
        <v>29739023.858940002</v>
      </c>
    </row>
    <row r="35" spans="1:15" x14ac:dyDescent="0.2">
      <c r="A35" s="57">
        <v>7</v>
      </c>
      <c r="B35" s="16" t="str">
        <f>BS!B35</f>
        <v>პროკრედიტ ბანკი</v>
      </c>
      <c r="C35" s="70">
        <v>1800075699.07007</v>
      </c>
      <c r="D35" s="28">
        <v>116252156.38850001</v>
      </c>
      <c r="E35" s="29">
        <v>94857921.696244001</v>
      </c>
      <c r="F35" s="29">
        <v>-41639370.82</v>
      </c>
      <c r="G35" s="29">
        <v>-24076824.899999999</v>
      </c>
      <c r="H35" s="30">
        <v>74612785.568500012</v>
      </c>
      <c r="I35" s="29">
        <v>3901644.9435879998</v>
      </c>
      <c r="J35" s="29">
        <v>13696410.689999999</v>
      </c>
      <c r="K35" s="30">
        <v>-28979144.186441999</v>
      </c>
      <c r="L35" s="29">
        <v>5662381.7499999991</v>
      </c>
      <c r="M35" s="29">
        <v>51296023.13205801</v>
      </c>
      <c r="N35" s="30">
        <v>43748215.812058002</v>
      </c>
    </row>
    <row r="36" spans="1:15" x14ac:dyDescent="0.2">
      <c r="A36" s="56">
        <v>8</v>
      </c>
      <c r="B36" s="13" t="str">
        <f>BS!B36</f>
        <v>ტერა ბანკი</v>
      </c>
      <c r="C36" s="71">
        <v>1689135287.3952701</v>
      </c>
      <c r="D36" s="25">
        <v>164284786</v>
      </c>
      <c r="E36" s="26">
        <v>142619522.08210099</v>
      </c>
      <c r="F36" s="26">
        <v>-95025363.109999999</v>
      </c>
      <c r="G36" s="26">
        <v>-60543371.079999998</v>
      </c>
      <c r="H36" s="27">
        <v>69259422.890000001</v>
      </c>
      <c r="I36" s="26">
        <v>5095424</v>
      </c>
      <c r="J36" s="26">
        <v>1709553</v>
      </c>
      <c r="K36" s="27">
        <v>-31450621.999999002</v>
      </c>
      <c r="L36" s="26">
        <v>-2626946.9830319998</v>
      </c>
      <c r="M36" s="26">
        <v>35181853.906968996</v>
      </c>
      <c r="N36" s="27">
        <v>30286836.906968001</v>
      </c>
    </row>
    <row r="37" spans="1:15" x14ac:dyDescent="0.2">
      <c r="A37" s="57">
        <v>9</v>
      </c>
      <c r="B37" s="16" t="str">
        <f>BS!B37</f>
        <v>ხალიკ ბანკი</v>
      </c>
      <c r="C37" s="70">
        <v>905712436.07165599</v>
      </c>
      <c r="D37" s="28">
        <v>68738027</v>
      </c>
      <c r="E37" s="29">
        <v>56730454.289999999</v>
      </c>
      <c r="F37" s="29">
        <v>-29494512.52</v>
      </c>
      <c r="G37" s="29">
        <v>-13794112.18</v>
      </c>
      <c r="H37" s="30">
        <v>39243514.480000004</v>
      </c>
      <c r="I37" s="29">
        <v>992232.13</v>
      </c>
      <c r="J37" s="29">
        <v>6850806.9100000001</v>
      </c>
      <c r="K37" s="30">
        <v>-14228591.709999999</v>
      </c>
      <c r="L37" s="29">
        <v>-942199.19000000018</v>
      </c>
      <c r="M37" s="29">
        <v>24072723.580000002</v>
      </c>
      <c r="N37" s="30">
        <v>20187487.579999998</v>
      </c>
    </row>
    <row r="38" spans="1:15" x14ac:dyDescent="0.2">
      <c r="A38" s="56">
        <v>10</v>
      </c>
      <c r="B38" s="13" t="str">
        <f>BS!B38</f>
        <v>პაშაბანკი</v>
      </c>
      <c r="C38" s="71">
        <v>534709011.19529998</v>
      </c>
      <c r="D38" s="25">
        <v>53297867.740000002</v>
      </c>
      <c r="E38" s="26">
        <v>42603851.369999997</v>
      </c>
      <c r="F38" s="26">
        <v>-19086139.331900001</v>
      </c>
      <c r="G38" s="26">
        <v>-16532369.429899998</v>
      </c>
      <c r="H38" s="27">
        <v>34211728.408100002</v>
      </c>
      <c r="I38" s="26">
        <v>2307949.9772999999</v>
      </c>
      <c r="J38" s="26">
        <v>6562925.3600000003</v>
      </c>
      <c r="K38" s="27">
        <v>-27045265.3627</v>
      </c>
      <c r="L38" s="26">
        <v>-5467627.7799000004</v>
      </c>
      <c r="M38" s="26">
        <v>1698835.2655000007</v>
      </c>
      <c r="N38" s="27">
        <v>1698835.2655</v>
      </c>
    </row>
    <row r="39" spans="1:15" x14ac:dyDescent="0.2">
      <c r="A39" s="57">
        <v>11</v>
      </c>
      <c r="B39" s="16" t="str">
        <f>BS!B39</f>
        <v>იშ ბანკ</v>
      </c>
      <c r="C39" s="70">
        <v>469906749.13520199</v>
      </c>
      <c r="D39" s="28">
        <v>36580345.668463998</v>
      </c>
      <c r="E39" s="29">
        <v>26526449.787450001</v>
      </c>
      <c r="F39" s="29">
        <v>-11469724.011665</v>
      </c>
      <c r="G39" s="29">
        <v>-7770978.8491460001</v>
      </c>
      <c r="H39" s="30">
        <v>25110621.656798996</v>
      </c>
      <c r="I39" s="29">
        <v>2575440.3107779999</v>
      </c>
      <c r="J39" s="29">
        <v>2256634.0499999998</v>
      </c>
      <c r="K39" s="30">
        <v>-4285777.468276999</v>
      </c>
      <c r="L39" s="29">
        <v>-150199.60902100004</v>
      </c>
      <c r="M39" s="29">
        <v>20674644.579500996</v>
      </c>
      <c r="N39" s="30">
        <v>16700464.759501999</v>
      </c>
    </row>
    <row r="40" spans="1:15" x14ac:dyDescent="0.2">
      <c r="A40" s="56">
        <v>12</v>
      </c>
      <c r="B40" s="13" t="str">
        <f>BS!B40</f>
        <v>ვი–თი–ბი ბანკი</v>
      </c>
      <c r="C40" s="71">
        <v>456489220.996566</v>
      </c>
      <c r="D40" s="25">
        <v>21786965.62686</v>
      </c>
      <c r="E40" s="26">
        <v>21614529.19686</v>
      </c>
      <c r="F40" s="26">
        <v>-10238958.0811</v>
      </c>
      <c r="G40" s="26">
        <v>-1561304.0810999998</v>
      </c>
      <c r="H40" s="27">
        <v>11548007.54576</v>
      </c>
      <c r="I40" s="26">
        <v>51403.12</v>
      </c>
      <c r="J40" s="26">
        <v>0</v>
      </c>
      <c r="K40" s="27">
        <v>-7769651.3804509994</v>
      </c>
      <c r="L40" s="26">
        <v>-6747469.3754699994</v>
      </c>
      <c r="M40" s="26">
        <v>-2969113.2101609986</v>
      </c>
      <c r="N40" s="27">
        <v>202766.78984000001</v>
      </c>
    </row>
    <row r="41" spans="1:15" x14ac:dyDescent="0.2">
      <c r="A41" s="57">
        <v>13</v>
      </c>
      <c r="B41" s="16" t="str">
        <f>BS!B41</f>
        <v>ზირაათ ბანკი</v>
      </c>
      <c r="C41" s="70">
        <v>208116662.74520001</v>
      </c>
      <c r="D41" s="28">
        <v>16620692.2005</v>
      </c>
      <c r="E41" s="29">
        <v>13338980.4705</v>
      </c>
      <c r="F41" s="29">
        <v>-2939831.23</v>
      </c>
      <c r="G41" s="29">
        <v>-2656351.7199999997</v>
      </c>
      <c r="H41" s="30">
        <v>13680860.9705</v>
      </c>
      <c r="I41" s="29">
        <v>1446679.18</v>
      </c>
      <c r="J41" s="29">
        <v>1693787</v>
      </c>
      <c r="K41" s="30">
        <v>-5147250.67</v>
      </c>
      <c r="L41" s="29">
        <v>398656.89799999993</v>
      </c>
      <c r="M41" s="29">
        <v>8932267.1984999999</v>
      </c>
      <c r="N41" s="30">
        <v>7750887.1984999999</v>
      </c>
    </row>
    <row r="42" spans="1:15" x14ac:dyDescent="0.2">
      <c r="A42" s="56">
        <v>14</v>
      </c>
      <c r="B42" s="13" t="str">
        <f>BS!B42</f>
        <v>სილქ ბანკი</v>
      </c>
      <c r="C42" s="71">
        <v>167069259.304279</v>
      </c>
      <c r="D42" s="25">
        <v>9604910.2980460003</v>
      </c>
      <c r="E42" s="26">
        <v>3619675.4280460002</v>
      </c>
      <c r="F42" s="26">
        <v>-5485885.5778419999</v>
      </c>
      <c r="G42" s="26">
        <v>-4871763.2378420001</v>
      </c>
      <c r="H42" s="27">
        <v>4119024.7202040004</v>
      </c>
      <c r="I42" s="26">
        <v>16802.310000000001</v>
      </c>
      <c r="J42" s="26">
        <v>691913.87</v>
      </c>
      <c r="K42" s="27">
        <v>-10681028.440263998</v>
      </c>
      <c r="L42" s="26">
        <v>-760091.23854599998</v>
      </c>
      <c r="M42" s="26">
        <v>-7322094.9586059973</v>
      </c>
      <c r="N42" s="27">
        <v>-7471000.4383439999</v>
      </c>
      <c r="O42" s="83"/>
    </row>
    <row r="43" spans="1:15" x14ac:dyDescent="0.2">
      <c r="A43" s="57">
        <v>15</v>
      </c>
      <c r="B43" s="16" t="str">
        <f>BS!B43</f>
        <v>პეისერა</v>
      </c>
      <c r="C43" s="70">
        <v>10742495.050000001</v>
      </c>
      <c r="D43" s="28">
        <v>237175.41999999998</v>
      </c>
      <c r="E43" s="29">
        <v>0</v>
      </c>
      <c r="F43" s="29">
        <v>-8771.99</v>
      </c>
      <c r="G43" s="29">
        <v>0</v>
      </c>
      <c r="H43" s="30">
        <v>228403.43000000002</v>
      </c>
      <c r="I43" s="29">
        <v>9834.5299999999988</v>
      </c>
      <c r="J43" s="29">
        <v>73650.09</v>
      </c>
      <c r="K43" s="30">
        <v>-1657817.1199999999</v>
      </c>
      <c r="L43" s="29">
        <v>0</v>
      </c>
      <c r="M43" s="29">
        <v>-1429413.69</v>
      </c>
      <c r="N43" s="30">
        <v>-1393834.4</v>
      </c>
      <c r="O43" s="84"/>
    </row>
    <row r="44" spans="1:15" x14ac:dyDescent="0.2">
      <c r="A44" s="56"/>
      <c r="B44" s="13"/>
      <c r="C44" s="72"/>
      <c r="D44" s="73"/>
      <c r="E44" s="74"/>
      <c r="F44" s="74"/>
      <c r="G44" s="74"/>
      <c r="H44" s="75"/>
      <c r="I44" s="74"/>
      <c r="J44" s="74"/>
      <c r="K44" s="75"/>
      <c r="L44" s="74"/>
      <c r="M44" s="74"/>
      <c r="N44" s="75"/>
    </row>
  </sheetData>
  <mergeCells count="10">
    <mergeCell ref="N26:N27"/>
    <mergeCell ref="A5:A6"/>
    <mergeCell ref="B5:B6"/>
    <mergeCell ref="A26:A27"/>
    <mergeCell ref="B26:B27"/>
    <mergeCell ref="C26:C27"/>
    <mergeCell ref="D26:H26"/>
    <mergeCell ref="L26:L27"/>
    <mergeCell ref="M26:M27"/>
    <mergeCell ref="I26:K26"/>
  </mergeCells>
  <pageMargins left="0.7" right="0.2" top="0.25" bottom="0.25" header="0.3" footer="0.3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6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30.42578125" style="7" bestFit="1" customWidth="1"/>
    <col min="3" max="6" width="10.85546875" style="7" bestFit="1" customWidth="1"/>
    <col min="7" max="7" width="11.85546875" style="7" bestFit="1" customWidth="1"/>
    <col min="8" max="8" width="9.7109375" style="7" bestFit="1" customWidth="1"/>
    <col min="9" max="9" width="9.42578125" style="7" bestFit="1" customWidth="1"/>
    <col min="10" max="10" width="9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8.85546875" style="7" bestFit="1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ht="9" hidden="1" customHeight="1" x14ac:dyDescent="0.2"/>
    <row r="2" spans="1:6" x14ac:dyDescent="0.2">
      <c r="A2" s="7" t="s">
        <v>91</v>
      </c>
    </row>
    <row r="3" spans="1:6" x14ac:dyDescent="0.2">
      <c r="B3" s="67">
        <f>'BS-E'!B3</f>
        <v>45291</v>
      </c>
    </row>
    <row r="4" spans="1:6" ht="13.5" thickBot="1" x14ac:dyDescent="0.25"/>
    <row r="5" spans="1:6" ht="15.75" customHeight="1" x14ac:dyDescent="0.2">
      <c r="A5" s="179" t="s">
        <v>0</v>
      </c>
      <c r="B5" s="177" t="s">
        <v>49</v>
      </c>
      <c r="C5" s="200" t="s">
        <v>48</v>
      </c>
      <c r="D5" s="201"/>
      <c r="E5" s="201"/>
      <c r="F5" s="202"/>
    </row>
    <row r="6" spans="1:6" s="12" customFormat="1" ht="180.75" customHeight="1" x14ac:dyDescent="0.2">
      <c r="A6" s="180"/>
      <c r="B6" s="178"/>
      <c r="C6" s="10" t="s">
        <v>5</v>
      </c>
      <c r="D6" s="38" t="s">
        <v>67</v>
      </c>
      <c r="E6" s="38" t="s">
        <v>16</v>
      </c>
      <c r="F6" s="39" t="s">
        <v>70</v>
      </c>
    </row>
    <row r="7" spans="1:6" x14ac:dyDescent="0.2">
      <c r="A7" s="56">
        <v>1</v>
      </c>
      <c r="B7" s="13" t="str">
        <f>'BS-E'!B7</f>
        <v>TBC Bank</v>
      </c>
      <c r="C7" s="32">
        <f>IS!C7</f>
        <v>0.39168371131662594</v>
      </c>
      <c r="D7" s="33">
        <f>IS!D7</f>
        <v>0.34353973960599971</v>
      </c>
      <c r="E7" s="33">
        <f>IS!E7</f>
        <v>0.37603655517797019</v>
      </c>
      <c r="F7" s="34">
        <f>IS!F7</f>
        <v>0.39760986912485602</v>
      </c>
    </row>
    <row r="8" spans="1:6" x14ac:dyDescent="0.2">
      <c r="A8" s="57">
        <v>2</v>
      </c>
      <c r="B8" s="16" t="str">
        <f>'BS-E'!B8</f>
        <v>Bank of Georgia</v>
      </c>
      <c r="C8" s="35">
        <f>IS!C8</f>
        <v>0.37809344385435439</v>
      </c>
      <c r="D8" s="36">
        <f>IS!D8</f>
        <v>0.39407358998973702</v>
      </c>
      <c r="E8" s="36">
        <f>IS!E8</f>
        <v>0.49558852675509907</v>
      </c>
      <c r="F8" s="37">
        <f>IS!F8</f>
        <v>0.47898961622757613</v>
      </c>
    </row>
    <row r="9" spans="1:6" x14ac:dyDescent="0.2">
      <c r="A9" s="56">
        <v>3</v>
      </c>
      <c r="B9" s="13" t="str">
        <f>'BS-E'!B9</f>
        <v>Liberty Bank</v>
      </c>
      <c r="C9" s="32">
        <f>IS!C9</f>
        <v>5.120806965790628E-2</v>
      </c>
      <c r="D9" s="33">
        <f>IS!D9</f>
        <v>7.39931557187848E-2</v>
      </c>
      <c r="E9" s="33">
        <f>IS!E9</f>
        <v>4.1858483815589549E-2</v>
      </c>
      <c r="F9" s="34">
        <f>IS!F9</f>
        <v>2.9883538189441103E-2</v>
      </c>
    </row>
    <row r="10" spans="1:6" x14ac:dyDescent="0.2">
      <c r="A10" s="57">
        <v>4</v>
      </c>
      <c r="B10" s="16" t="str">
        <f>'BS-E'!B10</f>
        <v>Basis Bank</v>
      </c>
      <c r="C10" s="35">
        <f>IS!C10</f>
        <v>4.4072651778509213E-2</v>
      </c>
      <c r="D10" s="36">
        <f>IS!D10</f>
        <v>3.6125266405259426E-2</v>
      </c>
      <c r="E10" s="36">
        <f>IS!E10</f>
        <v>1.4236885870010907E-2</v>
      </c>
      <c r="F10" s="37">
        <f>IS!F10</f>
        <v>2.6495041772147065E-2</v>
      </c>
    </row>
    <row r="11" spans="1:6" x14ac:dyDescent="0.2">
      <c r="A11" s="56">
        <v>5</v>
      </c>
      <c r="B11" s="13" t="str">
        <f>'BS-E'!B11</f>
        <v>Credo Bank</v>
      </c>
      <c r="C11" s="32">
        <f>IS!C11</f>
        <v>3.0809866202568814E-2</v>
      </c>
      <c r="D11" s="33">
        <f>IS!D11</f>
        <v>6.4505309650428388E-2</v>
      </c>
      <c r="E11" s="33">
        <f>IS!E11</f>
        <v>4.4278060523093229E-2</v>
      </c>
      <c r="F11" s="34">
        <f>IS!F11</f>
        <v>1.4427714138874562E-2</v>
      </c>
    </row>
    <row r="12" spans="1:6" x14ac:dyDescent="0.2">
      <c r="A12" s="57">
        <v>6</v>
      </c>
      <c r="B12" s="16" t="str">
        <f>'BS-E'!B12</f>
        <v>Cartu Bank</v>
      </c>
      <c r="C12" s="35">
        <f>IS!C12</f>
        <v>2.6146309877203535E-2</v>
      </c>
      <c r="D12" s="36">
        <f>IS!D12</f>
        <v>1.7828035881141579E-2</v>
      </c>
      <c r="E12" s="36">
        <f>IS!E12</f>
        <v>3.6301022153316844E-3</v>
      </c>
      <c r="F12" s="37">
        <f>IS!F12</f>
        <v>1.0949749799754304E-2</v>
      </c>
    </row>
    <row r="13" spans="1:6" x14ac:dyDescent="0.2">
      <c r="A13" s="56">
        <v>7</v>
      </c>
      <c r="B13" s="13" t="str">
        <f>'BS-E'!B13</f>
        <v>ProCredit Bank</v>
      </c>
      <c r="C13" s="32">
        <f>IS!C13</f>
        <v>2.2489839749503245E-2</v>
      </c>
      <c r="D13" s="33">
        <f>IS!D13</f>
        <v>1.9182949448118249E-2</v>
      </c>
      <c r="E13" s="33">
        <f>IS!E13</f>
        <v>5.8024746140785287E-3</v>
      </c>
      <c r="F13" s="34">
        <f>IS!F13</f>
        <v>1.6107859477831714E-2</v>
      </c>
    </row>
    <row r="14" spans="1:6" x14ac:dyDescent="0.2">
      <c r="A14" s="57">
        <v>8</v>
      </c>
      <c r="B14" s="16" t="str">
        <f>'BS-E'!B14</f>
        <v>Tera bank</v>
      </c>
      <c r="C14" s="35">
        <f>IS!C14</f>
        <v>2.1103769107252413E-2</v>
      </c>
      <c r="D14" s="36">
        <f>IS!D14</f>
        <v>1.7806599739999811E-2</v>
      </c>
      <c r="E14" s="36">
        <f>IS!E14</f>
        <v>7.5778469941391331E-3</v>
      </c>
      <c r="F14" s="37">
        <f>IS!F14</f>
        <v>1.115145163910853E-2</v>
      </c>
    </row>
    <row r="15" spans="1:6" x14ac:dyDescent="0.2">
      <c r="A15" s="56">
        <v>9</v>
      </c>
      <c r="B15" s="13" t="str">
        <f>'BS-E'!B15</f>
        <v>HALYK Bank</v>
      </c>
      <c r="C15" s="32">
        <f>IS!C15</f>
        <v>1.1315817194191703E-2</v>
      </c>
      <c r="D15" s="33">
        <f>IS!D15</f>
        <v>1.0089508771190497E-2</v>
      </c>
      <c r="E15" s="33">
        <f>IS!E15</f>
        <v>1.4756344641405248E-3</v>
      </c>
      <c r="F15" s="34">
        <f>IS!F15</f>
        <v>7.4329251402176447E-3</v>
      </c>
    </row>
    <row r="16" spans="1:6" x14ac:dyDescent="0.2">
      <c r="A16" s="57">
        <v>10</v>
      </c>
      <c r="B16" s="16" t="str">
        <f>'BS-E'!B16</f>
        <v>Pasha Bank</v>
      </c>
      <c r="C16" s="35">
        <f>IS!C16</f>
        <v>6.6805634788637443E-3</v>
      </c>
      <c r="D16" s="36">
        <f>IS!D16</f>
        <v>8.7958364184489331E-3</v>
      </c>
      <c r="E16" s="36">
        <f>IS!E16</f>
        <v>3.4323525967821884E-3</v>
      </c>
      <c r="F16" s="37">
        <f>IS!F16</f>
        <v>6.2550207419239778E-4</v>
      </c>
    </row>
    <row r="17" spans="1:22" x14ac:dyDescent="0.2">
      <c r="A17" s="56">
        <v>11</v>
      </c>
      <c r="B17" s="13" t="str">
        <f>'BS-E'!B17</f>
        <v>IS Bank</v>
      </c>
      <c r="C17" s="32">
        <f>IS!C17</f>
        <v>5.8709350338545623E-3</v>
      </c>
      <c r="D17" s="33">
        <f>IS!D17</f>
        <v>6.4559415947681833E-3</v>
      </c>
      <c r="E17" s="33">
        <f>IS!E17</f>
        <v>3.8301606731086209E-3</v>
      </c>
      <c r="F17" s="34">
        <f>IS!F17</f>
        <v>6.1490219559169751E-3</v>
      </c>
    </row>
    <row r="18" spans="1:22" x14ac:dyDescent="0.2">
      <c r="A18" s="57">
        <v>12</v>
      </c>
      <c r="B18" s="16" t="str">
        <f>'BS-E'!B18</f>
        <v>VTB Bank Georgia</v>
      </c>
      <c r="C18" s="35">
        <f>IS!C18</f>
        <v>5.7032987184327914E-3</v>
      </c>
      <c r="D18" s="36">
        <f>IS!D18</f>
        <v>2.9689930926573719E-3</v>
      </c>
      <c r="E18" s="36">
        <f>IS!E18</f>
        <v>7.6446038324067477E-5</v>
      </c>
      <c r="F18" s="37">
        <f>IS!F18</f>
        <v>7.4657649389521703E-5</v>
      </c>
    </row>
    <row r="19" spans="1:22" x14ac:dyDescent="0.2">
      <c r="A19" s="56">
        <v>13</v>
      </c>
      <c r="B19" s="13" t="str">
        <f>'BS-E'!B19</f>
        <v>Ziraat Bank</v>
      </c>
      <c r="C19" s="32">
        <f>IS!C19</f>
        <v>2.6001742019843613E-3</v>
      </c>
      <c r="D19" s="33">
        <f>IS!D19</f>
        <v>3.5173497732891501E-3</v>
      </c>
      <c r="E19" s="33">
        <f>IS!E19</f>
        <v>2.1514820897430057E-3</v>
      </c>
      <c r="F19" s="34">
        <f>IS!F19</f>
        <v>2.8538352822962709E-3</v>
      </c>
    </row>
    <row r="20" spans="1:22" x14ac:dyDescent="0.2">
      <c r="A20" s="57">
        <v>14</v>
      </c>
      <c r="B20" s="16" t="str">
        <f>'BS-E'!B20</f>
        <v>Silk Bank</v>
      </c>
      <c r="C20" s="35">
        <f>IS!C20</f>
        <v>2.0873349219494015E-3</v>
      </c>
      <c r="D20" s="36">
        <f>IS!D20</f>
        <v>1.0590013813474521E-3</v>
      </c>
      <c r="E20" s="36">
        <f>IS!E20</f>
        <v>2.498817258938489E-5</v>
      </c>
      <c r="F20" s="37">
        <f>IS!F20</f>
        <v>-2.7507824716018555E-3</v>
      </c>
    </row>
    <row r="21" spans="1:22" x14ac:dyDescent="0.2">
      <c r="A21" s="56">
        <v>15</v>
      </c>
      <c r="B21" s="13" t="str">
        <f>'BS-E'!B21</f>
        <v>Paysera</v>
      </c>
      <c r="C21" s="32">
        <f>IS!C21</f>
        <v>1.3421490680038753E-4</v>
      </c>
      <c r="D21" s="33">
        <f>IS!D21</f>
        <v>5.872252882777472E-5</v>
      </c>
      <c r="E21" s="33">
        <f>IS!E21</f>
        <v>1.4625782584387702E-5</v>
      </c>
      <c r="F21" s="34">
        <f>IS!F21</f>
        <v>-5.132023840016736E-4</v>
      </c>
    </row>
    <row r="22" spans="1:22" ht="13.5" thickBot="1" x14ac:dyDescent="0.25">
      <c r="A22" s="57"/>
      <c r="B22" s="16"/>
      <c r="C22" s="35"/>
      <c r="D22" s="36"/>
      <c r="E22" s="36"/>
      <c r="F22" s="37"/>
    </row>
    <row r="23" spans="1:22" ht="13.5" thickBot="1" x14ac:dyDescent="0.25">
      <c r="A23" s="19"/>
      <c r="B23" s="20" t="s">
        <v>51</v>
      </c>
      <c r="C23" s="21">
        <f>SUM(C7:C22)</f>
        <v>1.0000000000000007</v>
      </c>
      <c r="D23" s="22">
        <f>SUM(D7:D22)</f>
        <v>0.99999999999999845</v>
      </c>
      <c r="E23" s="22">
        <f>SUM(E7:E22)</f>
        <v>1.0000146257825846</v>
      </c>
      <c r="F23" s="22">
        <f>SUM(F7:F22)</f>
        <v>0.99948679761599879</v>
      </c>
    </row>
    <row r="24" spans="1:22" x14ac:dyDescent="0.2">
      <c r="A24" s="139"/>
      <c r="B24" s="140"/>
      <c r="C24" s="141"/>
      <c r="D24" s="141"/>
      <c r="E24" s="141"/>
      <c r="F24" s="141"/>
    </row>
    <row r="25" spans="1:22" ht="13.5" thickBot="1" x14ac:dyDescent="0.25">
      <c r="M25" s="7" t="s">
        <v>54</v>
      </c>
      <c r="U25" s="24"/>
      <c r="V25" s="24"/>
    </row>
    <row r="26" spans="1:22" ht="15.75" customHeight="1" x14ac:dyDescent="0.2">
      <c r="A26" s="179" t="s">
        <v>0</v>
      </c>
      <c r="B26" s="177" t="s">
        <v>49</v>
      </c>
      <c r="C26" s="190" t="s">
        <v>5</v>
      </c>
      <c r="D26" s="192" t="s">
        <v>68</v>
      </c>
      <c r="E26" s="193"/>
      <c r="F26" s="193"/>
      <c r="G26" s="193"/>
      <c r="H26" s="194"/>
      <c r="I26" s="97" t="s">
        <v>69</v>
      </c>
      <c r="J26" s="97"/>
      <c r="K26" s="97"/>
      <c r="L26" s="195" t="s">
        <v>14</v>
      </c>
      <c r="M26" s="195" t="s">
        <v>248</v>
      </c>
      <c r="N26" s="184" t="str">
        <f>'BS-E'!$R$27</f>
        <v>NET Income of 12 months 2023</v>
      </c>
      <c r="O26" s="40"/>
    </row>
    <row r="27" spans="1:22" ht="131.25" customHeight="1" x14ac:dyDescent="0.2">
      <c r="A27" s="180"/>
      <c r="B27" s="178"/>
      <c r="C27" s="191"/>
      <c r="D27" s="41" t="s">
        <v>17</v>
      </c>
      <c r="E27" s="38" t="s">
        <v>18</v>
      </c>
      <c r="F27" s="38" t="s">
        <v>19</v>
      </c>
      <c r="G27" s="38" t="s">
        <v>20</v>
      </c>
      <c r="H27" s="39" t="s">
        <v>15</v>
      </c>
      <c r="I27" s="38" t="s">
        <v>247</v>
      </c>
      <c r="J27" s="38" t="s">
        <v>21</v>
      </c>
      <c r="K27" s="42" t="s">
        <v>71</v>
      </c>
      <c r="L27" s="196"/>
      <c r="M27" s="196"/>
      <c r="N27" s="185"/>
      <c r="O27" s="40"/>
    </row>
    <row r="28" spans="1:22" x14ac:dyDescent="0.2">
      <c r="A28" s="145"/>
      <c r="B28" s="132" t="str">
        <f>'BS-E'!B28</f>
        <v>Consolidated</v>
      </c>
      <c r="C28" s="146">
        <f>IS!C28</f>
        <v>80039507578.520203</v>
      </c>
      <c r="D28" s="147">
        <f>IS!D28</f>
        <v>7153883731.7079201</v>
      </c>
      <c r="E28" s="147">
        <f>IS!E28</f>
        <v>5997355476.8247404</v>
      </c>
      <c r="F28" s="147">
        <f>IS!F28</f>
        <v>-3264347048.6083798</v>
      </c>
      <c r="G28" s="147">
        <f>IS!G28</f>
        <v>-2188243481.360786</v>
      </c>
      <c r="H28" s="147">
        <f>IS!H28</f>
        <v>3889536683.0995402</v>
      </c>
      <c r="I28" s="148">
        <f>IS!I28</f>
        <v>672410515.01051795</v>
      </c>
      <c r="J28" s="148">
        <f>IS!J28</f>
        <v>667085917.48000002</v>
      </c>
      <c r="K28" s="146">
        <f>IS!K28</f>
        <v>-297271786.29878974</v>
      </c>
      <c r="L28" s="148">
        <f>IS!L28</f>
        <v>-394977056.06351</v>
      </c>
      <c r="M28" s="148">
        <f>IS!M28</f>
        <v>3201894288.8872232</v>
      </c>
      <c r="N28" s="149">
        <f>IS!N28</f>
        <v>2715954647.6219301</v>
      </c>
    </row>
    <row r="29" spans="1:22" x14ac:dyDescent="0.2">
      <c r="A29" s="57">
        <v>1</v>
      </c>
      <c r="B29" s="16" t="str">
        <f>'BS-E'!B29</f>
        <v>TBC Bank</v>
      </c>
      <c r="C29" s="47">
        <f>IS!C29</f>
        <v>31350171380.310001</v>
      </c>
      <c r="D29" s="48">
        <f>IS!D29</f>
        <v>2627347119.0799999</v>
      </c>
      <c r="E29" s="49">
        <f>IS!E29</f>
        <v>2168527425.25</v>
      </c>
      <c r="F29" s="49">
        <f>IS!F29</f>
        <v>-1291136699.78</v>
      </c>
      <c r="G29" s="49">
        <f>IS!G29</f>
        <v>-831614698.30999994</v>
      </c>
      <c r="H29" s="50">
        <f>IS!H29</f>
        <v>1336210419.3</v>
      </c>
      <c r="I29" s="49">
        <f>IS!I29</f>
        <v>252850933.72999999</v>
      </c>
      <c r="J29" s="49">
        <f>IS!J29</f>
        <v>300178577.72000003</v>
      </c>
      <c r="K29" s="47">
        <f>IS!K29</f>
        <v>65940484.330000117</v>
      </c>
      <c r="L29" s="49">
        <f>IS!L29</f>
        <v>-140017979.40999997</v>
      </c>
      <c r="M29" s="49">
        <f>IS!M29</f>
        <v>1262132924.2200003</v>
      </c>
      <c r="N29" s="50">
        <f>IS!N29</f>
        <v>1079890371.99</v>
      </c>
    </row>
    <row r="30" spans="1:22" x14ac:dyDescent="0.2">
      <c r="A30" s="56">
        <v>2</v>
      </c>
      <c r="B30" s="13" t="str">
        <f>'BS-E'!B30</f>
        <v>Bank of Georgia</v>
      </c>
      <c r="C30" s="43">
        <f>IS!C30</f>
        <v>30262413064.769402</v>
      </c>
      <c r="D30" s="44">
        <f>IS!D30</f>
        <v>2652229978.32581</v>
      </c>
      <c r="E30" s="45">
        <f>IS!E30</f>
        <v>2226196136.6757002</v>
      </c>
      <c r="F30" s="45">
        <f>IS!F30</f>
        <v>-1119466294.22</v>
      </c>
      <c r="G30" s="45">
        <f>IS!G30</f>
        <v>-818737784.1400001</v>
      </c>
      <c r="H30" s="46">
        <f>IS!H30</f>
        <v>1532763684.1058099</v>
      </c>
      <c r="I30" s="45">
        <f>IS!I30</f>
        <v>333238936.50870001</v>
      </c>
      <c r="J30" s="45">
        <f>IS!J30</f>
        <v>309893000</v>
      </c>
      <c r="K30" s="43">
        <f>IS!K30</f>
        <v>156357986.75165695</v>
      </c>
      <c r="L30" s="45">
        <f>IS!L30</f>
        <v>-142649327.02153501</v>
      </c>
      <c r="M30" s="45">
        <f>IS!M30</f>
        <v>1546472343.835932</v>
      </c>
      <c r="N30" s="46">
        <f>IS!N30</f>
        <v>1300914074.3559301</v>
      </c>
    </row>
    <row r="31" spans="1:22" x14ac:dyDescent="0.2">
      <c r="A31" s="57">
        <v>3</v>
      </c>
      <c r="B31" s="16" t="str">
        <f>'BS-E'!B31</f>
        <v>Liberty Bank</v>
      </c>
      <c r="C31" s="47">
        <f>IS!C31</f>
        <v>4098668679.4653802</v>
      </c>
      <c r="D31" s="48">
        <f>IS!D31</f>
        <v>522905476.12101901</v>
      </c>
      <c r="E31" s="49">
        <f>IS!E31</f>
        <v>465953673.40745699</v>
      </c>
      <c r="F31" s="49">
        <f>IS!F31</f>
        <v>-235106382.65450901</v>
      </c>
      <c r="G31" s="49">
        <f>IS!G31</f>
        <v>-204109683.53600299</v>
      </c>
      <c r="H31" s="50">
        <f>IS!H31</f>
        <v>287799093.46651</v>
      </c>
      <c r="I31" s="49">
        <f>IS!I31</f>
        <v>28146084.66</v>
      </c>
      <c r="J31" s="49">
        <f>IS!J31</f>
        <v>2336253.9500000002</v>
      </c>
      <c r="K31" s="47">
        <f>IS!K31</f>
        <v>-151295401.41999999</v>
      </c>
      <c r="L31" s="49">
        <f>IS!L31</f>
        <v>-39126935.568992995</v>
      </c>
      <c r="M31" s="49">
        <f>IS!M31</f>
        <v>97376756.477517009</v>
      </c>
      <c r="N31" s="50">
        <f>IS!N31</f>
        <v>81162334.432999998</v>
      </c>
    </row>
    <row r="32" spans="1:22" x14ac:dyDescent="0.2">
      <c r="A32" s="56">
        <v>4</v>
      </c>
      <c r="B32" s="13" t="str">
        <f>'BS-E'!B32</f>
        <v>Basis Bank</v>
      </c>
      <c r="C32" s="43">
        <f>IS!C32</f>
        <v>3527553346.0314698</v>
      </c>
      <c r="D32" s="44">
        <f>IS!D32</f>
        <v>313888300.49000001</v>
      </c>
      <c r="E32" s="45">
        <f>IS!E32</f>
        <v>259586727.41</v>
      </c>
      <c r="F32" s="45">
        <f>IS!F32</f>
        <v>-173377751.62</v>
      </c>
      <c r="G32" s="45">
        <f>IS!G32</f>
        <v>-123889462.42</v>
      </c>
      <c r="H32" s="46">
        <f>IS!H32</f>
        <v>140510548.87</v>
      </c>
      <c r="I32" s="45">
        <f>IS!I32</f>
        <v>9573031.7599999998</v>
      </c>
      <c r="J32" s="45">
        <f>IS!J32</f>
        <v>8057187.6699999999</v>
      </c>
      <c r="K32" s="43">
        <f>IS!K32</f>
        <v>-56980024.329999998</v>
      </c>
      <c r="L32" s="45">
        <f>IS!L32</f>
        <v>-2994840.19</v>
      </c>
      <c r="M32" s="45">
        <f>IS!M32</f>
        <v>80535684.350000009</v>
      </c>
      <c r="N32" s="46">
        <f>IS!N32</f>
        <v>71959331.840000004</v>
      </c>
    </row>
    <row r="33" spans="1:15" x14ac:dyDescent="0.2">
      <c r="A33" s="57">
        <v>5</v>
      </c>
      <c r="B33" s="16" t="str">
        <f>'BS-E'!B33</f>
        <v>Credo Bank</v>
      </c>
      <c r="C33" s="47">
        <f>IS!C33</f>
        <v>2466006519.4137001</v>
      </c>
      <c r="D33" s="48">
        <f>IS!D33</f>
        <v>452137345.26003599</v>
      </c>
      <c r="E33" s="49">
        <f>IS!E33</f>
        <v>405408045.600034</v>
      </c>
      <c r="F33" s="49">
        <f>IS!F33</f>
        <v>-201241577.12</v>
      </c>
      <c r="G33" s="49">
        <f>IS!G33</f>
        <v>-55182006.880000003</v>
      </c>
      <c r="H33" s="50">
        <f>IS!H33</f>
        <v>250895768.14003599</v>
      </c>
      <c r="I33" s="49">
        <f>IS!I33</f>
        <v>29773033.48</v>
      </c>
      <c r="J33" s="49">
        <f>IS!J33</f>
        <v>6209688.2800000003</v>
      </c>
      <c r="K33" s="47">
        <f>IS!K33</f>
        <v>-150398525.58000001</v>
      </c>
      <c r="L33" s="49">
        <f>IS!L33</f>
        <v>-54407240.949999005</v>
      </c>
      <c r="M33" s="49">
        <f>IS!M33</f>
        <v>46090001.610036969</v>
      </c>
      <c r="N33" s="50">
        <f>IS!N33</f>
        <v>39185017.270037003</v>
      </c>
    </row>
    <row r="34" spans="1:15" x14ac:dyDescent="0.2">
      <c r="A34" s="56">
        <v>6</v>
      </c>
      <c r="B34" s="13" t="str">
        <f>'BS-E'!B34</f>
        <v>Cartu Bank</v>
      </c>
      <c r="C34" s="43">
        <f>IS!C34</f>
        <v>2092737767.5667701</v>
      </c>
      <c r="D34" s="44">
        <f>IS!D34</f>
        <v>97972586.088686004</v>
      </c>
      <c r="E34" s="45">
        <f>IS!E34</f>
        <v>69772084.160347998</v>
      </c>
      <c r="F34" s="45">
        <f>IS!F34</f>
        <v>-28629786.541370999</v>
      </c>
      <c r="G34" s="45">
        <f>IS!G34</f>
        <v>-22902770.596799999</v>
      </c>
      <c r="H34" s="46">
        <f>IS!H34</f>
        <v>69342799.547315001</v>
      </c>
      <c r="I34" s="45">
        <f>IS!I34</f>
        <v>2440918.9001520001</v>
      </c>
      <c r="J34" s="45">
        <f>IS!J34</f>
        <v>6949178.9800000004</v>
      </c>
      <c r="K34" s="43">
        <f>IS!K34</f>
        <v>-30001557.462320998</v>
      </c>
      <c r="L34" s="45">
        <f>IS!L34</f>
        <v>-190389.49501800007</v>
      </c>
      <c r="M34" s="45">
        <f>IS!M34</f>
        <v>39150852.589976005</v>
      </c>
      <c r="N34" s="46">
        <f>IS!N34</f>
        <v>29739023.858940002</v>
      </c>
    </row>
    <row r="35" spans="1:15" x14ac:dyDescent="0.2">
      <c r="A35" s="57">
        <v>7</v>
      </c>
      <c r="B35" s="16" t="str">
        <f>'BS-E'!B35</f>
        <v>ProCredit Bank</v>
      </c>
      <c r="C35" s="47">
        <f>IS!C35</f>
        <v>1800075699.07007</v>
      </c>
      <c r="D35" s="48">
        <f>IS!D35</f>
        <v>116252156.38850001</v>
      </c>
      <c r="E35" s="49">
        <f>IS!E35</f>
        <v>94857921.696244001</v>
      </c>
      <c r="F35" s="49">
        <f>IS!F35</f>
        <v>-41639370.82</v>
      </c>
      <c r="G35" s="49">
        <f>IS!G35</f>
        <v>-24076824.899999999</v>
      </c>
      <c r="H35" s="50">
        <f>IS!H35</f>
        <v>74612785.568500012</v>
      </c>
      <c r="I35" s="49">
        <f>IS!I35</f>
        <v>3901644.9435879998</v>
      </c>
      <c r="J35" s="49">
        <f>IS!J35</f>
        <v>13696410.689999999</v>
      </c>
      <c r="K35" s="47">
        <f>IS!K35</f>
        <v>-28979144.186441999</v>
      </c>
      <c r="L35" s="49">
        <f>IS!L35</f>
        <v>5662381.7499999991</v>
      </c>
      <c r="M35" s="49">
        <f>IS!M35</f>
        <v>51296023.13205801</v>
      </c>
      <c r="N35" s="50">
        <f>IS!N35</f>
        <v>43748215.812058002</v>
      </c>
    </row>
    <row r="36" spans="1:15" x14ac:dyDescent="0.2">
      <c r="A36" s="56">
        <v>8</v>
      </c>
      <c r="B36" s="13" t="str">
        <f>'BS-E'!B36</f>
        <v>Tera bank</v>
      </c>
      <c r="C36" s="43">
        <f>IS!C36</f>
        <v>1689135287.3952701</v>
      </c>
      <c r="D36" s="44">
        <f>IS!D36</f>
        <v>164284786</v>
      </c>
      <c r="E36" s="45">
        <f>IS!E36</f>
        <v>142619522.08210099</v>
      </c>
      <c r="F36" s="45">
        <f>IS!F36</f>
        <v>-95025363.109999999</v>
      </c>
      <c r="G36" s="45">
        <f>IS!G36</f>
        <v>-60543371.079999998</v>
      </c>
      <c r="H36" s="46">
        <f>IS!H36</f>
        <v>69259422.890000001</v>
      </c>
      <c r="I36" s="45">
        <f>IS!I36</f>
        <v>5095424</v>
      </c>
      <c r="J36" s="45">
        <f>IS!J36</f>
        <v>1709553</v>
      </c>
      <c r="K36" s="43">
        <f>IS!K36</f>
        <v>-31450621.999999002</v>
      </c>
      <c r="L36" s="45">
        <f>IS!L36</f>
        <v>-2626946.9830319998</v>
      </c>
      <c r="M36" s="45">
        <f>IS!M36</f>
        <v>35181853.906968996</v>
      </c>
      <c r="N36" s="46">
        <f>IS!N36</f>
        <v>30286836.906968001</v>
      </c>
    </row>
    <row r="37" spans="1:15" x14ac:dyDescent="0.2">
      <c r="A37" s="57">
        <v>9</v>
      </c>
      <c r="B37" s="16" t="str">
        <f>'BS-E'!B37</f>
        <v>HALYK Bank</v>
      </c>
      <c r="C37" s="47">
        <f>IS!C37</f>
        <v>905712436.07165599</v>
      </c>
      <c r="D37" s="48">
        <f>IS!D37</f>
        <v>68738027</v>
      </c>
      <c r="E37" s="49">
        <f>IS!E37</f>
        <v>56730454.289999999</v>
      </c>
      <c r="F37" s="49">
        <f>IS!F37</f>
        <v>-29494512.52</v>
      </c>
      <c r="G37" s="49">
        <f>IS!G37</f>
        <v>-13794112.18</v>
      </c>
      <c r="H37" s="50">
        <f>IS!H37</f>
        <v>39243514.480000004</v>
      </c>
      <c r="I37" s="49">
        <f>IS!I37</f>
        <v>992232.13</v>
      </c>
      <c r="J37" s="49">
        <f>IS!J37</f>
        <v>6850806.9100000001</v>
      </c>
      <c r="K37" s="47">
        <f>IS!K37</f>
        <v>-14228591.709999999</v>
      </c>
      <c r="L37" s="49">
        <f>IS!L37</f>
        <v>-942199.19000000018</v>
      </c>
      <c r="M37" s="49">
        <f>IS!M37</f>
        <v>24072723.580000002</v>
      </c>
      <c r="N37" s="50">
        <f>IS!N37</f>
        <v>20187487.579999998</v>
      </c>
    </row>
    <row r="38" spans="1:15" x14ac:dyDescent="0.2">
      <c r="A38" s="56">
        <v>10</v>
      </c>
      <c r="B38" s="13" t="str">
        <f>'BS-E'!B38</f>
        <v>Pasha Bank</v>
      </c>
      <c r="C38" s="43">
        <f>IS!C38</f>
        <v>534709011.19529998</v>
      </c>
      <c r="D38" s="44">
        <f>IS!D38</f>
        <v>53297867.740000002</v>
      </c>
      <c r="E38" s="45">
        <f>IS!E38</f>
        <v>42603851.369999997</v>
      </c>
      <c r="F38" s="45">
        <f>IS!F38</f>
        <v>-19086139.331900001</v>
      </c>
      <c r="G38" s="45">
        <f>IS!G38</f>
        <v>-16532369.429899998</v>
      </c>
      <c r="H38" s="46">
        <f>IS!H38</f>
        <v>34211728.408100002</v>
      </c>
      <c r="I38" s="45">
        <f>IS!I38</f>
        <v>2307949.9772999999</v>
      </c>
      <c r="J38" s="45">
        <f>IS!J38</f>
        <v>6562925.3600000003</v>
      </c>
      <c r="K38" s="43">
        <f>IS!K38</f>
        <v>-27045265.3627</v>
      </c>
      <c r="L38" s="45">
        <f>IS!L38</f>
        <v>-5467627.7799000004</v>
      </c>
      <c r="M38" s="45">
        <f>IS!M38</f>
        <v>1698835.2655000007</v>
      </c>
      <c r="N38" s="46">
        <f>IS!N38</f>
        <v>1698835.2655</v>
      </c>
    </row>
    <row r="39" spans="1:15" x14ac:dyDescent="0.2">
      <c r="A39" s="57">
        <v>11</v>
      </c>
      <c r="B39" s="16" t="str">
        <f>'BS-E'!B39</f>
        <v>IS Bank</v>
      </c>
      <c r="C39" s="47">
        <f>IS!C39</f>
        <v>469906749.13520199</v>
      </c>
      <c r="D39" s="48">
        <f>IS!D39</f>
        <v>36580345.668463998</v>
      </c>
      <c r="E39" s="49">
        <f>IS!E39</f>
        <v>26526449.787450001</v>
      </c>
      <c r="F39" s="49">
        <f>IS!F39</f>
        <v>-11469724.011665</v>
      </c>
      <c r="G39" s="49">
        <f>IS!G39</f>
        <v>-7770978.8491460001</v>
      </c>
      <c r="H39" s="50">
        <f>IS!H39</f>
        <v>25110621.656798996</v>
      </c>
      <c r="I39" s="49">
        <f>IS!I39</f>
        <v>2575440.3107779999</v>
      </c>
      <c r="J39" s="49">
        <f>IS!J39</f>
        <v>2256634.0499999998</v>
      </c>
      <c r="K39" s="47">
        <f>IS!K39</f>
        <v>-4285777.468276999</v>
      </c>
      <c r="L39" s="49">
        <f>IS!L39</f>
        <v>-150199.60902100004</v>
      </c>
      <c r="M39" s="49">
        <f>IS!M39</f>
        <v>20674644.579500996</v>
      </c>
      <c r="N39" s="50">
        <f>IS!N39</f>
        <v>16700464.759501999</v>
      </c>
    </row>
    <row r="40" spans="1:15" x14ac:dyDescent="0.2">
      <c r="A40" s="56">
        <v>12</v>
      </c>
      <c r="B40" s="13" t="str">
        <f>'BS-E'!B40</f>
        <v>VTB Bank Georgia</v>
      </c>
      <c r="C40" s="43">
        <f>IS!C40</f>
        <v>456489220.996566</v>
      </c>
      <c r="D40" s="44">
        <f>IS!D40</f>
        <v>21786965.62686</v>
      </c>
      <c r="E40" s="45">
        <f>IS!E40</f>
        <v>21614529.19686</v>
      </c>
      <c r="F40" s="45">
        <f>IS!F40</f>
        <v>-10238958.0811</v>
      </c>
      <c r="G40" s="45">
        <f>IS!G40</f>
        <v>-1561304.0810999998</v>
      </c>
      <c r="H40" s="46">
        <f>IS!H40</f>
        <v>11548007.54576</v>
      </c>
      <c r="I40" s="45">
        <f>IS!I40</f>
        <v>51403.12</v>
      </c>
      <c r="J40" s="45">
        <f>IS!J40</f>
        <v>0</v>
      </c>
      <c r="K40" s="43">
        <f>IS!K40</f>
        <v>-7769651.3804509994</v>
      </c>
      <c r="L40" s="45">
        <f>IS!L40</f>
        <v>-6747469.3754699994</v>
      </c>
      <c r="M40" s="45">
        <f>IS!M40</f>
        <v>-2969113.2101609986</v>
      </c>
      <c r="N40" s="46">
        <f>IS!N40</f>
        <v>202766.78984000001</v>
      </c>
    </row>
    <row r="41" spans="1:15" x14ac:dyDescent="0.2">
      <c r="A41" s="57">
        <v>13</v>
      </c>
      <c r="B41" s="16" t="str">
        <f>'BS-E'!B41</f>
        <v>Ziraat Bank</v>
      </c>
      <c r="C41" s="47">
        <f>IS!C41</f>
        <v>208116662.74520001</v>
      </c>
      <c r="D41" s="48">
        <f>IS!D41</f>
        <v>16620692.2005</v>
      </c>
      <c r="E41" s="49">
        <f>IS!E41</f>
        <v>13338980.4705</v>
      </c>
      <c r="F41" s="49">
        <f>IS!F41</f>
        <v>-2939831.23</v>
      </c>
      <c r="G41" s="49">
        <f>IS!G41</f>
        <v>-2656351.7199999997</v>
      </c>
      <c r="H41" s="50">
        <f>IS!H41</f>
        <v>13680860.9705</v>
      </c>
      <c r="I41" s="49">
        <f>IS!I41</f>
        <v>1446679.18</v>
      </c>
      <c r="J41" s="49">
        <f>IS!J41</f>
        <v>1693787</v>
      </c>
      <c r="K41" s="47">
        <f>IS!K41</f>
        <v>-5147250.67</v>
      </c>
      <c r="L41" s="49">
        <f>IS!L41</f>
        <v>398656.89799999993</v>
      </c>
      <c r="M41" s="49">
        <f>IS!M41</f>
        <v>8932267.1984999999</v>
      </c>
      <c r="N41" s="50">
        <f>IS!N41</f>
        <v>7750887.1984999999</v>
      </c>
    </row>
    <row r="42" spans="1:15" x14ac:dyDescent="0.2">
      <c r="A42" s="56">
        <v>14</v>
      </c>
      <c r="B42" s="13" t="str">
        <f>'BS-E'!B42</f>
        <v>Silk Bank</v>
      </c>
      <c r="C42" s="43">
        <f>IS!C42</f>
        <v>167069259.304279</v>
      </c>
      <c r="D42" s="44">
        <f>IS!D42</f>
        <v>9604910.2980460003</v>
      </c>
      <c r="E42" s="45">
        <f>IS!E42</f>
        <v>3619675.4280460002</v>
      </c>
      <c r="F42" s="45">
        <f>IS!F42</f>
        <v>-5485885.5778419999</v>
      </c>
      <c r="G42" s="45">
        <f>IS!G42</f>
        <v>-4871763.2378420001</v>
      </c>
      <c r="H42" s="46">
        <f>IS!H42</f>
        <v>4119024.7202040004</v>
      </c>
      <c r="I42" s="45">
        <f>IS!I42</f>
        <v>16802.310000000001</v>
      </c>
      <c r="J42" s="45">
        <f>IS!J42</f>
        <v>691913.87</v>
      </c>
      <c r="K42" s="43">
        <f>IS!K42</f>
        <v>-10681028.440263998</v>
      </c>
      <c r="L42" s="45">
        <f>IS!L42</f>
        <v>-760091.23854599998</v>
      </c>
      <c r="M42" s="45">
        <f>IS!M42</f>
        <v>-7322094.9586059973</v>
      </c>
      <c r="N42" s="46">
        <f>IS!N42</f>
        <v>-7471000.4383439999</v>
      </c>
      <c r="O42" s="83"/>
    </row>
    <row r="43" spans="1:15" x14ac:dyDescent="0.2">
      <c r="A43" s="57">
        <v>15</v>
      </c>
      <c r="B43" s="16" t="str">
        <f>'BS-E'!B43</f>
        <v>Paysera</v>
      </c>
      <c r="C43" s="47">
        <f>IS!C43</f>
        <v>10742495.050000001</v>
      </c>
      <c r="D43" s="48">
        <f>IS!D43</f>
        <v>237175.41999999998</v>
      </c>
      <c r="E43" s="49">
        <f>IS!E43</f>
        <v>0</v>
      </c>
      <c r="F43" s="49">
        <f>IS!F43</f>
        <v>-8771.99</v>
      </c>
      <c r="G43" s="49">
        <f>IS!G43</f>
        <v>0</v>
      </c>
      <c r="H43" s="50">
        <f>IS!H43</f>
        <v>228403.43000000002</v>
      </c>
      <c r="I43" s="49">
        <f>IS!I43</f>
        <v>9834.5299999999988</v>
      </c>
      <c r="J43" s="49">
        <f>IS!J43</f>
        <v>73650.09</v>
      </c>
      <c r="K43" s="47">
        <f>IS!K43</f>
        <v>-1657817.1199999999</v>
      </c>
      <c r="L43" s="49">
        <f>IS!L43</f>
        <v>0</v>
      </c>
      <c r="M43" s="49">
        <f>IS!M43</f>
        <v>-1429413.69</v>
      </c>
      <c r="N43" s="50">
        <f>IS!N43</f>
        <v>-1393834.4</v>
      </c>
      <c r="O43" s="84"/>
    </row>
    <row r="44" spans="1:15" x14ac:dyDescent="0.2">
      <c r="A44" s="56"/>
      <c r="B44" s="13"/>
      <c r="C44" s="43"/>
      <c r="D44" s="44"/>
      <c r="E44" s="45"/>
      <c r="F44" s="45"/>
      <c r="G44" s="45"/>
      <c r="H44" s="46"/>
      <c r="I44" s="45"/>
      <c r="J44" s="45"/>
      <c r="K44" s="43"/>
      <c r="L44" s="45"/>
      <c r="M44" s="45"/>
      <c r="N44" s="46"/>
    </row>
    <row r="46" spans="1:15" x14ac:dyDescent="0.2">
      <c r="N46" s="31"/>
    </row>
  </sheetData>
  <mergeCells count="10">
    <mergeCell ref="N26:N27"/>
    <mergeCell ref="A5:A6"/>
    <mergeCell ref="B5:B6"/>
    <mergeCell ref="A26:A27"/>
    <mergeCell ref="B26:B27"/>
    <mergeCell ref="C26:C27"/>
    <mergeCell ref="D26:H26"/>
    <mergeCell ref="L26:L27"/>
    <mergeCell ref="M26:M27"/>
    <mergeCell ref="C5:F5"/>
  </mergeCells>
  <pageMargins left="0.7" right="0.7" top="0.25" bottom="0.25" header="0.3" footer="0.3"/>
  <pageSetup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="115" zoomScaleNormal="76" zoomScaleSheetLayoutView="115" workbookViewId="0">
      <selection activeCell="B3" sqref="B3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9.28515625" style="2" bestFit="1" customWidth="1"/>
    <col min="15" max="15" width="9.85546875" style="2" bestFit="1" customWidth="1"/>
    <col min="16" max="16" width="14.28515625" style="2" customWidth="1"/>
    <col min="17" max="17" width="10.28515625" style="2" bestFit="1" customWidth="1"/>
    <col min="18" max="16384" width="9.140625" style="2"/>
  </cols>
  <sheetData>
    <row r="1" spans="1:17" x14ac:dyDescent="0.2">
      <c r="B1" s="99" t="s">
        <v>192</v>
      </c>
    </row>
    <row r="2" spans="1:17" x14ac:dyDescent="0.2">
      <c r="A2" s="6"/>
      <c r="B2" s="3"/>
      <c r="C2" s="5"/>
      <c r="D2" s="5"/>
      <c r="E2" s="5"/>
      <c r="F2" s="5"/>
      <c r="G2" s="1"/>
      <c r="H2" s="1"/>
      <c r="I2" s="1"/>
      <c r="J2" s="1"/>
      <c r="K2" s="4" t="s">
        <v>37</v>
      </c>
    </row>
    <row r="3" spans="1:17" x14ac:dyDescent="0.2">
      <c r="A3" s="1"/>
      <c r="B3" s="66">
        <f>BS!B3</f>
        <v>45291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98"/>
      <c r="B4" s="204"/>
      <c r="C4" s="203" t="s">
        <v>179</v>
      </c>
      <c r="D4" s="203"/>
      <c r="E4" s="203"/>
      <c r="F4" s="203" t="s">
        <v>178</v>
      </c>
      <c r="G4" s="203"/>
      <c r="H4" s="203"/>
      <c r="I4" s="203" t="s">
        <v>85</v>
      </c>
      <c r="J4" s="203"/>
      <c r="K4" s="203"/>
      <c r="L4" s="206" t="s">
        <v>180</v>
      </c>
      <c r="M4" s="206"/>
      <c r="N4" s="206"/>
      <c r="O4" s="203" t="s">
        <v>181</v>
      </c>
      <c r="P4" s="203"/>
      <c r="Q4" s="203"/>
    </row>
    <row r="5" spans="1:17" x14ac:dyDescent="0.2">
      <c r="A5" s="98"/>
      <c r="B5" s="205"/>
      <c r="C5" s="150" t="s">
        <v>73</v>
      </c>
      <c r="D5" s="151" t="s">
        <v>252</v>
      </c>
      <c r="E5" s="150" t="s">
        <v>72</v>
      </c>
      <c r="F5" s="150" t="s">
        <v>73</v>
      </c>
      <c r="G5" s="151" t="s">
        <v>252</v>
      </c>
      <c r="H5" s="150" t="s">
        <v>72</v>
      </c>
      <c r="I5" s="150" t="s">
        <v>73</v>
      </c>
      <c r="J5" s="151" t="s">
        <v>252</v>
      </c>
      <c r="K5" s="150" t="s">
        <v>72</v>
      </c>
      <c r="L5" s="152" t="s">
        <v>73</v>
      </c>
      <c r="M5" s="151" t="s">
        <v>252</v>
      </c>
      <c r="N5" s="152" t="s">
        <v>72</v>
      </c>
      <c r="O5" s="150" t="s">
        <v>73</v>
      </c>
      <c r="P5" s="151" t="s">
        <v>252</v>
      </c>
      <c r="Q5" s="150" t="s">
        <v>72</v>
      </c>
    </row>
    <row r="6" spans="1:17" x14ac:dyDescent="0.2">
      <c r="A6" s="98"/>
      <c r="B6" s="153" t="s">
        <v>182</v>
      </c>
      <c r="C6" s="154"/>
      <c r="D6" s="154"/>
      <c r="E6" s="153"/>
      <c r="F6" s="154"/>
      <c r="G6" s="154"/>
      <c r="H6" s="154"/>
      <c r="I6" s="154"/>
      <c r="J6" s="154"/>
      <c r="K6" s="154"/>
      <c r="L6" s="153"/>
      <c r="M6" s="154"/>
      <c r="N6" s="154"/>
      <c r="O6" s="154"/>
      <c r="P6" s="154"/>
      <c r="Q6" s="154"/>
    </row>
    <row r="7" spans="1:17" x14ac:dyDescent="0.2">
      <c r="A7" s="98"/>
      <c r="B7" s="100" t="s">
        <v>74</v>
      </c>
      <c r="C7" s="155">
        <v>0</v>
      </c>
      <c r="D7" s="155">
        <v>0</v>
      </c>
      <c r="E7" s="156">
        <v>0</v>
      </c>
      <c r="F7" s="155">
        <v>0</v>
      </c>
      <c r="G7" s="155">
        <v>0</v>
      </c>
      <c r="H7" s="156">
        <v>0</v>
      </c>
      <c r="I7" s="155">
        <v>0</v>
      </c>
      <c r="J7" s="155">
        <v>0</v>
      </c>
      <c r="K7" s="156">
        <v>0</v>
      </c>
      <c r="L7" s="155">
        <v>0</v>
      </c>
      <c r="M7" s="155">
        <v>0</v>
      </c>
      <c r="N7" s="156">
        <v>0</v>
      </c>
      <c r="O7" s="156">
        <v>0</v>
      </c>
      <c r="P7" s="156">
        <v>0</v>
      </c>
      <c r="Q7" s="156">
        <v>0</v>
      </c>
    </row>
    <row r="8" spans="1:17" x14ac:dyDescent="0.2">
      <c r="A8" s="98"/>
      <c r="B8" s="101" t="s">
        <v>75</v>
      </c>
      <c r="C8" s="157">
        <v>43870211.25</v>
      </c>
      <c r="D8" s="157">
        <v>679206483.74944901</v>
      </c>
      <c r="E8" s="156">
        <v>723076694.99944901</v>
      </c>
      <c r="F8" s="157">
        <v>20393.349999999999</v>
      </c>
      <c r="G8" s="157">
        <v>45385363.07</v>
      </c>
      <c r="H8" s="156">
        <v>45405756.420000002</v>
      </c>
      <c r="I8" s="157">
        <v>470533782.39791501</v>
      </c>
      <c r="J8" s="157">
        <v>532993676.3533138</v>
      </c>
      <c r="K8" s="156">
        <v>1003527458.7512288</v>
      </c>
      <c r="L8" s="157">
        <v>0</v>
      </c>
      <c r="M8" s="157">
        <v>0</v>
      </c>
      <c r="N8" s="156">
        <v>0</v>
      </c>
      <c r="O8" s="156">
        <v>514424386.99791503</v>
      </c>
      <c r="P8" s="156">
        <v>1257585523.1727619</v>
      </c>
      <c r="Q8" s="156">
        <v>1772009910.1706772</v>
      </c>
    </row>
    <row r="9" spans="1:17" x14ac:dyDescent="0.2">
      <c r="A9" s="98"/>
      <c r="B9" s="102" t="s">
        <v>183</v>
      </c>
      <c r="C9" s="155">
        <v>17084259.940000001</v>
      </c>
      <c r="D9" s="155">
        <v>491849780.94163203</v>
      </c>
      <c r="E9" s="156">
        <v>508934040.88163203</v>
      </c>
      <c r="F9" s="155">
        <v>20393.349999999999</v>
      </c>
      <c r="G9" s="155">
        <v>0</v>
      </c>
      <c r="H9" s="156">
        <v>20393.349999999999</v>
      </c>
      <c r="I9" s="155">
        <v>170024259.32449999</v>
      </c>
      <c r="J9" s="155">
        <v>62443322.421628624</v>
      </c>
      <c r="K9" s="156">
        <v>232467581.74612862</v>
      </c>
      <c r="L9" s="155">
        <v>0</v>
      </c>
      <c r="M9" s="155">
        <v>0</v>
      </c>
      <c r="N9" s="156">
        <v>0</v>
      </c>
      <c r="O9" s="156">
        <v>187128912.61450002</v>
      </c>
      <c r="P9" s="156">
        <v>554293103.36326003</v>
      </c>
      <c r="Q9" s="156">
        <v>741422015.97776008</v>
      </c>
    </row>
    <row r="10" spans="1:17" x14ac:dyDescent="0.2">
      <c r="A10" s="98"/>
      <c r="B10" s="103" t="s">
        <v>184</v>
      </c>
      <c r="C10" s="155">
        <v>26785951.309999999</v>
      </c>
      <c r="D10" s="155">
        <v>187356702.80781701</v>
      </c>
      <c r="E10" s="156">
        <v>214142654.11781701</v>
      </c>
      <c r="F10" s="155">
        <v>0</v>
      </c>
      <c r="G10" s="155">
        <v>45385363.07</v>
      </c>
      <c r="H10" s="156">
        <v>45385363.07</v>
      </c>
      <c r="I10" s="155">
        <v>300509523.07341498</v>
      </c>
      <c r="J10" s="155">
        <v>470550353.93168515</v>
      </c>
      <c r="K10" s="156">
        <v>771059877.00510013</v>
      </c>
      <c r="L10" s="155">
        <v>0</v>
      </c>
      <c r="M10" s="155">
        <v>0</v>
      </c>
      <c r="N10" s="156">
        <v>0</v>
      </c>
      <c r="O10" s="156">
        <v>327295474.38341498</v>
      </c>
      <c r="P10" s="156">
        <v>703292419.80950201</v>
      </c>
      <c r="Q10" s="156">
        <v>1030587894.192917</v>
      </c>
    </row>
    <row r="11" spans="1:17" x14ac:dyDescent="0.2">
      <c r="A11" s="98"/>
      <c r="B11" s="101" t="s">
        <v>185</v>
      </c>
      <c r="C11" s="157">
        <v>926914313.69999993</v>
      </c>
      <c r="D11" s="157">
        <v>261106654.49692321</v>
      </c>
      <c r="E11" s="156">
        <v>1188020968.196923</v>
      </c>
      <c r="F11" s="157">
        <v>194365679.10000002</v>
      </c>
      <c r="G11" s="157">
        <v>85871004.931750983</v>
      </c>
      <c r="H11" s="156">
        <v>280236684.03175098</v>
      </c>
      <c r="I11" s="157">
        <v>70835494.690000013</v>
      </c>
      <c r="J11" s="157">
        <v>48522875.234829977</v>
      </c>
      <c r="K11" s="156">
        <v>119358369.92482999</v>
      </c>
      <c r="L11" s="157">
        <v>2007904742.1292841</v>
      </c>
      <c r="M11" s="157">
        <v>162556447.62001926</v>
      </c>
      <c r="N11" s="156">
        <v>2170461189.7493033</v>
      </c>
      <c r="O11" s="156">
        <v>3200020229.6192846</v>
      </c>
      <c r="P11" s="156">
        <v>558056982.28352296</v>
      </c>
      <c r="Q11" s="156">
        <v>3758077211.9028077</v>
      </c>
    </row>
    <row r="12" spans="1:17" ht="25.5" x14ac:dyDescent="0.2">
      <c r="A12" s="98"/>
      <c r="B12" s="104" t="s">
        <v>186</v>
      </c>
      <c r="C12" s="155">
        <v>918295847.5999999</v>
      </c>
      <c r="D12" s="155">
        <v>184088413.013448</v>
      </c>
      <c r="E12" s="156">
        <v>1102384260.6134479</v>
      </c>
      <c r="F12" s="155">
        <v>102210712.48</v>
      </c>
      <c r="G12" s="155">
        <v>85632487.093152985</v>
      </c>
      <c r="H12" s="156">
        <v>187843199.57315299</v>
      </c>
      <c r="I12" s="155">
        <v>70835494.690000013</v>
      </c>
      <c r="J12" s="155">
        <v>48522875.234829977</v>
      </c>
      <c r="K12" s="156">
        <v>119358369.92482999</v>
      </c>
      <c r="L12" s="155">
        <v>1990770729.8692842</v>
      </c>
      <c r="M12" s="155">
        <v>86485163.021219254</v>
      </c>
      <c r="N12" s="156">
        <v>2077255892.8905034</v>
      </c>
      <c r="O12" s="156">
        <v>3082112784.6392846</v>
      </c>
      <c r="P12" s="156">
        <v>404728938.36264992</v>
      </c>
      <c r="Q12" s="156">
        <v>3486841723.0019345</v>
      </c>
    </row>
    <row r="13" spans="1:17" ht="25.5" x14ac:dyDescent="0.2">
      <c r="A13" s="98"/>
      <c r="B13" s="104" t="s">
        <v>187</v>
      </c>
      <c r="C13" s="155">
        <v>8618466.1000000015</v>
      </c>
      <c r="D13" s="155">
        <v>77018241.483475208</v>
      </c>
      <c r="E13" s="156">
        <v>85636707.583475202</v>
      </c>
      <c r="F13" s="155">
        <v>92154966.620000005</v>
      </c>
      <c r="G13" s="155">
        <v>238517.83859799802</v>
      </c>
      <c r="H13" s="156">
        <v>92393484.458598003</v>
      </c>
      <c r="I13" s="155">
        <v>0</v>
      </c>
      <c r="J13" s="155">
        <v>0</v>
      </c>
      <c r="K13" s="156">
        <v>0</v>
      </c>
      <c r="L13" s="155">
        <v>17134012.260000002</v>
      </c>
      <c r="M13" s="155">
        <v>76071284.598799989</v>
      </c>
      <c r="N13" s="156">
        <v>93205296.858799994</v>
      </c>
      <c r="O13" s="156">
        <v>117907444.97999999</v>
      </c>
      <c r="P13" s="156">
        <v>153328043.92087302</v>
      </c>
      <c r="Q13" s="156">
        <v>271235488.90087301</v>
      </c>
    </row>
    <row r="14" spans="1:17" x14ac:dyDescent="0.2">
      <c r="A14" s="98"/>
      <c r="B14" s="105" t="s">
        <v>188</v>
      </c>
      <c r="C14" s="157">
        <v>970784524.94999993</v>
      </c>
      <c r="D14" s="157">
        <v>940313138.24637222</v>
      </c>
      <c r="E14" s="156">
        <v>1911097663.196372</v>
      </c>
      <c r="F14" s="157">
        <v>194386072.45000002</v>
      </c>
      <c r="G14" s="157">
        <v>131256368.00175098</v>
      </c>
      <c r="H14" s="156">
        <v>325642440.45175099</v>
      </c>
      <c r="I14" s="157">
        <v>541369277.08791506</v>
      </c>
      <c r="J14" s="157">
        <v>581516551.58814383</v>
      </c>
      <c r="K14" s="156">
        <v>1122885828.6760588</v>
      </c>
      <c r="L14" s="157">
        <v>2007904742.1292841</v>
      </c>
      <c r="M14" s="157">
        <v>162556447.62001926</v>
      </c>
      <c r="N14" s="156">
        <v>2170461189.7493033</v>
      </c>
      <c r="O14" s="156">
        <v>3714444616.6171999</v>
      </c>
      <c r="P14" s="156">
        <v>1815642505.456285</v>
      </c>
      <c r="Q14" s="156">
        <v>5530087122.0734844</v>
      </c>
    </row>
    <row r="15" spans="1:17" x14ac:dyDescent="0.2">
      <c r="A15" s="98"/>
      <c r="B15" s="153" t="s">
        <v>189</v>
      </c>
      <c r="C15" s="158"/>
      <c r="D15" s="158"/>
      <c r="E15" s="159"/>
      <c r="F15" s="158"/>
      <c r="G15" s="158"/>
      <c r="H15" s="158"/>
      <c r="I15" s="158"/>
      <c r="J15" s="158"/>
      <c r="K15" s="158"/>
      <c r="L15" s="159"/>
      <c r="M15" s="158"/>
      <c r="N15" s="158"/>
      <c r="O15" s="158"/>
      <c r="P15" s="158"/>
      <c r="Q15" s="158"/>
    </row>
    <row r="16" spans="1:17" x14ac:dyDescent="0.2">
      <c r="A16" s="98"/>
      <c r="B16" s="100" t="s">
        <v>76</v>
      </c>
      <c r="C16" s="157">
        <v>6709880428.4679995</v>
      </c>
      <c r="D16" s="157">
        <v>4928424094.5911589</v>
      </c>
      <c r="E16" s="156">
        <v>11638304523.059158</v>
      </c>
      <c r="F16" s="157">
        <v>2568955329.6608992</v>
      </c>
      <c r="G16" s="157">
        <v>1452632053.5663688</v>
      </c>
      <c r="H16" s="156">
        <v>4021587383.2272682</v>
      </c>
      <c r="I16" s="157">
        <v>1300080103.8599999</v>
      </c>
      <c r="J16" s="157">
        <v>779633070.06661129</v>
      </c>
      <c r="K16" s="156">
        <v>2079713173.9266109</v>
      </c>
      <c r="L16" s="157">
        <v>1417397285.7911999</v>
      </c>
      <c r="M16" s="157">
        <v>157464146.81651911</v>
      </c>
      <c r="N16" s="156">
        <v>1574861432.6077189</v>
      </c>
      <c r="O16" s="156">
        <v>11996313147.7801</v>
      </c>
      <c r="P16" s="156">
        <v>7318153365.0406618</v>
      </c>
      <c r="Q16" s="156">
        <v>19314466512.820763</v>
      </c>
    </row>
    <row r="17" spans="1:17" x14ac:dyDescent="0.2">
      <c r="A17" s="98"/>
      <c r="B17" s="106" t="s">
        <v>77</v>
      </c>
      <c r="C17" s="160">
        <v>6511934078.7714996</v>
      </c>
      <c r="D17" s="160">
        <v>4258597994.5579567</v>
      </c>
      <c r="E17" s="156">
        <v>10770532073.329456</v>
      </c>
      <c r="F17" s="160">
        <v>2563244187.1908994</v>
      </c>
      <c r="G17" s="160">
        <v>1330843692.0789719</v>
      </c>
      <c r="H17" s="156">
        <v>3894087879.2698712</v>
      </c>
      <c r="I17" s="160">
        <v>1297152911.1999998</v>
      </c>
      <c r="J17" s="160">
        <v>637239737.79782224</v>
      </c>
      <c r="K17" s="156">
        <v>1934392648.997822</v>
      </c>
      <c r="L17" s="160">
        <v>1415816223.0611999</v>
      </c>
      <c r="M17" s="160">
        <v>124131371.01528311</v>
      </c>
      <c r="N17" s="156">
        <v>1539947594.076483</v>
      </c>
      <c r="O17" s="156">
        <v>11788147400.2236</v>
      </c>
      <c r="P17" s="156">
        <v>6350812795.450037</v>
      </c>
      <c r="Q17" s="156">
        <v>18138960195.673637</v>
      </c>
    </row>
    <row r="18" spans="1:17" x14ac:dyDescent="0.2">
      <c r="A18" s="98"/>
      <c r="B18" s="106" t="s">
        <v>78</v>
      </c>
      <c r="C18" s="160">
        <v>197946349.6965</v>
      </c>
      <c r="D18" s="160">
        <v>669826100.03320241</v>
      </c>
      <c r="E18" s="156">
        <v>867772449.72970247</v>
      </c>
      <c r="F18" s="160">
        <v>5711142.4700000007</v>
      </c>
      <c r="G18" s="160">
        <v>121788361.487397</v>
      </c>
      <c r="H18" s="156">
        <v>127499503.957397</v>
      </c>
      <c r="I18" s="160">
        <v>2927192.66</v>
      </c>
      <c r="J18" s="160">
        <v>142393332.26878899</v>
      </c>
      <c r="K18" s="156">
        <v>145320524.92878899</v>
      </c>
      <c r="L18" s="160">
        <v>1581062.73</v>
      </c>
      <c r="M18" s="160">
        <v>33332775.801236</v>
      </c>
      <c r="N18" s="156">
        <v>34913838.531236</v>
      </c>
      <c r="O18" s="156">
        <v>208165747.55649999</v>
      </c>
      <c r="P18" s="156">
        <v>967340569.59062457</v>
      </c>
      <c r="Q18" s="156">
        <v>1175506317.1471245</v>
      </c>
    </row>
    <row r="19" spans="1:17" x14ac:dyDescent="0.2">
      <c r="A19" s="98"/>
      <c r="B19" s="100" t="s">
        <v>79</v>
      </c>
      <c r="C19" s="157">
        <v>1977767251.1976621</v>
      </c>
      <c r="D19" s="157">
        <v>4331289929.0116425</v>
      </c>
      <c r="E19" s="156">
        <v>6309057180.2093048</v>
      </c>
      <c r="F19" s="157">
        <v>1901514362.9190998</v>
      </c>
      <c r="G19" s="157">
        <v>5008830526.4741039</v>
      </c>
      <c r="H19" s="156">
        <v>6910344889.3932037</v>
      </c>
      <c r="I19" s="157">
        <v>4125700079.9096017</v>
      </c>
      <c r="J19" s="157">
        <v>6996333732.3449593</v>
      </c>
      <c r="K19" s="156">
        <v>11122033812.25456</v>
      </c>
      <c r="L19" s="157">
        <v>1620825083.9840999</v>
      </c>
      <c r="M19" s="157">
        <v>1566169375.6294081</v>
      </c>
      <c r="N19" s="156">
        <v>3186994459.6135082</v>
      </c>
      <c r="O19" s="156">
        <v>9625806778.0104637</v>
      </c>
      <c r="P19" s="156">
        <v>17902642449.438122</v>
      </c>
      <c r="Q19" s="156">
        <v>27528449227.448586</v>
      </c>
    </row>
    <row r="20" spans="1:17" x14ac:dyDescent="0.2">
      <c r="A20" s="98"/>
      <c r="B20" s="106" t="s">
        <v>80</v>
      </c>
      <c r="C20" s="160">
        <v>1758797617.7576621</v>
      </c>
      <c r="D20" s="160">
        <v>1828159510.5829742</v>
      </c>
      <c r="E20" s="156">
        <v>3586957128.3406363</v>
      </c>
      <c r="F20" s="160">
        <v>1687682940.0560999</v>
      </c>
      <c r="G20" s="160">
        <v>3228811840.4377985</v>
      </c>
      <c r="H20" s="156">
        <v>4916494780.4938984</v>
      </c>
      <c r="I20" s="160">
        <v>3563760280.4496012</v>
      </c>
      <c r="J20" s="160">
        <v>5322147064.1906137</v>
      </c>
      <c r="K20" s="156">
        <v>8885907344.6402149</v>
      </c>
      <c r="L20" s="160">
        <v>1377232443.5714998</v>
      </c>
      <c r="M20" s="160">
        <v>1140177758.3185773</v>
      </c>
      <c r="N20" s="156">
        <v>2517410201.8900771</v>
      </c>
      <c r="O20" s="156">
        <v>8387473281.8348637</v>
      </c>
      <c r="P20" s="156">
        <v>11519301959.036066</v>
      </c>
      <c r="Q20" s="156">
        <v>19906775240.87093</v>
      </c>
    </row>
    <row r="21" spans="1:17" x14ac:dyDescent="0.2">
      <c r="A21" s="98"/>
      <c r="B21" s="106" t="s">
        <v>81</v>
      </c>
      <c r="C21" s="160">
        <v>218969633.44</v>
      </c>
      <c r="D21" s="160">
        <v>2503130418.4286685</v>
      </c>
      <c r="E21" s="156">
        <v>2722100051.8686686</v>
      </c>
      <c r="F21" s="160">
        <v>213831422.86300004</v>
      </c>
      <c r="G21" s="160">
        <v>1780018686.036305</v>
      </c>
      <c r="H21" s="156">
        <v>1993850108.8993051</v>
      </c>
      <c r="I21" s="160">
        <v>561939799.4600004</v>
      </c>
      <c r="J21" s="160">
        <v>1674186668.1543455</v>
      </c>
      <c r="K21" s="156">
        <v>2236126467.614346</v>
      </c>
      <c r="L21" s="160">
        <v>243592640.41259998</v>
      </c>
      <c r="M21" s="160">
        <v>425991617.31083089</v>
      </c>
      <c r="N21" s="156">
        <v>669584257.72343087</v>
      </c>
      <c r="O21" s="156">
        <v>1238333496.1756005</v>
      </c>
      <c r="P21" s="156">
        <v>6383340490.4020557</v>
      </c>
      <c r="Q21" s="156">
        <v>7621673986.5776558</v>
      </c>
    </row>
    <row r="22" spans="1:17" ht="25.5" x14ac:dyDescent="0.2">
      <c r="A22" s="98"/>
      <c r="B22" s="107" t="s">
        <v>190</v>
      </c>
      <c r="C22" s="161">
        <v>8687647679.6656609</v>
      </c>
      <c r="D22" s="161">
        <v>9259714023.6028023</v>
      </c>
      <c r="E22" s="156">
        <v>17947361703.268463</v>
      </c>
      <c r="F22" s="161">
        <v>4470469692.579999</v>
      </c>
      <c r="G22" s="161">
        <v>6461462580.040473</v>
      </c>
      <c r="H22" s="156">
        <v>10931932272.620472</v>
      </c>
      <c r="I22" s="161">
        <v>5425780183.7696018</v>
      </c>
      <c r="J22" s="161">
        <v>7775966802.4115705</v>
      </c>
      <c r="K22" s="156">
        <v>13201746986.181171</v>
      </c>
      <c r="L22" s="161">
        <v>3038222369.7753</v>
      </c>
      <c r="M22" s="161">
        <v>1723633522.4459271</v>
      </c>
      <c r="N22" s="156">
        <v>4761855892.2212276</v>
      </c>
      <c r="O22" s="156">
        <v>21622119925.790565</v>
      </c>
      <c r="P22" s="156">
        <v>25220795814.478783</v>
      </c>
      <c r="Q22" s="156">
        <v>46842915740.269348</v>
      </c>
    </row>
    <row r="23" spans="1:17" x14ac:dyDescent="0.2">
      <c r="A23" s="98"/>
      <c r="B23" s="108" t="s">
        <v>44</v>
      </c>
      <c r="C23" s="157">
        <v>9658432204.6156616</v>
      </c>
      <c r="D23" s="157">
        <v>10200027161.849174</v>
      </c>
      <c r="E23" s="156">
        <v>19858459366.464836</v>
      </c>
      <c r="F23" s="157">
        <v>4664855765.0299988</v>
      </c>
      <c r="G23" s="157">
        <v>6592718948.0422239</v>
      </c>
      <c r="H23" s="156">
        <v>11257574713.072224</v>
      </c>
      <c r="I23" s="157">
        <v>5967149460.8575172</v>
      </c>
      <c r="J23" s="157">
        <v>8357483353.9997139</v>
      </c>
      <c r="K23" s="156">
        <v>14324632814.857231</v>
      </c>
      <c r="L23" s="157">
        <v>5046127111.9045839</v>
      </c>
      <c r="M23" s="157">
        <v>1886189970.0659463</v>
      </c>
      <c r="N23" s="156">
        <v>6932317081.9705315</v>
      </c>
      <c r="O23" s="156">
        <v>25336564542.407764</v>
      </c>
      <c r="P23" s="156">
        <v>27036438319.935066</v>
      </c>
      <c r="Q23" s="156">
        <v>52373002862.342834</v>
      </c>
    </row>
    <row r="24" spans="1:17" x14ac:dyDescent="0.2">
      <c r="Q24" s="212">
        <f>Q23-BS!H28</f>
        <v>2180.4384384155273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B2" sqref="B2"/>
    </sheetView>
  </sheetViews>
  <sheetFormatPr defaultColWidth="9.140625" defaultRowHeight="12.75" x14ac:dyDescent="0.2"/>
  <cols>
    <col min="1" max="1" width="6.140625" style="52" bestFit="1" customWidth="1"/>
    <col min="2" max="2" width="47.85546875" style="52" bestFit="1" customWidth="1"/>
    <col min="3" max="7" width="10.140625" style="52" bestFit="1" customWidth="1"/>
    <col min="8" max="11" width="11.42578125" style="52" customWidth="1"/>
    <col min="12" max="14" width="9.140625" style="52"/>
    <col min="15" max="17" width="9.85546875" style="52" bestFit="1" customWidth="1"/>
    <col min="18" max="16384" width="9.140625" style="52"/>
  </cols>
  <sheetData>
    <row r="1" spans="1:17" x14ac:dyDescent="0.2">
      <c r="B1" s="109" t="s">
        <v>24</v>
      </c>
    </row>
    <row r="2" spans="1:17" x14ac:dyDescent="0.2">
      <c r="A2" s="55"/>
      <c r="B2" s="67">
        <f>BS!B3</f>
        <v>45291</v>
      </c>
      <c r="C2" s="54"/>
      <c r="D2" s="54"/>
      <c r="E2" s="54"/>
      <c r="F2" s="54"/>
      <c r="G2" s="53"/>
      <c r="H2" s="53"/>
      <c r="I2" s="53"/>
      <c r="J2" s="53"/>
      <c r="K2" s="4" t="s">
        <v>54</v>
      </c>
    </row>
    <row r="3" spans="1:17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17" ht="12.75" customHeight="1" x14ac:dyDescent="0.2">
      <c r="A4" s="207"/>
      <c r="B4" s="204"/>
      <c r="C4" s="203" t="s">
        <v>253</v>
      </c>
      <c r="D4" s="203"/>
      <c r="E4" s="203"/>
      <c r="F4" s="203" t="s">
        <v>254</v>
      </c>
      <c r="G4" s="203"/>
      <c r="H4" s="203"/>
      <c r="I4" s="203" t="s">
        <v>255</v>
      </c>
      <c r="J4" s="203"/>
      <c r="K4" s="203"/>
      <c r="L4" s="206" t="s">
        <v>256</v>
      </c>
      <c r="M4" s="206"/>
      <c r="N4" s="206"/>
      <c r="O4" s="203" t="s">
        <v>257</v>
      </c>
      <c r="P4" s="203"/>
      <c r="Q4" s="203"/>
    </row>
    <row r="5" spans="1:17" x14ac:dyDescent="0.2">
      <c r="A5" s="208"/>
      <c r="B5" s="205"/>
      <c r="C5" s="150" t="s">
        <v>22</v>
      </c>
      <c r="D5" s="151" t="s">
        <v>23</v>
      </c>
      <c r="E5" s="150" t="s">
        <v>13</v>
      </c>
      <c r="F5" s="150" t="s">
        <v>22</v>
      </c>
      <c r="G5" s="151" t="s">
        <v>23</v>
      </c>
      <c r="H5" s="150" t="s">
        <v>13</v>
      </c>
      <c r="I5" s="150" t="s">
        <v>22</v>
      </c>
      <c r="J5" s="151" t="s">
        <v>23</v>
      </c>
      <c r="K5" s="150" t="s">
        <v>13</v>
      </c>
      <c r="L5" s="150" t="s">
        <v>22</v>
      </c>
      <c r="M5" s="151" t="s">
        <v>23</v>
      </c>
      <c r="N5" s="150" t="s">
        <v>13</v>
      </c>
      <c r="O5" s="150" t="s">
        <v>22</v>
      </c>
      <c r="P5" s="151" t="s">
        <v>23</v>
      </c>
      <c r="Q5" s="150" t="s">
        <v>13</v>
      </c>
    </row>
    <row r="6" spans="1:17" x14ac:dyDescent="0.2">
      <c r="A6" s="162"/>
      <c r="B6" s="153" t="s">
        <v>258</v>
      </c>
      <c r="C6" s="154"/>
      <c r="D6" s="154"/>
      <c r="E6" s="153"/>
      <c r="F6" s="154"/>
      <c r="G6" s="154"/>
      <c r="H6" s="154"/>
      <c r="I6" s="154"/>
      <c r="J6" s="154"/>
      <c r="K6" s="154"/>
      <c r="L6" s="153"/>
      <c r="M6" s="154"/>
      <c r="N6" s="154"/>
      <c r="O6" s="154"/>
      <c r="P6" s="154"/>
      <c r="Q6" s="154"/>
    </row>
    <row r="7" spans="1:17" x14ac:dyDescent="0.2">
      <c r="A7" s="162"/>
      <c r="B7" s="100" t="s">
        <v>259</v>
      </c>
      <c r="C7" s="155">
        <f>'RC-D'!C7</f>
        <v>0</v>
      </c>
      <c r="D7" s="155">
        <f>'RC-D'!D7</f>
        <v>0</v>
      </c>
      <c r="E7" s="156">
        <f>'RC-D'!E7</f>
        <v>0</v>
      </c>
      <c r="F7" s="155">
        <f>'RC-D'!F7</f>
        <v>0</v>
      </c>
      <c r="G7" s="155">
        <f>'RC-D'!G7</f>
        <v>0</v>
      </c>
      <c r="H7" s="156">
        <f>'RC-D'!H7</f>
        <v>0</v>
      </c>
      <c r="I7" s="155">
        <f>'RC-D'!I7</f>
        <v>0</v>
      </c>
      <c r="J7" s="155">
        <f>'RC-D'!J7</f>
        <v>0</v>
      </c>
      <c r="K7" s="156">
        <f>'RC-D'!K7</f>
        <v>0</v>
      </c>
      <c r="L7" s="155">
        <f>'RC-D'!L7</f>
        <v>0</v>
      </c>
      <c r="M7" s="155">
        <f>'RC-D'!M7</f>
        <v>0</v>
      </c>
      <c r="N7" s="156">
        <f>'RC-D'!N7</f>
        <v>0</v>
      </c>
      <c r="O7" s="156">
        <f>'RC-D'!O7</f>
        <v>0</v>
      </c>
      <c r="P7" s="156">
        <f>'RC-D'!P7</f>
        <v>0</v>
      </c>
      <c r="Q7" s="156">
        <f>'RC-D'!Q7</f>
        <v>0</v>
      </c>
    </row>
    <row r="8" spans="1:17" x14ac:dyDescent="0.2">
      <c r="A8" s="162"/>
      <c r="B8" s="101" t="s">
        <v>260</v>
      </c>
      <c r="C8" s="157">
        <f>'RC-D'!C8</f>
        <v>43870211.25</v>
      </c>
      <c r="D8" s="157">
        <f>'RC-D'!D8</f>
        <v>679206483.74944901</v>
      </c>
      <c r="E8" s="156">
        <f>'RC-D'!E8</f>
        <v>723076694.99944901</v>
      </c>
      <c r="F8" s="157">
        <f>'RC-D'!F8</f>
        <v>20393.349999999999</v>
      </c>
      <c r="G8" s="157">
        <f>'RC-D'!G8</f>
        <v>45385363.07</v>
      </c>
      <c r="H8" s="156">
        <f>'RC-D'!H8</f>
        <v>45405756.420000002</v>
      </c>
      <c r="I8" s="157">
        <f>'RC-D'!I8</f>
        <v>470533782.39791501</v>
      </c>
      <c r="J8" s="157">
        <f>'RC-D'!J8</f>
        <v>532993676.3533138</v>
      </c>
      <c r="K8" s="156">
        <f>'RC-D'!K8</f>
        <v>1003527458.7512288</v>
      </c>
      <c r="L8" s="157">
        <f>'RC-D'!L8</f>
        <v>0</v>
      </c>
      <c r="M8" s="157">
        <f>'RC-D'!M8</f>
        <v>0</v>
      </c>
      <c r="N8" s="156">
        <f>'RC-D'!N8</f>
        <v>0</v>
      </c>
      <c r="O8" s="156">
        <f>'RC-D'!O8</f>
        <v>514424386.99791503</v>
      </c>
      <c r="P8" s="156">
        <f>'RC-D'!P8</f>
        <v>1257585523.1727619</v>
      </c>
      <c r="Q8" s="156">
        <f>'RC-D'!Q8</f>
        <v>1772009910.1706772</v>
      </c>
    </row>
    <row r="9" spans="1:17" x14ac:dyDescent="0.2">
      <c r="A9" s="162"/>
      <c r="B9" s="102" t="s">
        <v>261</v>
      </c>
      <c r="C9" s="155">
        <f>'RC-D'!C9</f>
        <v>17084259.940000001</v>
      </c>
      <c r="D9" s="155">
        <f>'RC-D'!D9</f>
        <v>491849780.94163203</v>
      </c>
      <c r="E9" s="156">
        <f>'RC-D'!E9</f>
        <v>508934040.88163203</v>
      </c>
      <c r="F9" s="155">
        <f>'RC-D'!F9</f>
        <v>20393.349999999999</v>
      </c>
      <c r="G9" s="155">
        <f>'RC-D'!G9</f>
        <v>0</v>
      </c>
      <c r="H9" s="156">
        <f>'RC-D'!H9</f>
        <v>20393.349999999999</v>
      </c>
      <c r="I9" s="155">
        <f>'RC-D'!I9</f>
        <v>170024259.32449999</v>
      </c>
      <c r="J9" s="155">
        <f>'RC-D'!J9</f>
        <v>62443322.421628624</v>
      </c>
      <c r="K9" s="156">
        <f>'RC-D'!K9</f>
        <v>232467581.74612862</v>
      </c>
      <c r="L9" s="155">
        <f>'RC-D'!L9</f>
        <v>0</v>
      </c>
      <c r="M9" s="155">
        <f>'RC-D'!M9</f>
        <v>0</v>
      </c>
      <c r="N9" s="156">
        <f>'RC-D'!N9</f>
        <v>0</v>
      </c>
      <c r="O9" s="156">
        <f>'RC-D'!O9</f>
        <v>187128912.61450002</v>
      </c>
      <c r="P9" s="156">
        <f>'RC-D'!P9</f>
        <v>554293103.36326003</v>
      </c>
      <c r="Q9" s="156">
        <f>'RC-D'!Q9</f>
        <v>741422015.97776008</v>
      </c>
    </row>
    <row r="10" spans="1:17" x14ac:dyDescent="0.2">
      <c r="A10" s="162"/>
      <c r="B10" s="103" t="s">
        <v>262</v>
      </c>
      <c r="C10" s="155">
        <f>'RC-D'!C10</f>
        <v>26785951.309999999</v>
      </c>
      <c r="D10" s="155">
        <f>'RC-D'!D10</f>
        <v>187356702.80781701</v>
      </c>
      <c r="E10" s="156">
        <f>'RC-D'!E10</f>
        <v>214142654.11781701</v>
      </c>
      <c r="F10" s="155">
        <f>'RC-D'!F10</f>
        <v>0</v>
      </c>
      <c r="G10" s="155">
        <f>'RC-D'!G10</f>
        <v>45385363.07</v>
      </c>
      <c r="H10" s="156">
        <f>'RC-D'!H10</f>
        <v>45385363.07</v>
      </c>
      <c r="I10" s="155">
        <f>'RC-D'!I10</f>
        <v>300509523.07341498</v>
      </c>
      <c r="J10" s="155">
        <f>'RC-D'!J10</f>
        <v>470550353.93168515</v>
      </c>
      <c r="K10" s="156">
        <f>'RC-D'!K10</f>
        <v>771059877.00510013</v>
      </c>
      <c r="L10" s="155">
        <f>'RC-D'!L10</f>
        <v>0</v>
      </c>
      <c r="M10" s="155">
        <f>'RC-D'!M10</f>
        <v>0</v>
      </c>
      <c r="N10" s="156">
        <f>'RC-D'!N10</f>
        <v>0</v>
      </c>
      <c r="O10" s="156">
        <f>'RC-D'!O10</f>
        <v>327295474.38341498</v>
      </c>
      <c r="P10" s="156">
        <f>'RC-D'!P10</f>
        <v>703292419.80950201</v>
      </c>
      <c r="Q10" s="156">
        <f>'RC-D'!Q10</f>
        <v>1030587894.192917</v>
      </c>
    </row>
    <row r="11" spans="1:17" x14ac:dyDescent="0.2">
      <c r="A11" s="162"/>
      <c r="B11" s="101" t="s">
        <v>263</v>
      </c>
      <c r="C11" s="157">
        <f>'RC-D'!C11</f>
        <v>926914313.69999993</v>
      </c>
      <c r="D11" s="157">
        <f>'RC-D'!D11</f>
        <v>261106654.49692321</v>
      </c>
      <c r="E11" s="156">
        <f>'RC-D'!E11</f>
        <v>1188020968.196923</v>
      </c>
      <c r="F11" s="157">
        <f>'RC-D'!F11</f>
        <v>194365679.10000002</v>
      </c>
      <c r="G11" s="157">
        <f>'RC-D'!G11</f>
        <v>85871004.931750983</v>
      </c>
      <c r="H11" s="156">
        <f>'RC-D'!H11</f>
        <v>280236684.03175098</v>
      </c>
      <c r="I11" s="157">
        <f>'RC-D'!I11</f>
        <v>70835494.690000013</v>
      </c>
      <c r="J11" s="157">
        <f>'RC-D'!J11</f>
        <v>48522875.234829977</v>
      </c>
      <c r="K11" s="156">
        <f>'RC-D'!K11</f>
        <v>119358369.92482999</v>
      </c>
      <c r="L11" s="157">
        <f>'RC-D'!L11</f>
        <v>2007904742.1292841</v>
      </c>
      <c r="M11" s="157">
        <f>'RC-D'!M11</f>
        <v>162556447.62001926</v>
      </c>
      <c r="N11" s="156">
        <f>'RC-D'!N11</f>
        <v>2170461189.7493033</v>
      </c>
      <c r="O11" s="156">
        <f>'RC-D'!O11</f>
        <v>3200020229.6192846</v>
      </c>
      <c r="P11" s="156">
        <f>'RC-D'!P11</f>
        <v>558056982.28352296</v>
      </c>
      <c r="Q11" s="156">
        <f>'RC-D'!Q11</f>
        <v>3758077211.9028077</v>
      </c>
    </row>
    <row r="12" spans="1:17" x14ac:dyDescent="0.2">
      <c r="A12" s="162"/>
      <c r="B12" s="104" t="s">
        <v>264</v>
      </c>
      <c r="C12" s="155">
        <f>'RC-D'!C12</f>
        <v>918295847.5999999</v>
      </c>
      <c r="D12" s="155">
        <f>'RC-D'!D12</f>
        <v>184088413.013448</v>
      </c>
      <c r="E12" s="156">
        <f>'RC-D'!E12</f>
        <v>1102384260.6134479</v>
      </c>
      <c r="F12" s="155">
        <f>'RC-D'!F12</f>
        <v>102210712.48</v>
      </c>
      <c r="G12" s="155">
        <f>'RC-D'!G12</f>
        <v>85632487.093152985</v>
      </c>
      <c r="H12" s="156">
        <f>'RC-D'!H12</f>
        <v>187843199.57315299</v>
      </c>
      <c r="I12" s="155">
        <f>'RC-D'!I12</f>
        <v>70835494.690000013</v>
      </c>
      <c r="J12" s="155">
        <f>'RC-D'!J12</f>
        <v>48522875.234829977</v>
      </c>
      <c r="K12" s="156">
        <f>'RC-D'!K12</f>
        <v>119358369.92482999</v>
      </c>
      <c r="L12" s="155">
        <f>'RC-D'!L12</f>
        <v>1990770729.8692842</v>
      </c>
      <c r="M12" s="155">
        <f>'RC-D'!M12</f>
        <v>86485163.021219254</v>
      </c>
      <c r="N12" s="156">
        <f>'RC-D'!N12</f>
        <v>2077255892.8905034</v>
      </c>
      <c r="O12" s="156">
        <f>'RC-D'!O12</f>
        <v>3082112784.6392846</v>
      </c>
      <c r="P12" s="156">
        <f>'RC-D'!P12</f>
        <v>404728938.36264992</v>
      </c>
      <c r="Q12" s="156">
        <f>'RC-D'!Q12</f>
        <v>3486841723.0019345</v>
      </c>
    </row>
    <row r="13" spans="1:17" x14ac:dyDescent="0.2">
      <c r="A13" s="162"/>
      <c r="B13" s="104" t="s">
        <v>265</v>
      </c>
      <c r="C13" s="155">
        <f>'RC-D'!C13</f>
        <v>8618466.1000000015</v>
      </c>
      <c r="D13" s="155">
        <f>'RC-D'!D13</f>
        <v>77018241.483475208</v>
      </c>
      <c r="E13" s="156">
        <f>'RC-D'!E13</f>
        <v>85636707.583475202</v>
      </c>
      <c r="F13" s="155">
        <f>'RC-D'!F13</f>
        <v>92154966.620000005</v>
      </c>
      <c r="G13" s="155">
        <f>'RC-D'!G13</f>
        <v>238517.83859799802</v>
      </c>
      <c r="H13" s="156">
        <f>'RC-D'!H13</f>
        <v>92393484.458598003</v>
      </c>
      <c r="I13" s="155">
        <f>'RC-D'!I13</f>
        <v>0</v>
      </c>
      <c r="J13" s="155">
        <f>'RC-D'!J13</f>
        <v>0</v>
      </c>
      <c r="K13" s="156">
        <f>'RC-D'!K13</f>
        <v>0</v>
      </c>
      <c r="L13" s="155">
        <f>'RC-D'!L13</f>
        <v>17134012.260000002</v>
      </c>
      <c r="M13" s="155">
        <f>'RC-D'!M13</f>
        <v>76071284.598799989</v>
      </c>
      <c r="N13" s="156">
        <f>'RC-D'!N13</f>
        <v>93205296.858799994</v>
      </c>
      <c r="O13" s="156">
        <f>'RC-D'!O13</f>
        <v>117907444.97999999</v>
      </c>
      <c r="P13" s="156">
        <f>'RC-D'!P13</f>
        <v>153328043.92087302</v>
      </c>
      <c r="Q13" s="156">
        <f>'RC-D'!Q13</f>
        <v>271235488.90087301</v>
      </c>
    </row>
    <row r="14" spans="1:17" x14ac:dyDescent="0.2">
      <c r="A14" s="162"/>
      <c r="B14" s="105" t="s">
        <v>266</v>
      </c>
      <c r="C14" s="157">
        <f>'RC-D'!C14</f>
        <v>970784524.94999993</v>
      </c>
      <c r="D14" s="157">
        <f>'RC-D'!D14</f>
        <v>940313138.24637222</v>
      </c>
      <c r="E14" s="156">
        <f>'RC-D'!E14</f>
        <v>1911097663.196372</v>
      </c>
      <c r="F14" s="157">
        <f>'RC-D'!F14</f>
        <v>194386072.45000002</v>
      </c>
      <c r="G14" s="157">
        <f>'RC-D'!G14</f>
        <v>131256368.00175098</v>
      </c>
      <c r="H14" s="156">
        <f>'RC-D'!H14</f>
        <v>325642440.45175099</v>
      </c>
      <c r="I14" s="157">
        <f>'RC-D'!I14</f>
        <v>541369277.08791506</v>
      </c>
      <c r="J14" s="157">
        <f>'RC-D'!J14</f>
        <v>581516551.58814383</v>
      </c>
      <c r="K14" s="156">
        <f>'RC-D'!K14</f>
        <v>1122885828.6760588</v>
      </c>
      <c r="L14" s="157">
        <f>'RC-D'!L14</f>
        <v>2007904742.1292841</v>
      </c>
      <c r="M14" s="157">
        <f>'RC-D'!M14</f>
        <v>162556447.62001926</v>
      </c>
      <c r="N14" s="156">
        <f>'RC-D'!N14</f>
        <v>2170461189.7493033</v>
      </c>
      <c r="O14" s="156">
        <f>'RC-D'!O14</f>
        <v>3714444616.6171999</v>
      </c>
      <c r="P14" s="156">
        <f>'RC-D'!P14</f>
        <v>1815642505.456285</v>
      </c>
      <c r="Q14" s="156">
        <f>'RC-D'!Q14</f>
        <v>5530087122.0734844</v>
      </c>
    </row>
    <row r="15" spans="1:17" x14ac:dyDescent="0.2">
      <c r="A15" s="162"/>
      <c r="B15" s="153" t="s">
        <v>267</v>
      </c>
      <c r="C15" s="158"/>
      <c r="D15" s="158"/>
      <c r="E15" s="159"/>
      <c r="F15" s="158"/>
      <c r="G15" s="158"/>
      <c r="H15" s="158"/>
      <c r="I15" s="158"/>
      <c r="J15" s="158"/>
      <c r="K15" s="158"/>
      <c r="L15" s="159"/>
      <c r="M15" s="158"/>
      <c r="N15" s="158"/>
      <c r="O15" s="158"/>
      <c r="P15" s="158"/>
      <c r="Q15" s="158"/>
    </row>
    <row r="16" spans="1:17" x14ac:dyDescent="0.2">
      <c r="A16" s="162"/>
      <c r="B16" s="100" t="s">
        <v>25</v>
      </c>
      <c r="C16" s="157">
        <f>'RC-D'!C16</f>
        <v>6709880428.4679995</v>
      </c>
      <c r="D16" s="157">
        <f>'RC-D'!D16</f>
        <v>4928424094.5911589</v>
      </c>
      <c r="E16" s="156">
        <f>'RC-D'!E16</f>
        <v>11638304523.059158</v>
      </c>
      <c r="F16" s="157">
        <f>'RC-D'!F16</f>
        <v>2568955329.6608992</v>
      </c>
      <c r="G16" s="157">
        <f>'RC-D'!G16</f>
        <v>1452632053.5663688</v>
      </c>
      <c r="H16" s="156">
        <f>'RC-D'!H16</f>
        <v>4021587383.2272682</v>
      </c>
      <c r="I16" s="157">
        <f>'RC-D'!I16</f>
        <v>1300080103.8599999</v>
      </c>
      <c r="J16" s="157">
        <f>'RC-D'!J16</f>
        <v>779633070.06661129</v>
      </c>
      <c r="K16" s="156">
        <f>'RC-D'!K16</f>
        <v>2079713173.9266109</v>
      </c>
      <c r="L16" s="157">
        <f>'RC-D'!L16</f>
        <v>1417397285.7911999</v>
      </c>
      <c r="M16" s="157">
        <f>'RC-D'!M16</f>
        <v>157464146.81651911</v>
      </c>
      <c r="N16" s="156">
        <f>'RC-D'!N16</f>
        <v>1574861432.6077189</v>
      </c>
      <c r="O16" s="156">
        <f>'RC-D'!O16</f>
        <v>11996313147.7801</v>
      </c>
      <c r="P16" s="156">
        <f>'RC-D'!P16</f>
        <v>7318153365.0406618</v>
      </c>
      <c r="Q16" s="156">
        <f>'RC-D'!Q16</f>
        <v>19314466512.820763</v>
      </c>
    </row>
    <row r="17" spans="1:17" x14ac:dyDescent="0.2">
      <c r="A17" s="162"/>
      <c r="B17" s="106" t="s">
        <v>268</v>
      </c>
      <c r="C17" s="160">
        <f>'RC-D'!C17</f>
        <v>6511934078.7714996</v>
      </c>
      <c r="D17" s="160">
        <f>'RC-D'!D17</f>
        <v>4258597994.5579567</v>
      </c>
      <c r="E17" s="156">
        <f>'RC-D'!E17</f>
        <v>10770532073.329456</v>
      </c>
      <c r="F17" s="160">
        <f>'RC-D'!F17</f>
        <v>2563244187.1908994</v>
      </c>
      <c r="G17" s="160">
        <f>'RC-D'!G17</f>
        <v>1330843692.0789719</v>
      </c>
      <c r="H17" s="156">
        <f>'RC-D'!H17</f>
        <v>3894087879.2698712</v>
      </c>
      <c r="I17" s="160">
        <f>'RC-D'!I17</f>
        <v>1297152911.1999998</v>
      </c>
      <c r="J17" s="160">
        <f>'RC-D'!J17</f>
        <v>637239737.79782224</v>
      </c>
      <c r="K17" s="156">
        <f>'RC-D'!K17</f>
        <v>1934392648.997822</v>
      </c>
      <c r="L17" s="160">
        <f>'RC-D'!L17</f>
        <v>1415816223.0611999</v>
      </c>
      <c r="M17" s="160">
        <f>'RC-D'!M17</f>
        <v>124131371.01528311</v>
      </c>
      <c r="N17" s="156">
        <f>'RC-D'!N17</f>
        <v>1539947594.076483</v>
      </c>
      <c r="O17" s="156">
        <f>'RC-D'!O17</f>
        <v>11788147400.2236</v>
      </c>
      <c r="P17" s="156">
        <f>'RC-D'!P17</f>
        <v>6350812795.450037</v>
      </c>
      <c r="Q17" s="156">
        <f>'RC-D'!Q17</f>
        <v>18138960195.673637</v>
      </c>
    </row>
    <row r="18" spans="1:17" x14ac:dyDescent="0.2">
      <c r="A18" s="162"/>
      <c r="B18" s="106" t="s">
        <v>269</v>
      </c>
      <c r="C18" s="160">
        <f>'RC-D'!C18</f>
        <v>197946349.6965</v>
      </c>
      <c r="D18" s="160">
        <f>'RC-D'!D18</f>
        <v>669826100.03320241</v>
      </c>
      <c r="E18" s="156">
        <f>'RC-D'!E18</f>
        <v>867772449.72970247</v>
      </c>
      <c r="F18" s="160">
        <f>'RC-D'!F18</f>
        <v>5711142.4700000007</v>
      </c>
      <c r="G18" s="160">
        <f>'RC-D'!G18</f>
        <v>121788361.487397</v>
      </c>
      <c r="H18" s="156">
        <f>'RC-D'!H18</f>
        <v>127499503.957397</v>
      </c>
      <c r="I18" s="160">
        <f>'RC-D'!I18</f>
        <v>2927192.66</v>
      </c>
      <c r="J18" s="160">
        <f>'RC-D'!J18</f>
        <v>142393332.26878899</v>
      </c>
      <c r="K18" s="156">
        <f>'RC-D'!K18</f>
        <v>145320524.92878899</v>
      </c>
      <c r="L18" s="160">
        <f>'RC-D'!L18</f>
        <v>1581062.73</v>
      </c>
      <c r="M18" s="160">
        <f>'RC-D'!M18</f>
        <v>33332775.801236</v>
      </c>
      <c r="N18" s="156">
        <f>'RC-D'!N18</f>
        <v>34913838.531236</v>
      </c>
      <c r="O18" s="156">
        <f>'RC-D'!O18</f>
        <v>208165747.55649999</v>
      </c>
      <c r="P18" s="156">
        <f>'RC-D'!P18</f>
        <v>967340569.59062457</v>
      </c>
      <c r="Q18" s="156">
        <f>'RC-D'!Q18</f>
        <v>1175506317.1471245</v>
      </c>
    </row>
    <row r="19" spans="1:17" x14ac:dyDescent="0.2">
      <c r="A19" s="163"/>
      <c r="B19" s="100" t="s">
        <v>8</v>
      </c>
      <c r="C19" s="157">
        <f>'RC-D'!C19</f>
        <v>1977767251.1976621</v>
      </c>
      <c r="D19" s="157">
        <f>'RC-D'!D19</f>
        <v>4331289929.0116425</v>
      </c>
      <c r="E19" s="156">
        <f>'RC-D'!E19</f>
        <v>6309057180.2093048</v>
      </c>
      <c r="F19" s="157">
        <f>'RC-D'!F19</f>
        <v>1901514362.9190998</v>
      </c>
      <c r="G19" s="157">
        <f>'RC-D'!G19</f>
        <v>5008830526.4741039</v>
      </c>
      <c r="H19" s="156">
        <f>'RC-D'!H19</f>
        <v>6910344889.3932037</v>
      </c>
      <c r="I19" s="157">
        <f>'RC-D'!I19</f>
        <v>4125700079.9096017</v>
      </c>
      <c r="J19" s="157">
        <f>'RC-D'!J19</f>
        <v>6996333732.3449593</v>
      </c>
      <c r="K19" s="156">
        <f>'RC-D'!K19</f>
        <v>11122033812.25456</v>
      </c>
      <c r="L19" s="157">
        <f>'RC-D'!L19</f>
        <v>1620825083.9840999</v>
      </c>
      <c r="M19" s="157">
        <f>'RC-D'!M19</f>
        <v>1566169375.6294081</v>
      </c>
      <c r="N19" s="156">
        <f>'RC-D'!N19</f>
        <v>3186994459.6135082</v>
      </c>
      <c r="O19" s="156">
        <f>'RC-D'!O19</f>
        <v>9625806778.0104637</v>
      </c>
      <c r="P19" s="156">
        <f>'RC-D'!P19</f>
        <v>17902642449.438122</v>
      </c>
      <c r="Q19" s="156">
        <f>'RC-D'!Q19</f>
        <v>27528449227.448586</v>
      </c>
    </row>
    <row r="20" spans="1:17" x14ac:dyDescent="0.2">
      <c r="B20" s="106" t="s">
        <v>270</v>
      </c>
      <c r="C20" s="160">
        <f>'RC-D'!C20</f>
        <v>1758797617.7576621</v>
      </c>
      <c r="D20" s="160">
        <f>'RC-D'!D20</f>
        <v>1828159510.5829742</v>
      </c>
      <c r="E20" s="156">
        <f>'RC-D'!E20</f>
        <v>3586957128.3406363</v>
      </c>
      <c r="F20" s="160">
        <f>'RC-D'!F20</f>
        <v>1687682940.0560999</v>
      </c>
      <c r="G20" s="160">
        <f>'RC-D'!G20</f>
        <v>3228811840.4377985</v>
      </c>
      <c r="H20" s="156">
        <f>'RC-D'!H20</f>
        <v>4916494780.4938984</v>
      </c>
      <c r="I20" s="160">
        <f>'RC-D'!I20</f>
        <v>3563760280.4496012</v>
      </c>
      <c r="J20" s="160">
        <f>'RC-D'!J20</f>
        <v>5322147064.1906137</v>
      </c>
      <c r="K20" s="156">
        <f>'RC-D'!K20</f>
        <v>8885907344.6402149</v>
      </c>
      <c r="L20" s="160">
        <f>'RC-D'!L20</f>
        <v>1377232443.5714998</v>
      </c>
      <c r="M20" s="160">
        <f>'RC-D'!M20</f>
        <v>1140177758.3185773</v>
      </c>
      <c r="N20" s="156">
        <f>'RC-D'!N20</f>
        <v>2517410201.8900771</v>
      </c>
      <c r="O20" s="156">
        <f>'RC-D'!O20</f>
        <v>8387473281.8348637</v>
      </c>
      <c r="P20" s="156">
        <f>'RC-D'!P20</f>
        <v>11519301959.036066</v>
      </c>
      <c r="Q20" s="156">
        <f>'RC-D'!Q20</f>
        <v>19906775240.87093</v>
      </c>
    </row>
    <row r="21" spans="1:17" x14ac:dyDescent="0.2">
      <c r="B21" s="106" t="s">
        <v>271</v>
      </c>
      <c r="C21" s="160">
        <f>'RC-D'!C21</f>
        <v>218969633.44</v>
      </c>
      <c r="D21" s="160">
        <f>'RC-D'!D21</f>
        <v>2503130418.4286685</v>
      </c>
      <c r="E21" s="156">
        <f>'RC-D'!E21</f>
        <v>2722100051.8686686</v>
      </c>
      <c r="F21" s="160">
        <f>'RC-D'!F21</f>
        <v>213831422.86300004</v>
      </c>
      <c r="G21" s="160">
        <f>'RC-D'!G21</f>
        <v>1780018686.036305</v>
      </c>
      <c r="H21" s="156">
        <f>'RC-D'!H21</f>
        <v>1993850108.8993051</v>
      </c>
      <c r="I21" s="160">
        <f>'RC-D'!I21</f>
        <v>561939799.4600004</v>
      </c>
      <c r="J21" s="160">
        <f>'RC-D'!J21</f>
        <v>1674186668.1543455</v>
      </c>
      <c r="K21" s="156">
        <f>'RC-D'!K21</f>
        <v>2236126467.614346</v>
      </c>
      <c r="L21" s="160">
        <f>'RC-D'!L21</f>
        <v>243592640.41259998</v>
      </c>
      <c r="M21" s="160">
        <f>'RC-D'!M21</f>
        <v>425991617.31083089</v>
      </c>
      <c r="N21" s="156">
        <f>'RC-D'!N21</f>
        <v>669584257.72343087</v>
      </c>
      <c r="O21" s="156">
        <f>'RC-D'!O21</f>
        <v>1238333496.1756005</v>
      </c>
      <c r="P21" s="156">
        <f>'RC-D'!P21</f>
        <v>6383340490.4020557</v>
      </c>
      <c r="Q21" s="156">
        <f>'RC-D'!Q21</f>
        <v>7621673986.5776558</v>
      </c>
    </row>
    <row r="22" spans="1:17" x14ac:dyDescent="0.2">
      <c r="B22" s="107" t="s">
        <v>272</v>
      </c>
      <c r="C22" s="161">
        <f>'RC-D'!C22</f>
        <v>8687647679.6656609</v>
      </c>
      <c r="D22" s="161">
        <f>'RC-D'!D22</f>
        <v>9259714023.6028023</v>
      </c>
      <c r="E22" s="156">
        <f>'RC-D'!E22</f>
        <v>17947361703.268463</v>
      </c>
      <c r="F22" s="161">
        <f>'RC-D'!F22</f>
        <v>4470469692.579999</v>
      </c>
      <c r="G22" s="161">
        <f>'RC-D'!G22</f>
        <v>6461462580.040473</v>
      </c>
      <c r="H22" s="156">
        <f>'RC-D'!H22</f>
        <v>10931932272.620472</v>
      </c>
      <c r="I22" s="161">
        <f>'RC-D'!I22</f>
        <v>5425780183.7696018</v>
      </c>
      <c r="J22" s="161">
        <f>'RC-D'!J22</f>
        <v>7775966802.4115705</v>
      </c>
      <c r="K22" s="156">
        <f>'RC-D'!K22</f>
        <v>13201746986.181171</v>
      </c>
      <c r="L22" s="161">
        <f>'RC-D'!L22</f>
        <v>3038222369.7753</v>
      </c>
      <c r="M22" s="161">
        <f>'RC-D'!M22</f>
        <v>1723633522.4459271</v>
      </c>
      <c r="N22" s="156">
        <f>'RC-D'!N22</f>
        <v>4761855892.2212276</v>
      </c>
      <c r="O22" s="156">
        <f>'RC-D'!O22</f>
        <v>21622119925.790565</v>
      </c>
      <c r="P22" s="156">
        <f>'RC-D'!P22</f>
        <v>25220795814.478783</v>
      </c>
      <c r="Q22" s="156">
        <f>'RC-D'!Q22</f>
        <v>46842915740.269348</v>
      </c>
    </row>
    <row r="23" spans="1:17" x14ac:dyDescent="0.2">
      <c r="B23" s="164" t="s">
        <v>26</v>
      </c>
      <c r="C23" s="165">
        <f>'RC-D'!C23</f>
        <v>9658432204.6156616</v>
      </c>
      <c r="D23" s="165">
        <f>'RC-D'!D23</f>
        <v>10200027161.849174</v>
      </c>
      <c r="E23" s="165">
        <f>'RC-D'!E23</f>
        <v>19858459366.464836</v>
      </c>
      <c r="F23" s="165">
        <f>'RC-D'!F23</f>
        <v>4664855765.0299988</v>
      </c>
      <c r="G23" s="165">
        <f>'RC-D'!G23</f>
        <v>6592718948.0422239</v>
      </c>
      <c r="H23" s="165">
        <f>'RC-D'!H23</f>
        <v>11257574713.072224</v>
      </c>
      <c r="I23" s="165">
        <f>'RC-D'!I23</f>
        <v>5967149460.8575172</v>
      </c>
      <c r="J23" s="165">
        <f>'RC-D'!J23</f>
        <v>8357483353.9997139</v>
      </c>
      <c r="K23" s="165">
        <f>'RC-D'!K23</f>
        <v>14324632814.857231</v>
      </c>
      <c r="L23" s="165">
        <f>'RC-D'!L23</f>
        <v>5046127111.9045839</v>
      </c>
      <c r="M23" s="165">
        <f>'RC-D'!M23</f>
        <v>1886189970.0659463</v>
      </c>
      <c r="N23" s="165">
        <f>'RC-D'!N23</f>
        <v>6932317081.9705315</v>
      </c>
      <c r="O23" s="165">
        <f>'RC-D'!O23</f>
        <v>25336564542.407764</v>
      </c>
      <c r="P23" s="165">
        <f>'RC-D'!P23</f>
        <v>27036438319.935066</v>
      </c>
      <c r="Q23" s="165">
        <f>'RC-D'!Q23</f>
        <v>52373002862.342834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130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15" customWidth="1"/>
    <col min="2" max="2" width="14.42578125" style="115" customWidth="1"/>
    <col min="3" max="4" width="9.85546875" style="115" bestFit="1" customWidth="1"/>
    <col min="5" max="7" width="8.85546875" style="115" bestFit="1" customWidth="1"/>
    <col min="8" max="13" width="8.7109375" style="115"/>
    <col min="14" max="16" width="8.85546875" style="115" bestFit="1" customWidth="1"/>
    <col min="17" max="19" width="9.85546875" style="115" bestFit="1" customWidth="1"/>
    <col min="20" max="28" width="8.85546875" style="115" bestFit="1" customWidth="1"/>
    <col min="29" max="16384" width="8.7109375" style="115"/>
  </cols>
  <sheetData>
    <row r="1" spans="1:28" x14ac:dyDescent="0.2">
      <c r="A1" s="118" t="s">
        <v>222</v>
      </c>
    </row>
    <row r="2" spans="1:28" x14ac:dyDescent="0.2">
      <c r="A2" s="69"/>
    </row>
    <row r="3" spans="1:28" x14ac:dyDescent="0.2">
      <c r="A3" s="69">
        <f>BS!B3</f>
        <v>45291</v>
      </c>
    </row>
    <row r="4" spans="1:28" x14ac:dyDescent="0.2">
      <c r="A4" s="115" t="s">
        <v>273</v>
      </c>
    </row>
    <row r="5" spans="1:28" ht="87" customHeight="1" x14ac:dyDescent="0.2">
      <c r="A5" s="210" t="s">
        <v>221</v>
      </c>
      <c r="B5" s="211" t="s">
        <v>194</v>
      </c>
      <c r="C5" s="211"/>
      <c r="D5" s="211"/>
      <c r="E5" s="211" t="s">
        <v>195</v>
      </c>
      <c r="F5" s="211"/>
      <c r="G5" s="211"/>
      <c r="H5" s="211" t="s">
        <v>196</v>
      </c>
      <c r="I5" s="211"/>
      <c r="J5" s="211"/>
      <c r="K5" s="211" t="s">
        <v>197</v>
      </c>
      <c r="L5" s="211"/>
      <c r="M5" s="211"/>
      <c r="N5" s="211" t="s">
        <v>198</v>
      </c>
      <c r="O5" s="211"/>
      <c r="P5" s="211"/>
      <c r="Q5" s="209" t="s">
        <v>199</v>
      </c>
      <c r="R5" s="209"/>
      <c r="S5" s="209"/>
      <c r="T5" s="209" t="s">
        <v>200</v>
      </c>
      <c r="U5" s="209"/>
      <c r="V5" s="209"/>
      <c r="W5" s="209" t="s">
        <v>201</v>
      </c>
      <c r="X5" s="209"/>
      <c r="Y5" s="209"/>
      <c r="Z5" s="209" t="s">
        <v>202</v>
      </c>
      <c r="AA5" s="209"/>
      <c r="AB5" s="209"/>
    </row>
    <row r="6" spans="1:28" x14ac:dyDescent="0.2">
      <c r="A6" s="210"/>
      <c r="B6" s="116" t="s">
        <v>22</v>
      </c>
      <c r="C6" s="116" t="s">
        <v>23</v>
      </c>
      <c r="D6" s="116" t="s">
        <v>72</v>
      </c>
      <c r="E6" s="116" t="s">
        <v>22</v>
      </c>
      <c r="F6" s="116" t="s">
        <v>23</v>
      </c>
      <c r="G6" s="116" t="s">
        <v>72</v>
      </c>
      <c r="H6" s="116" t="s">
        <v>22</v>
      </c>
      <c r="I6" s="116" t="s">
        <v>23</v>
      </c>
      <c r="J6" s="116" t="s">
        <v>72</v>
      </c>
      <c r="K6" s="116" t="s">
        <v>22</v>
      </c>
      <c r="L6" s="116" t="s">
        <v>23</v>
      </c>
      <c r="M6" s="116" t="s">
        <v>72</v>
      </c>
      <c r="N6" s="116" t="s">
        <v>22</v>
      </c>
      <c r="O6" s="116" t="s">
        <v>23</v>
      </c>
      <c r="P6" s="116" t="s">
        <v>72</v>
      </c>
      <c r="Q6" s="116" t="s">
        <v>22</v>
      </c>
      <c r="R6" s="116" t="s">
        <v>23</v>
      </c>
      <c r="S6" s="116" t="s">
        <v>72</v>
      </c>
      <c r="T6" s="116" t="s">
        <v>22</v>
      </c>
      <c r="U6" s="116" t="s">
        <v>23</v>
      </c>
      <c r="V6" s="116" t="s">
        <v>72</v>
      </c>
      <c r="W6" s="116" t="s">
        <v>22</v>
      </c>
      <c r="X6" s="116" t="s">
        <v>23</v>
      </c>
      <c r="Y6" s="116" t="s">
        <v>72</v>
      </c>
      <c r="Z6" s="116" t="s">
        <v>22</v>
      </c>
      <c r="AA6" s="116" t="s">
        <v>23</v>
      </c>
      <c r="AB6" s="116" t="s">
        <v>72</v>
      </c>
    </row>
    <row r="7" spans="1:28" x14ac:dyDescent="0.2">
      <c r="A7" s="111" t="s">
        <v>276</v>
      </c>
      <c r="B7" s="166">
        <v>0</v>
      </c>
      <c r="C7" s="166">
        <v>38394846.200000003</v>
      </c>
      <c r="D7" s="166">
        <v>38394846.200000003</v>
      </c>
      <c r="E7" s="167">
        <v>0</v>
      </c>
      <c r="F7" s="167">
        <v>186631.79703844001</v>
      </c>
      <c r="G7" s="167">
        <v>186631.79703844001</v>
      </c>
      <c r="H7" s="117">
        <v>0</v>
      </c>
      <c r="I7" s="113">
        <v>7.6266465936948705E-2</v>
      </c>
      <c r="J7" s="117">
        <v>7.6266500000000001E-2</v>
      </c>
      <c r="K7" s="114">
        <v>0</v>
      </c>
      <c r="L7" s="114">
        <v>10.58929972470496</v>
      </c>
      <c r="M7" s="114">
        <v>10.5893</v>
      </c>
      <c r="N7" s="170">
        <v>0</v>
      </c>
      <c r="O7" s="170">
        <v>0</v>
      </c>
      <c r="P7" s="170">
        <v>0</v>
      </c>
      <c r="Q7" s="170">
        <v>0</v>
      </c>
      <c r="R7" s="170">
        <v>38394846.200000003</v>
      </c>
      <c r="S7" s="170">
        <v>38394846.200000003</v>
      </c>
      <c r="T7" s="170">
        <v>0</v>
      </c>
      <c r="U7" s="170">
        <v>0</v>
      </c>
      <c r="V7" s="170">
        <v>0</v>
      </c>
      <c r="W7" s="170">
        <v>0</v>
      </c>
      <c r="X7" s="170">
        <v>0</v>
      </c>
      <c r="Y7" s="170">
        <v>0</v>
      </c>
      <c r="Z7" s="170">
        <v>0</v>
      </c>
      <c r="AA7" s="170">
        <v>0</v>
      </c>
      <c r="AB7" s="170">
        <v>0</v>
      </c>
    </row>
    <row r="8" spans="1:28" x14ac:dyDescent="0.2">
      <c r="A8" s="110" t="s">
        <v>92</v>
      </c>
      <c r="B8" s="166">
        <v>65798123.692910105</v>
      </c>
      <c r="C8" s="166">
        <v>28482922.056664333</v>
      </c>
      <c r="D8" s="166">
        <v>94281045.749574393</v>
      </c>
      <c r="E8" s="167">
        <v>354489.66909042001</v>
      </c>
      <c r="F8" s="167">
        <v>325807.22972999996</v>
      </c>
      <c r="G8" s="167">
        <v>680296.89882041991</v>
      </c>
      <c r="H8" s="117">
        <v>0.128882</v>
      </c>
      <c r="I8" s="113">
        <v>8.8114147810936239E-2</v>
      </c>
      <c r="J8" s="117">
        <v>0.116525</v>
      </c>
      <c r="K8" s="114">
        <v>38.682299999999998</v>
      </c>
      <c r="L8" s="114">
        <v>58.964926861459517</v>
      </c>
      <c r="M8" s="114">
        <v>44.829700000000003</v>
      </c>
      <c r="N8" s="170">
        <v>0</v>
      </c>
      <c r="O8" s="170">
        <v>0</v>
      </c>
      <c r="P8" s="170">
        <v>0</v>
      </c>
      <c r="Q8" s="170">
        <v>65343932.874110103</v>
      </c>
      <c r="R8" s="170">
        <v>28482874.065064333</v>
      </c>
      <c r="S8" s="170">
        <v>93826806.939174399</v>
      </c>
      <c r="T8" s="170">
        <v>266266.71879999997</v>
      </c>
      <c r="U8" s="170">
        <v>0</v>
      </c>
      <c r="V8" s="170">
        <v>266266.71879999997</v>
      </c>
      <c r="W8" s="170">
        <v>187924.1</v>
      </c>
      <c r="X8" s="170">
        <v>47.991599999999998</v>
      </c>
      <c r="Y8" s="170">
        <v>187972.09160000001</v>
      </c>
      <c r="Z8" s="170">
        <v>0</v>
      </c>
      <c r="AA8" s="170">
        <v>0</v>
      </c>
      <c r="AB8" s="170">
        <v>0</v>
      </c>
    </row>
    <row r="9" spans="1:28" x14ac:dyDescent="0.2">
      <c r="A9" s="110" t="s">
        <v>93</v>
      </c>
      <c r="B9" s="166">
        <v>559126929.77016294</v>
      </c>
      <c r="C9" s="166">
        <v>71267774.897212729</v>
      </c>
      <c r="D9" s="166">
        <v>630394704.6673758</v>
      </c>
      <c r="E9" s="167">
        <v>3753413.2230870603</v>
      </c>
      <c r="F9" s="167">
        <v>571009.60608174</v>
      </c>
      <c r="G9" s="167">
        <v>4324422.8291687993</v>
      </c>
      <c r="H9" s="117">
        <v>0.140182</v>
      </c>
      <c r="I9" s="113">
        <v>7.7580892021810038E-2</v>
      </c>
      <c r="J9" s="117">
        <v>0.13306399999999999</v>
      </c>
      <c r="K9" s="114">
        <v>24.500800000000002</v>
      </c>
      <c r="L9" s="114">
        <v>25.315264590501577</v>
      </c>
      <c r="M9" s="114">
        <v>24.5931</v>
      </c>
      <c r="N9" s="170">
        <v>1190135.8700999999</v>
      </c>
      <c r="O9" s="170">
        <v>576419.32179999992</v>
      </c>
      <c r="P9" s="170">
        <v>1766555.1919</v>
      </c>
      <c r="Q9" s="170">
        <v>554910152.13956296</v>
      </c>
      <c r="R9" s="170">
        <v>70353096.640012726</v>
      </c>
      <c r="S9" s="170">
        <v>625263248.77957571</v>
      </c>
      <c r="T9" s="170">
        <v>2937982.8312999997</v>
      </c>
      <c r="U9" s="170">
        <v>0</v>
      </c>
      <c r="V9" s="170">
        <v>2937982.8312999997</v>
      </c>
      <c r="W9" s="170">
        <v>1278794.7992999998</v>
      </c>
      <c r="X9" s="170">
        <v>855425.02720000001</v>
      </c>
      <c r="Y9" s="170">
        <v>2134219.8265</v>
      </c>
      <c r="Z9" s="170">
        <v>0</v>
      </c>
      <c r="AA9" s="170">
        <v>59253.23</v>
      </c>
      <c r="AB9" s="170">
        <v>59253.23</v>
      </c>
    </row>
    <row r="10" spans="1:28" x14ac:dyDescent="0.2">
      <c r="A10" s="110" t="s">
        <v>203</v>
      </c>
      <c r="B10" s="166">
        <v>228738108.47258499</v>
      </c>
      <c r="C10" s="166">
        <v>3218688.5885774801</v>
      </c>
      <c r="D10" s="166">
        <v>231956797.06116202</v>
      </c>
      <c r="E10" s="167">
        <v>1104461.8256702099</v>
      </c>
      <c r="F10" s="167">
        <v>256953.02110000001</v>
      </c>
      <c r="G10" s="167">
        <v>1361414.8467702097</v>
      </c>
      <c r="H10" s="117">
        <v>0.14627699999999999</v>
      </c>
      <c r="I10" s="113">
        <v>0.108353</v>
      </c>
      <c r="J10" s="117">
        <v>0.14576700000000001</v>
      </c>
      <c r="K10" s="114">
        <v>25.988900000000001</v>
      </c>
      <c r="L10" s="114">
        <v>47.777199999999993</v>
      </c>
      <c r="M10" s="114">
        <v>26.274699999999999</v>
      </c>
      <c r="N10" s="170">
        <v>0</v>
      </c>
      <c r="O10" s="170">
        <v>270640.761</v>
      </c>
      <c r="P10" s="170">
        <v>270640.761</v>
      </c>
      <c r="Q10" s="170">
        <v>228103538.75258499</v>
      </c>
      <c r="R10" s="170">
        <v>2948047.8275774801</v>
      </c>
      <c r="S10" s="170">
        <v>231051586.58016202</v>
      </c>
      <c r="T10" s="170">
        <v>0</v>
      </c>
      <c r="U10" s="170">
        <v>0</v>
      </c>
      <c r="V10" s="170">
        <v>0</v>
      </c>
      <c r="W10" s="170">
        <v>634569.72</v>
      </c>
      <c r="X10" s="170">
        <v>270640.761</v>
      </c>
      <c r="Y10" s="170">
        <v>905210.48099999991</v>
      </c>
      <c r="Z10" s="170">
        <v>0</v>
      </c>
      <c r="AA10" s="170">
        <v>0</v>
      </c>
      <c r="AB10" s="170">
        <v>0</v>
      </c>
    </row>
    <row r="11" spans="1:28" x14ac:dyDescent="0.2">
      <c r="A11" s="110" t="s">
        <v>94</v>
      </c>
      <c r="B11" s="166">
        <v>217763144.89435962</v>
      </c>
      <c r="C11" s="166">
        <v>2411635308.4527264</v>
      </c>
      <c r="D11" s="166">
        <v>2629398453.3470826</v>
      </c>
      <c r="E11" s="167">
        <v>16710077.225827591</v>
      </c>
      <c r="F11" s="167">
        <v>21825881.781297714</v>
      </c>
      <c r="G11" s="167">
        <v>38535959.007125281</v>
      </c>
      <c r="H11" s="117">
        <v>0.122667</v>
      </c>
      <c r="I11" s="113">
        <v>0.10255824371225077</v>
      </c>
      <c r="J11" s="117">
        <v>0.104181</v>
      </c>
      <c r="K11" s="114">
        <v>45.765599999999999</v>
      </c>
      <c r="L11" s="114">
        <v>41.331170025961185</v>
      </c>
      <c r="M11" s="114">
        <v>41.690399999999997</v>
      </c>
      <c r="N11" s="170">
        <v>3338664.1347000003</v>
      </c>
      <c r="O11" s="170">
        <v>42131922.706301995</v>
      </c>
      <c r="P11" s="170">
        <v>45470586.841002002</v>
      </c>
      <c r="Q11" s="170">
        <v>168777634.39762235</v>
      </c>
      <c r="R11" s="170">
        <v>2195384318.7744608</v>
      </c>
      <c r="S11" s="170">
        <v>2364161953.1720796</v>
      </c>
      <c r="T11" s="170">
        <v>10478417.4256</v>
      </c>
      <c r="U11" s="170">
        <v>150541334.50902802</v>
      </c>
      <c r="V11" s="170">
        <v>161019751.93462801</v>
      </c>
      <c r="W11" s="170">
        <v>38507093.071137294</v>
      </c>
      <c r="X11" s="170">
        <v>48779647.868737854</v>
      </c>
      <c r="Y11" s="170">
        <v>87286740.939875185</v>
      </c>
      <c r="Z11" s="170">
        <v>0</v>
      </c>
      <c r="AA11" s="170">
        <v>16930007.300500002</v>
      </c>
      <c r="AB11" s="170">
        <v>16930007.300500002</v>
      </c>
    </row>
    <row r="12" spans="1:28" x14ac:dyDescent="0.2">
      <c r="A12" s="110" t="s">
        <v>95</v>
      </c>
      <c r="B12" s="166">
        <v>526650069.53280234</v>
      </c>
      <c r="C12" s="166">
        <v>2416435889.0521946</v>
      </c>
      <c r="D12" s="166">
        <v>2943085958.585001</v>
      </c>
      <c r="E12" s="167">
        <v>8369154.9853201099</v>
      </c>
      <c r="F12" s="167">
        <v>16991118.885746241</v>
      </c>
      <c r="G12" s="167">
        <v>25360273.87106635</v>
      </c>
      <c r="H12" s="117">
        <v>0.13384599999999999</v>
      </c>
      <c r="I12" s="113">
        <v>8.8124817021017363E-2</v>
      </c>
      <c r="J12" s="117">
        <v>9.6264500000000003E-2</v>
      </c>
      <c r="K12" s="114">
        <v>93.533900000000003</v>
      </c>
      <c r="L12" s="114">
        <v>119.5823137028498</v>
      </c>
      <c r="M12" s="114">
        <v>114.974</v>
      </c>
      <c r="N12" s="170">
        <v>19557822.3277</v>
      </c>
      <c r="O12" s="170">
        <v>38188344.248003997</v>
      </c>
      <c r="P12" s="170">
        <v>57746166.575803995</v>
      </c>
      <c r="Q12" s="170">
        <v>477138656.69490236</v>
      </c>
      <c r="R12" s="170">
        <v>2260278007.8981757</v>
      </c>
      <c r="S12" s="170">
        <v>2737416664.5930815</v>
      </c>
      <c r="T12" s="170">
        <v>28747426.449599996</v>
      </c>
      <c r="U12" s="170">
        <v>88033178.401201442</v>
      </c>
      <c r="V12" s="170">
        <v>116780604.85080145</v>
      </c>
      <c r="W12" s="170">
        <v>20671484.568300005</v>
      </c>
      <c r="X12" s="170">
        <v>66358815.611817993</v>
      </c>
      <c r="Y12" s="170">
        <v>87030300.180117995</v>
      </c>
      <c r="Z12" s="170">
        <v>92501.82</v>
      </c>
      <c r="AA12" s="170">
        <v>1765887.1409999998</v>
      </c>
      <c r="AB12" s="170">
        <v>1858388.9610000001</v>
      </c>
    </row>
    <row r="13" spans="1:28" x14ac:dyDescent="0.2">
      <c r="A13" s="110" t="s">
        <v>96</v>
      </c>
      <c r="B13" s="166">
        <v>411073226.15082836</v>
      </c>
      <c r="C13" s="166">
        <v>518333990.89735579</v>
      </c>
      <c r="D13" s="166">
        <v>929407217.04818404</v>
      </c>
      <c r="E13" s="167">
        <v>20216693.155109979</v>
      </c>
      <c r="F13" s="167">
        <v>8284029.3151956499</v>
      </c>
      <c r="G13" s="167">
        <v>28500722.470305629</v>
      </c>
      <c r="H13" s="117">
        <v>0.14699100000000001</v>
      </c>
      <c r="I13" s="113">
        <v>9.4941441739547758E-2</v>
      </c>
      <c r="J13" s="117">
        <v>0.117658</v>
      </c>
      <c r="K13" s="114">
        <v>36.831600000000002</v>
      </c>
      <c r="L13" s="114">
        <v>51.443965753782919</v>
      </c>
      <c r="M13" s="114">
        <v>45.072899999999997</v>
      </c>
      <c r="N13" s="170">
        <v>21323002.579399999</v>
      </c>
      <c r="O13" s="170">
        <v>13902480.967700001</v>
      </c>
      <c r="P13" s="170">
        <v>35225483.547100008</v>
      </c>
      <c r="Q13" s="170">
        <v>354562837.52552837</v>
      </c>
      <c r="R13" s="170">
        <v>451740687.16063982</v>
      </c>
      <c r="S13" s="170">
        <v>806303524.68616807</v>
      </c>
      <c r="T13" s="170">
        <v>22499880.542199988</v>
      </c>
      <c r="U13" s="170">
        <v>48118271.054499999</v>
      </c>
      <c r="V13" s="170">
        <v>70618151.596699983</v>
      </c>
      <c r="W13" s="170">
        <v>33989661.875</v>
      </c>
      <c r="X13" s="170">
        <v>18475032.682216</v>
      </c>
      <c r="Y13" s="170">
        <v>52464694.557216004</v>
      </c>
      <c r="Z13" s="170">
        <v>20846.2081</v>
      </c>
      <c r="AA13" s="170">
        <v>0</v>
      </c>
      <c r="AB13" s="170">
        <v>20846.2081</v>
      </c>
    </row>
    <row r="14" spans="1:28" x14ac:dyDescent="0.2">
      <c r="A14" s="110" t="s">
        <v>97</v>
      </c>
      <c r="B14" s="166">
        <v>488140662.28036451</v>
      </c>
      <c r="C14" s="166">
        <v>1379904176.8995259</v>
      </c>
      <c r="D14" s="166">
        <v>1868044839.1798916</v>
      </c>
      <c r="E14" s="167">
        <v>9762346.2795910798</v>
      </c>
      <c r="F14" s="167">
        <v>12286956.801868081</v>
      </c>
      <c r="G14" s="167">
        <v>22049303.08145915</v>
      </c>
      <c r="H14" s="117">
        <v>0.13611200000000001</v>
      </c>
      <c r="I14" s="113">
        <v>0.11015661449750994</v>
      </c>
      <c r="J14" s="117">
        <v>0.116924</v>
      </c>
      <c r="K14" s="114">
        <v>65.062899999999999</v>
      </c>
      <c r="L14" s="114">
        <v>74.528160228384309</v>
      </c>
      <c r="M14" s="114">
        <v>72.057299999999998</v>
      </c>
      <c r="N14" s="170">
        <v>5121826.2841775296</v>
      </c>
      <c r="O14" s="170">
        <v>26401854.958065998</v>
      </c>
      <c r="P14" s="170">
        <v>31523681.242343534</v>
      </c>
      <c r="Q14" s="170">
        <v>444039012.72558695</v>
      </c>
      <c r="R14" s="170">
        <v>1314600517.413517</v>
      </c>
      <c r="S14" s="170">
        <v>1758639530.1391053</v>
      </c>
      <c r="T14" s="170">
        <v>28404625.504399996</v>
      </c>
      <c r="U14" s="170">
        <v>26691495.024742749</v>
      </c>
      <c r="V14" s="170">
        <v>55096120.529142745</v>
      </c>
      <c r="W14" s="170">
        <v>15697024.050377531</v>
      </c>
      <c r="X14" s="170">
        <v>38612164.461265996</v>
      </c>
      <c r="Y14" s="170">
        <v>54309188.511643529</v>
      </c>
      <c r="Z14" s="170">
        <v>0</v>
      </c>
      <c r="AA14" s="170">
        <v>0</v>
      </c>
      <c r="AB14" s="170">
        <v>0</v>
      </c>
    </row>
    <row r="15" spans="1:28" x14ac:dyDescent="0.2">
      <c r="A15" s="110" t="s">
        <v>204</v>
      </c>
      <c r="B15" s="166">
        <v>1233712560.6594222</v>
      </c>
      <c r="C15" s="166">
        <v>661264728.16648197</v>
      </c>
      <c r="D15" s="166">
        <v>1894977288.8258991</v>
      </c>
      <c r="E15" s="167">
        <v>11873830.1521964</v>
      </c>
      <c r="F15" s="167">
        <v>4901428.3559635803</v>
      </c>
      <c r="G15" s="167">
        <v>16775258.508159969</v>
      </c>
      <c r="H15" s="117">
        <v>0.13381499999999999</v>
      </c>
      <c r="I15" s="113">
        <v>8.2598312961664616E-2</v>
      </c>
      <c r="J15" s="117">
        <v>0.11654200000000001</v>
      </c>
      <c r="K15" s="114">
        <v>50.881700000000002</v>
      </c>
      <c r="L15" s="114">
        <v>67.317992168708955</v>
      </c>
      <c r="M15" s="114">
        <v>56.465299999999999</v>
      </c>
      <c r="N15" s="170">
        <v>13264782.778200001</v>
      </c>
      <c r="O15" s="170">
        <v>30785716.386465751</v>
      </c>
      <c r="P15" s="170">
        <v>44050499.164765745</v>
      </c>
      <c r="Q15" s="170">
        <v>1202039998.211122</v>
      </c>
      <c r="R15" s="170">
        <v>636708786.07538831</v>
      </c>
      <c r="S15" s="170">
        <v>1838748784.2864053</v>
      </c>
      <c r="T15" s="170">
        <v>19470544.2093</v>
      </c>
      <c r="U15" s="170">
        <v>12346350.7468</v>
      </c>
      <c r="V15" s="170">
        <v>31816894.956100002</v>
      </c>
      <c r="W15" s="170">
        <v>11488848.469999999</v>
      </c>
      <c r="X15" s="170">
        <v>11754805.577653751</v>
      </c>
      <c r="Y15" s="170">
        <v>23243654.047753751</v>
      </c>
      <c r="Z15" s="170">
        <v>713169.76899999997</v>
      </c>
      <c r="AA15" s="170">
        <v>454785.76664000005</v>
      </c>
      <c r="AB15" s="170">
        <v>1167955.5356399999</v>
      </c>
    </row>
    <row r="16" spans="1:28" x14ac:dyDescent="0.2">
      <c r="A16" s="110" t="s">
        <v>98</v>
      </c>
      <c r="B16" s="166">
        <v>836966131.51200533</v>
      </c>
      <c r="C16" s="166">
        <v>763207453.40941143</v>
      </c>
      <c r="D16" s="166">
        <v>1600173584.9214165</v>
      </c>
      <c r="E16" s="167">
        <v>19277560.436985452</v>
      </c>
      <c r="F16" s="167">
        <v>34927895.718896404</v>
      </c>
      <c r="G16" s="167">
        <v>54205456.155881837</v>
      </c>
      <c r="H16" s="117">
        <v>0.132911</v>
      </c>
      <c r="I16" s="113">
        <v>9.3141994592256652E-2</v>
      </c>
      <c r="J16" s="117">
        <v>0.113915</v>
      </c>
      <c r="K16" s="114">
        <v>52.078899999999997</v>
      </c>
      <c r="L16" s="114">
        <v>72.459635166124258</v>
      </c>
      <c r="M16" s="114">
        <v>61.821599999999997</v>
      </c>
      <c r="N16" s="170">
        <v>12045716.1601</v>
      </c>
      <c r="O16" s="170">
        <v>25766654.450371999</v>
      </c>
      <c r="P16" s="170">
        <v>37812370.610572003</v>
      </c>
      <c r="Q16" s="170">
        <v>744824448.89491737</v>
      </c>
      <c r="R16" s="170">
        <v>534982296.36638689</v>
      </c>
      <c r="S16" s="170">
        <v>1279806745.2613041</v>
      </c>
      <c r="T16" s="170">
        <v>69487932.443999991</v>
      </c>
      <c r="U16" s="170">
        <v>192772821.25305986</v>
      </c>
      <c r="V16" s="170">
        <v>262260753.69705993</v>
      </c>
      <c r="W16" s="170">
        <v>22597588.580987945</v>
      </c>
      <c r="X16" s="170">
        <v>35452335.789964698</v>
      </c>
      <c r="Y16" s="170">
        <v>58049924.370952643</v>
      </c>
      <c r="Z16" s="170">
        <v>56161.592100000002</v>
      </c>
      <c r="AA16" s="170">
        <v>0</v>
      </c>
      <c r="AB16" s="170">
        <v>56161.592100000002</v>
      </c>
    </row>
    <row r="17" spans="1:28" x14ac:dyDescent="0.2">
      <c r="A17" s="110" t="s">
        <v>205</v>
      </c>
      <c r="B17" s="166">
        <v>205887509.34098116</v>
      </c>
      <c r="C17" s="166">
        <v>309568085.59819639</v>
      </c>
      <c r="D17" s="166">
        <v>515455594.93917811</v>
      </c>
      <c r="E17" s="167">
        <v>2459659.3499286696</v>
      </c>
      <c r="F17" s="167">
        <v>2071253.1620282996</v>
      </c>
      <c r="G17" s="167">
        <v>4530912.51195696</v>
      </c>
      <c r="H17" s="117">
        <v>0.136047</v>
      </c>
      <c r="I17" s="113">
        <v>7.5882286779751909E-2</v>
      </c>
      <c r="J17" s="117">
        <v>9.9864099999999997E-2</v>
      </c>
      <c r="K17" s="114">
        <v>52.605699999999999</v>
      </c>
      <c r="L17" s="114">
        <v>66.519123013518623</v>
      </c>
      <c r="M17" s="114">
        <v>60.971400000000003</v>
      </c>
      <c r="N17" s="170">
        <v>2248604.8887</v>
      </c>
      <c r="O17" s="170">
        <v>2000581.3898</v>
      </c>
      <c r="P17" s="170">
        <v>4249186.2785</v>
      </c>
      <c r="Q17" s="170">
        <v>196710888.20708117</v>
      </c>
      <c r="R17" s="170">
        <v>301420331.93779635</v>
      </c>
      <c r="S17" s="170">
        <v>498131220.14477807</v>
      </c>
      <c r="T17" s="170">
        <v>5617612.6456000004</v>
      </c>
      <c r="U17" s="170">
        <v>3122316.2986000003</v>
      </c>
      <c r="V17" s="170">
        <v>8739928.9443000015</v>
      </c>
      <c r="W17" s="170">
        <v>3531769.6594999996</v>
      </c>
      <c r="X17" s="170">
        <v>5025437.3618000001</v>
      </c>
      <c r="Y17" s="170">
        <v>8557207.0212999992</v>
      </c>
      <c r="Z17" s="170">
        <v>27238.828799999999</v>
      </c>
      <c r="AA17" s="170">
        <v>0</v>
      </c>
      <c r="AB17" s="170">
        <v>27238.828799999999</v>
      </c>
    </row>
    <row r="18" spans="1:28" x14ac:dyDescent="0.2">
      <c r="A18" s="110" t="s">
        <v>206</v>
      </c>
      <c r="B18" s="166">
        <v>203754393.62657419</v>
      </c>
      <c r="C18" s="166">
        <v>341383086.13669515</v>
      </c>
      <c r="D18" s="166">
        <v>545137479.76326966</v>
      </c>
      <c r="E18" s="167">
        <v>3968241.1832564594</v>
      </c>
      <c r="F18" s="167">
        <v>1468937.37917151</v>
      </c>
      <c r="G18" s="167">
        <v>5437178.5624279696</v>
      </c>
      <c r="H18" s="117">
        <v>0.144788</v>
      </c>
      <c r="I18" s="113">
        <v>8.3134449561124285E-2</v>
      </c>
      <c r="J18" s="117">
        <v>0.106249</v>
      </c>
      <c r="K18" s="114">
        <v>50.5032</v>
      </c>
      <c r="L18" s="114">
        <v>56.620021369153747</v>
      </c>
      <c r="M18" s="114">
        <v>54.326500000000003</v>
      </c>
      <c r="N18" s="170">
        <v>2176054.9514000001</v>
      </c>
      <c r="O18" s="170">
        <v>1761449.5850999998</v>
      </c>
      <c r="P18" s="170">
        <v>3937504.5364000001</v>
      </c>
      <c r="Q18" s="170">
        <v>182487202.92727417</v>
      </c>
      <c r="R18" s="170">
        <v>328486528.47249514</v>
      </c>
      <c r="S18" s="170">
        <v>510973731.39966965</v>
      </c>
      <c r="T18" s="170">
        <v>16844075.3081</v>
      </c>
      <c r="U18" s="170">
        <v>9051669.6090999991</v>
      </c>
      <c r="V18" s="170">
        <v>25895744.917300001</v>
      </c>
      <c r="W18" s="170">
        <v>4401846.9406000003</v>
      </c>
      <c r="X18" s="170">
        <v>3844888.0550999995</v>
      </c>
      <c r="Y18" s="170">
        <v>8246734.9956999999</v>
      </c>
      <c r="Z18" s="170">
        <v>21268.4506</v>
      </c>
      <c r="AA18" s="170">
        <v>0</v>
      </c>
      <c r="AB18" s="170">
        <v>21268.4506</v>
      </c>
    </row>
    <row r="19" spans="1:28" x14ac:dyDescent="0.2">
      <c r="A19" s="110" t="s">
        <v>99</v>
      </c>
      <c r="B19" s="166">
        <v>929488384.72461891</v>
      </c>
      <c r="C19" s="166">
        <v>1110700427.5134349</v>
      </c>
      <c r="D19" s="166">
        <v>2040188812.238054</v>
      </c>
      <c r="E19" s="167">
        <v>19400153.09535756</v>
      </c>
      <c r="F19" s="167">
        <v>19831883.249317572</v>
      </c>
      <c r="G19" s="167">
        <v>39232036.344675116</v>
      </c>
      <c r="H19" s="117">
        <v>0.13848099999999999</v>
      </c>
      <c r="I19" s="113">
        <v>7.8359690615982261E-2</v>
      </c>
      <c r="J19" s="117">
        <v>0.10576099999999999</v>
      </c>
      <c r="K19" s="114">
        <v>53.957099999999997</v>
      </c>
      <c r="L19" s="114">
        <v>69.647575062295431</v>
      </c>
      <c r="M19" s="114">
        <v>62.497900000000001</v>
      </c>
      <c r="N19" s="170">
        <v>18360164.3959</v>
      </c>
      <c r="O19" s="170">
        <v>47318109.961066402</v>
      </c>
      <c r="P19" s="170">
        <v>65678274.356966406</v>
      </c>
      <c r="Q19" s="170">
        <v>863275087.52961886</v>
      </c>
      <c r="R19" s="170">
        <v>1029239347.5937586</v>
      </c>
      <c r="S19" s="170">
        <v>1892514435.1235776</v>
      </c>
      <c r="T19" s="170">
        <v>41505532.218399994</v>
      </c>
      <c r="U19" s="170">
        <v>25735773.195179999</v>
      </c>
      <c r="V19" s="170">
        <v>67241305.413479999</v>
      </c>
      <c r="W19" s="170">
        <v>24569407.2905</v>
      </c>
      <c r="X19" s="170">
        <v>54449700.824396402</v>
      </c>
      <c r="Y19" s="170">
        <v>79019108.1147964</v>
      </c>
      <c r="Z19" s="170">
        <v>138357.68609999999</v>
      </c>
      <c r="AA19" s="170">
        <v>1275605.9001</v>
      </c>
      <c r="AB19" s="170">
        <v>1413963.5862</v>
      </c>
    </row>
    <row r="20" spans="1:28" x14ac:dyDescent="0.2">
      <c r="A20" s="110" t="s">
        <v>100</v>
      </c>
      <c r="B20" s="166">
        <v>417098908.07621706</v>
      </c>
      <c r="C20" s="166">
        <v>461492894.9344672</v>
      </c>
      <c r="D20" s="166">
        <v>878591803.01068437</v>
      </c>
      <c r="E20" s="167">
        <v>9803975.6705298591</v>
      </c>
      <c r="F20" s="167">
        <v>5978866.8264721194</v>
      </c>
      <c r="G20" s="167">
        <v>15782842.497001968</v>
      </c>
      <c r="H20" s="117">
        <v>0.13517499999999999</v>
      </c>
      <c r="I20" s="113">
        <v>8.5170999136363584E-2</v>
      </c>
      <c r="J20" s="117">
        <v>0.108863</v>
      </c>
      <c r="K20" s="114">
        <v>70.873400000000004</v>
      </c>
      <c r="L20" s="114">
        <v>75.648595797016142</v>
      </c>
      <c r="M20" s="114">
        <v>73.384100000000004</v>
      </c>
      <c r="N20" s="170">
        <v>3921550.1579539995</v>
      </c>
      <c r="O20" s="170">
        <v>4538231.3413999993</v>
      </c>
      <c r="P20" s="170">
        <v>8459781.4993540011</v>
      </c>
      <c r="Q20" s="170">
        <v>380867992.08775198</v>
      </c>
      <c r="R20" s="170">
        <v>399403138.81196553</v>
      </c>
      <c r="S20" s="170">
        <v>780271130.89971769</v>
      </c>
      <c r="T20" s="170">
        <v>18073268.1142</v>
      </c>
      <c r="U20" s="170">
        <v>50815103.611730002</v>
      </c>
      <c r="V20" s="170">
        <v>68888371.725930005</v>
      </c>
      <c r="W20" s="170">
        <v>18155891.123765029</v>
      </c>
      <c r="X20" s="170">
        <v>11274652.510771688</v>
      </c>
      <c r="Y20" s="170">
        <v>29430543.634536721</v>
      </c>
      <c r="Z20" s="170">
        <v>1756.7505000000001</v>
      </c>
      <c r="AA20" s="170">
        <v>0</v>
      </c>
      <c r="AB20" s="170">
        <v>1756.7505000000001</v>
      </c>
    </row>
    <row r="21" spans="1:28" x14ac:dyDescent="0.2">
      <c r="A21" s="110" t="s">
        <v>101</v>
      </c>
      <c r="B21" s="166">
        <v>662907124.51347375</v>
      </c>
      <c r="C21" s="166">
        <v>2292735546.5951309</v>
      </c>
      <c r="D21" s="166">
        <v>2955642671.1086082</v>
      </c>
      <c r="E21" s="167">
        <v>10631760.588752359</v>
      </c>
      <c r="F21" s="167">
        <v>34017272.326310188</v>
      </c>
      <c r="G21" s="167">
        <v>44649032.915062554</v>
      </c>
      <c r="H21" s="117">
        <v>0.138132</v>
      </c>
      <c r="I21" s="113">
        <v>8.7819802817827294E-2</v>
      </c>
      <c r="J21" s="117">
        <v>9.87542E-2</v>
      </c>
      <c r="K21" s="114">
        <v>109.52500000000001</v>
      </c>
      <c r="L21" s="114">
        <v>124.03722445642767</v>
      </c>
      <c r="M21" s="114">
        <v>120.871</v>
      </c>
      <c r="N21" s="170">
        <v>20257512.954799987</v>
      </c>
      <c r="O21" s="170">
        <v>49512251.122471496</v>
      </c>
      <c r="P21" s="170">
        <v>69769764.077171504</v>
      </c>
      <c r="Q21" s="170">
        <v>607597616.91817379</v>
      </c>
      <c r="R21" s="170">
        <v>1990266561.5320776</v>
      </c>
      <c r="S21" s="170">
        <v>2597864178.4501548</v>
      </c>
      <c r="T21" s="170">
        <v>37816436.326000005</v>
      </c>
      <c r="U21" s="170">
        <v>197671395.42500788</v>
      </c>
      <c r="V21" s="170">
        <v>235487831.75110787</v>
      </c>
      <c r="W21" s="170">
        <v>17114197.378299989</v>
      </c>
      <c r="X21" s="170">
        <v>103598905.30535552</v>
      </c>
      <c r="Y21" s="170">
        <v>120713102.6836556</v>
      </c>
      <c r="Z21" s="170">
        <v>378873.891</v>
      </c>
      <c r="AA21" s="170">
        <v>1198684.3326900001</v>
      </c>
      <c r="AB21" s="170">
        <v>1577558.2236899999</v>
      </c>
    </row>
    <row r="22" spans="1:28" x14ac:dyDescent="0.2">
      <c r="A22" s="110" t="s">
        <v>102</v>
      </c>
      <c r="B22" s="166">
        <v>287036372.61040801</v>
      </c>
      <c r="C22" s="166">
        <v>450177478.420959</v>
      </c>
      <c r="D22" s="166">
        <v>737213851.03136778</v>
      </c>
      <c r="E22" s="167">
        <v>4540281.0096527496</v>
      </c>
      <c r="F22" s="167">
        <v>4364816.8578479104</v>
      </c>
      <c r="G22" s="167">
        <v>8905097.8675006498</v>
      </c>
      <c r="H22" s="117">
        <v>0.134605</v>
      </c>
      <c r="I22" s="113">
        <v>8.0922532578242334E-2</v>
      </c>
      <c r="J22" s="117">
        <v>0.101842</v>
      </c>
      <c r="K22" s="114">
        <v>88.279799999999994</v>
      </c>
      <c r="L22" s="114">
        <v>107.54022458015707</v>
      </c>
      <c r="M22" s="114">
        <v>100.04</v>
      </c>
      <c r="N22" s="170">
        <v>6814778.5262000002</v>
      </c>
      <c r="O22" s="170">
        <v>22242434.432996981</v>
      </c>
      <c r="P22" s="170">
        <v>29057212.959296979</v>
      </c>
      <c r="Q22" s="170">
        <v>254137355.15660802</v>
      </c>
      <c r="R22" s="170">
        <v>395070052.22174203</v>
      </c>
      <c r="S22" s="170">
        <v>649207407.37835073</v>
      </c>
      <c r="T22" s="170">
        <v>19832157.570900001</v>
      </c>
      <c r="U22" s="170">
        <v>25328495.716320001</v>
      </c>
      <c r="V22" s="170">
        <v>45160653.287220001</v>
      </c>
      <c r="W22" s="170">
        <v>12868004.351300001</v>
      </c>
      <c r="X22" s="170">
        <v>27989646.14859698</v>
      </c>
      <c r="Y22" s="170">
        <v>40857650.499896981</v>
      </c>
      <c r="Z22" s="170">
        <v>198855.53159999999</v>
      </c>
      <c r="AA22" s="170">
        <v>1789284.3343000002</v>
      </c>
      <c r="AB22" s="170">
        <v>1988139.8659000001</v>
      </c>
    </row>
    <row r="23" spans="1:28" x14ac:dyDescent="0.2">
      <c r="A23" s="110" t="s">
        <v>103</v>
      </c>
      <c r="B23" s="166">
        <v>142521562.78192991</v>
      </c>
      <c r="C23" s="166">
        <v>622389700.18498969</v>
      </c>
      <c r="D23" s="166">
        <v>764911262.96691978</v>
      </c>
      <c r="E23" s="167">
        <v>1702548.5594352102</v>
      </c>
      <c r="F23" s="167">
        <v>10918329.16097023</v>
      </c>
      <c r="G23" s="167">
        <v>12620877.720405439</v>
      </c>
      <c r="H23" s="117">
        <v>0.13499</v>
      </c>
      <c r="I23" s="113">
        <v>0.10204254780694513</v>
      </c>
      <c r="J23" s="117">
        <v>0.107823</v>
      </c>
      <c r="K23" s="114">
        <v>44.416600000000003</v>
      </c>
      <c r="L23" s="114">
        <v>62.706827570081472</v>
      </c>
      <c r="M23" s="114">
        <v>59.496099999999998</v>
      </c>
      <c r="N23" s="170">
        <v>982589.29559999995</v>
      </c>
      <c r="O23" s="170">
        <v>14382075.883599998</v>
      </c>
      <c r="P23" s="170">
        <v>15364665.179199999</v>
      </c>
      <c r="Q23" s="170">
        <v>107696225.54682991</v>
      </c>
      <c r="R23" s="170">
        <v>412769207.63715965</v>
      </c>
      <c r="S23" s="170">
        <v>520465433.18408978</v>
      </c>
      <c r="T23" s="170">
        <v>33121183.0416</v>
      </c>
      <c r="U23" s="170">
        <v>195222906.14142999</v>
      </c>
      <c r="V23" s="170">
        <v>228344089.18293002</v>
      </c>
      <c r="W23" s="170">
        <v>1704154.1935000001</v>
      </c>
      <c r="X23" s="170">
        <v>14397586.406399999</v>
      </c>
      <c r="Y23" s="170">
        <v>16101740.5999</v>
      </c>
      <c r="Z23" s="170">
        <v>0</v>
      </c>
      <c r="AA23" s="170">
        <v>0</v>
      </c>
      <c r="AB23" s="170">
        <v>0</v>
      </c>
    </row>
    <row r="24" spans="1:28" x14ac:dyDescent="0.2">
      <c r="A24" s="110" t="s">
        <v>207</v>
      </c>
      <c r="B24" s="166">
        <v>102100611.62247489</v>
      </c>
      <c r="C24" s="166">
        <v>292123250.58201867</v>
      </c>
      <c r="D24" s="166">
        <v>394223862.20449364</v>
      </c>
      <c r="E24" s="167">
        <v>4543117.9886021903</v>
      </c>
      <c r="F24" s="167">
        <v>3123238.3419203898</v>
      </c>
      <c r="G24" s="167">
        <v>7666356.3305225801</v>
      </c>
      <c r="H24" s="117">
        <v>0.12821299999999999</v>
      </c>
      <c r="I24" s="113">
        <v>8.7023700366409204E-2</v>
      </c>
      <c r="J24" s="117">
        <v>9.7449499999999994E-2</v>
      </c>
      <c r="K24" s="114">
        <v>31.313700000000001</v>
      </c>
      <c r="L24" s="114">
        <v>50.674398894824606</v>
      </c>
      <c r="M24" s="114">
        <v>45.767600000000002</v>
      </c>
      <c r="N24" s="170">
        <v>1188586.1776000001</v>
      </c>
      <c r="O24" s="170">
        <v>9625057.4668999985</v>
      </c>
      <c r="P24" s="170">
        <v>10813643.6445</v>
      </c>
      <c r="Q24" s="170">
        <v>76195379.582374901</v>
      </c>
      <c r="R24" s="170">
        <v>280070628.24021864</v>
      </c>
      <c r="S24" s="170">
        <v>356266007.82249361</v>
      </c>
      <c r="T24" s="170">
        <v>20862425.970899999</v>
      </c>
      <c r="U24" s="170">
        <v>5511140.7981000002</v>
      </c>
      <c r="V24" s="170">
        <v>26373566.769100003</v>
      </c>
      <c r="W24" s="170">
        <v>5042806.0692000007</v>
      </c>
      <c r="X24" s="170">
        <v>6319287.9247000003</v>
      </c>
      <c r="Y24" s="170">
        <v>11362093.993900001</v>
      </c>
      <c r="Z24" s="170">
        <v>0</v>
      </c>
      <c r="AA24" s="170">
        <v>222193.61900000001</v>
      </c>
      <c r="AB24" s="170">
        <v>222193.61900000001</v>
      </c>
    </row>
    <row r="25" spans="1:28" x14ac:dyDescent="0.2">
      <c r="A25" s="110" t="s">
        <v>104</v>
      </c>
      <c r="B25" s="166">
        <v>705568288.51394391</v>
      </c>
      <c r="C25" s="166">
        <v>1433565932.4553623</v>
      </c>
      <c r="D25" s="166">
        <v>2139134220.969311</v>
      </c>
      <c r="E25" s="167">
        <v>1011343.4747039401</v>
      </c>
      <c r="F25" s="167">
        <v>5841572.0514508206</v>
      </c>
      <c r="G25" s="167">
        <v>6852915.5261547603</v>
      </c>
      <c r="H25" s="117">
        <v>0.13020100000000001</v>
      </c>
      <c r="I25" s="113">
        <v>0.10541858312936644</v>
      </c>
      <c r="J25" s="117">
        <v>0.113528</v>
      </c>
      <c r="K25" s="114">
        <v>28.167000000000002</v>
      </c>
      <c r="L25" s="114">
        <v>137.62333655960768</v>
      </c>
      <c r="M25" s="114">
        <v>101.727</v>
      </c>
      <c r="N25" s="170">
        <v>0</v>
      </c>
      <c r="O25" s="170">
        <v>3410521.3470240002</v>
      </c>
      <c r="P25" s="170">
        <v>3410521.3470240002</v>
      </c>
      <c r="Q25" s="170">
        <v>705518808.11164391</v>
      </c>
      <c r="R25" s="170">
        <v>1418969380.5052385</v>
      </c>
      <c r="S25" s="170">
        <v>2124488188.6168871</v>
      </c>
      <c r="T25" s="170">
        <v>47424.2952</v>
      </c>
      <c r="U25" s="170">
        <v>10810399.296799999</v>
      </c>
      <c r="V25" s="170">
        <v>10857823.592</v>
      </c>
      <c r="W25" s="170">
        <v>2056.1071000000002</v>
      </c>
      <c r="X25" s="170">
        <v>3786152.6533240001</v>
      </c>
      <c r="Y25" s="170">
        <v>3788208.7604240002</v>
      </c>
      <c r="Z25" s="170">
        <v>0</v>
      </c>
      <c r="AA25" s="170">
        <v>0</v>
      </c>
      <c r="AB25" s="170">
        <v>0</v>
      </c>
    </row>
    <row r="26" spans="1:28" x14ac:dyDescent="0.2">
      <c r="A26" s="110" t="s">
        <v>105</v>
      </c>
      <c r="B26" s="166">
        <v>78393912.088459283</v>
      </c>
      <c r="C26" s="166">
        <v>153291696.5023084</v>
      </c>
      <c r="D26" s="166">
        <v>231685608.59076765</v>
      </c>
      <c r="E26" s="167">
        <v>917515.9906896</v>
      </c>
      <c r="F26" s="167">
        <v>416151.59417533001</v>
      </c>
      <c r="G26" s="167">
        <v>1333667.58486493</v>
      </c>
      <c r="H26" s="117">
        <v>0.13250799999999999</v>
      </c>
      <c r="I26" s="113">
        <v>9.4287877662077524E-2</v>
      </c>
      <c r="J26" s="117">
        <v>0.107206</v>
      </c>
      <c r="K26" s="114">
        <v>37.588500000000003</v>
      </c>
      <c r="L26" s="114">
        <v>47.057729495450438</v>
      </c>
      <c r="M26" s="114">
        <v>43.853099999999998</v>
      </c>
      <c r="N26" s="170">
        <v>528112.70849999995</v>
      </c>
      <c r="O26" s="170">
        <v>0</v>
      </c>
      <c r="P26" s="170">
        <v>528112.70849999995</v>
      </c>
      <c r="Q26" s="170">
        <v>76241725.051859275</v>
      </c>
      <c r="R26" s="170">
        <v>152814628.4150084</v>
      </c>
      <c r="S26" s="170">
        <v>229056353.46696764</v>
      </c>
      <c r="T26" s="170">
        <v>1188331.0733</v>
      </c>
      <c r="U26" s="170">
        <v>476015.8371</v>
      </c>
      <c r="V26" s="170">
        <v>1664346.9103999999</v>
      </c>
      <c r="W26" s="170">
        <v>963855.96329999994</v>
      </c>
      <c r="X26" s="170">
        <v>1052.2501999999999</v>
      </c>
      <c r="Y26" s="170">
        <v>964908.21340000001</v>
      </c>
      <c r="Z26" s="170">
        <v>0</v>
      </c>
      <c r="AA26" s="170">
        <v>0</v>
      </c>
      <c r="AB26" s="170">
        <v>0</v>
      </c>
    </row>
    <row r="27" spans="1:28" x14ac:dyDescent="0.2">
      <c r="A27" s="110" t="s">
        <v>106</v>
      </c>
      <c r="B27" s="166">
        <v>708114774.47130501</v>
      </c>
      <c r="C27" s="166">
        <v>462646740.18609965</v>
      </c>
      <c r="D27" s="166">
        <v>1170761514.6574049</v>
      </c>
      <c r="E27" s="167">
        <v>4536770.6365836095</v>
      </c>
      <c r="F27" s="167">
        <v>11214132.488401189</v>
      </c>
      <c r="G27" s="167">
        <v>15750903.12498481</v>
      </c>
      <c r="H27" s="117">
        <v>0.130776</v>
      </c>
      <c r="I27" s="113">
        <v>8.2089337446629329E-2</v>
      </c>
      <c r="J27" s="117">
        <v>0.111383</v>
      </c>
      <c r="K27" s="114">
        <v>67.218800000000002</v>
      </c>
      <c r="L27" s="114">
        <v>104.94055319999488</v>
      </c>
      <c r="M27" s="114">
        <v>82.227800000000002</v>
      </c>
      <c r="N27" s="170">
        <v>2382229.8018</v>
      </c>
      <c r="O27" s="170">
        <v>12039278.9016</v>
      </c>
      <c r="P27" s="170">
        <v>14421508.703400001</v>
      </c>
      <c r="Q27" s="170">
        <v>687671368.46630502</v>
      </c>
      <c r="R27" s="170">
        <v>412980916.02975965</v>
      </c>
      <c r="S27" s="170">
        <v>1100652284.4960649</v>
      </c>
      <c r="T27" s="170">
        <v>15420454.1601</v>
      </c>
      <c r="U27" s="170">
        <v>29443991.928240001</v>
      </c>
      <c r="V27" s="170">
        <v>44864446.088440001</v>
      </c>
      <c r="W27" s="170">
        <v>5021441.5350000001</v>
      </c>
      <c r="X27" s="170">
        <v>20221832.228099998</v>
      </c>
      <c r="Y27" s="170">
        <v>25243273.763</v>
      </c>
      <c r="Z27" s="170">
        <v>1510.3099</v>
      </c>
      <c r="AA27" s="170">
        <v>0</v>
      </c>
      <c r="AB27" s="170">
        <v>1510.3099</v>
      </c>
    </row>
    <row r="28" spans="1:28" x14ac:dyDescent="0.2">
      <c r="A28" s="110" t="s">
        <v>107</v>
      </c>
      <c r="B28" s="166">
        <v>102783411.6788156</v>
      </c>
      <c r="C28" s="166">
        <v>62133791.484446429</v>
      </c>
      <c r="D28" s="166">
        <v>164917203.16326192</v>
      </c>
      <c r="E28" s="167">
        <v>481385.66640410002</v>
      </c>
      <c r="F28" s="167">
        <v>268793.33915007999</v>
      </c>
      <c r="G28" s="167">
        <v>750179.00555418001</v>
      </c>
      <c r="H28" s="117">
        <v>0.13167799999999999</v>
      </c>
      <c r="I28" s="113">
        <v>8.1459162614192324E-2</v>
      </c>
      <c r="J28" s="117">
        <v>0.11271399999999999</v>
      </c>
      <c r="K28" s="114">
        <v>53.510300000000001</v>
      </c>
      <c r="L28" s="114">
        <v>90.684049019049226</v>
      </c>
      <c r="M28" s="114">
        <v>67.523899999999998</v>
      </c>
      <c r="N28" s="170">
        <v>155450.78529999999</v>
      </c>
      <c r="O28" s="170">
        <v>0</v>
      </c>
      <c r="P28" s="170">
        <v>155450.78529999999</v>
      </c>
      <c r="Q28" s="170">
        <v>102325039.47931559</v>
      </c>
      <c r="R28" s="170">
        <v>60438754.949246429</v>
      </c>
      <c r="S28" s="170">
        <v>162763794.42866191</v>
      </c>
      <c r="T28" s="170">
        <v>294993.96600000001</v>
      </c>
      <c r="U28" s="170">
        <v>652118.84310000006</v>
      </c>
      <c r="V28" s="170">
        <v>947112.80909999995</v>
      </c>
      <c r="W28" s="170">
        <v>163378.2335</v>
      </c>
      <c r="X28" s="170">
        <v>1042917.6921</v>
      </c>
      <c r="Y28" s="170">
        <v>1206295.9254999999</v>
      </c>
      <c r="Z28" s="170">
        <v>0</v>
      </c>
      <c r="AA28" s="170">
        <v>0</v>
      </c>
      <c r="AB28" s="170">
        <v>0</v>
      </c>
    </row>
    <row r="29" spans="1:28" x14ac:dyDescent="0.2">
      <c r="A29" s="110" t="s">
        <v>108</v>
      </c>
      <c r="B29" s="166">
        <v>83003755.799403295</v>
      </c>
      <c r="C29" s="166">
        <v>151029627.93336666</v>
      </c>
      <c r="D29" s="166">
        <v>234033383.73277</v>
      </c>
      <c r="E29" s="167">
        <v>15852673.340402931</v>
      </c>
      <c r="F29" s="167">
        <v>880196.73674903007</v>
      </c>
      <c r="G29" s="167">
        <v>16732870.07715193</v>
      </c>
      <c r="H29" s="117">
        <v>0.12828300000000001</v>
      </c>
      <c r="I29" s="113">
        <v>0.11229618305760984</v>
      </c>
      <c r="J29" s="117">
        <v>0.11748</v>
      </c>
      <c r="K29" s="114">
        <v>51.995800000000003</v>
      </c>
      <c r="L29" s="114">
        <v>69.534205969413534</v>
      </c>
      <c r="M29" s="114">
        <v>63.850499999999997</v>
      </c>
      <c r="N29" s="170">
        <v>333.07659999999998</v>
      </c>
      <c r="O29" s="170">
        <v>0</v>
      </c>
      <c r="P29" s="170">
        <v>333.07659999999998</v>
      </c>
      <c r="Q29" s="170">
        <v>72793104.004619196</v>
      </c>
      <c r="R29" s="170">
        <v>148025755.6293284</v>
      </c>
      <c r="S29" s="170">
        <v>220818859.63394758</v>
      </c>
      <c r="T29" s="170">
        <v>134089.8297</v>
      </c>
      <c r="U29" s="170">
        <v>2089791.68701</v>
      </c>
      <c r="V29" s="170">
        <v>2223881.5167100001</v>
      </c>
      <c r="W29" s="170">
        <v>10076561.9650841</v>
      </c>
      <c r="X29" s="170">
        <v>914080.61702828004</v>
      </c>
      <c r="Y29" s="170">
        <v>10990642.582112402</v>
      </c>
      <c r="Z29" s="170">
        <v>0</v>
      </c>
      <c r="AA29" s="170">
        <v>0</v>
      </c>
      <c r="AB29" s="170">
        <v>0</v>
      </c>
    </row>
    <row r="30" spans="1:28" x14ac:dyDescent="0.2">
      <c r="A30" s="110" t="s">
        <v>109</v>
      </c>
      <c r="B30" s="166">
        <v>1180287496.8957129</v>
      </c>
      <c r="C30" s="166">
        <v>1647712979.0710461</v>
      </c>
      <c r="D30" s="166">
        <v>2828000475.9667611</v>
      </c>
      <c r="E30" s="167">
        <v>32452827.926757403</v>
      </c>
      <c r="F30" s="167">
        <v>19899750.69863138</v>
      </c>
      <c r="G30" s="167">
        <v>52352578.625388779</v>
      </c>
      <c r="H30" s="117">
        <v>0.147758</v>
      </c>
      <c r="I30" s="113">
        <v>8.5098821425283161E-2</v>
      </c>
      <c r="J30" s="117">
        <v>0.111318</v>
      </c>
      <c r="K30" s="114">
        <v>67.501900000000006</v>
      </c>
      <c r="L30" s="114">
        <v>92.752580909984829</v>
      </c>
      <c r="M30" s="114">
        <v>82.176900000000003</v>
      </c>
      <c r="N30" s="170">
        <v>19331070.604699999</v>
      </c>
      <c r="O30" s="170">
        <v>22034256.483968001</v>
      </c>
      <c r="P30" s="170">
        <v>41365327.088668004</v>
      </c>
      <c r="Q30" s="170">
        <v>1101669447.9361129</v>
      </c>
      <c r="R30" s="170">
        <v>1530674081.8446605</v>
      </c>
      <c r="S30" s="170">
        <v>2632343529.7807755</v>
      </c>
      <c r="T30" s="170">
        <v>48220817.154099993</v>
      </c>
      <c r="U30" s="170">
        <v>68806047.407062441</v>
      </c>
      <c r="V30" s="170">
        <v>117026864.56116243</v>
      </c>
      <c r="W30" s="170">
        <v>29899275.410300002</v>
      </c>
      <c r="X30" s="170">
        <v>43504653.837702967</v>
      </c>
      <c r="Y30" s="170">
        <v>73403929.248002991</v>
      </c>
      <c r="Z30" s="170">
        <v>497956.39519999997</v>
      </c>
      <c r="AA30" s="170">
        <v>4728195.9816199997</v>
      </c>
      <c r="AB30" s="170">
        <v>5226152.3768199999</v>
      </c>
    </row>
    <row r="31" spans="1:28" x14ac:dyDescent="0.2">
      <c r="A31" s="110" t="s">
        <v>110</v>
      </c>
      <c r="B31" s="166">
        <v>2718063469.5527606</v>
      </c>
      <c r="C31" s="166">
        <v>348879493.521029</v>
      </c>
      <c r="D31" s="166">
        <v>3066942963.0737929</v>
      </c>
      <c r="E31" s="167">
        <v>70929883.554342762</v>
      </c>
      <c r="F31" s="167">
        <v>10317369.66749379</v>
      </c>
      <c r="G31" s="167">
        <v>81247253.221836567</v>
      </c>
      <c r="H31" s="117">
        <v>0.15393499999999999</v>
      </c>
      <c r="I31" s="113">
        <v>8.9302227801004663E-2</v>
      </c>
      <c r="J31" s="117">
        <v>0.14596700000000001</v>
      </c>
      <c r="K31" s="114">
        <v>58.950600000000001</v>
      </c>
      <c r="L31" s="114">
        <v>80.217387400614527</v>
      </c>
      <c r="M31" s="114">
        <v>61.386099999999999</v>
      </c>
      <c r="N31" s="170">
        <v>54650863.367799997</v>
      </c>
      <c r="O31" s="170">
        <v>15857011.019475998</v>
      </c>
      <c r="P31" s="170">
        <v>70507874.387276009</v>
      </c>
      <c r="Q31" s="170">
        <v>2526181255.6572609</v>
      </c>
      <c r="R31" s="170">
        <v>307762841.95238096</v>
      </c>
      <c r="S31" s="170">
        <v>2833944097.609745</v>
      </c>
      <c r="T31" s="170">
        <v>118734465.46090001</v>
      </c>
      <c r="U31" s="170">
        <v>17087883.74354</v>
      </c>
      <c r="V31" s="170">
        <v>135822349.20443997</v>
      </c>
      <c r="W31" s="170">
        <v>69968767.725999996</v>
      </c>
      <c r="X31" s="170">
        <v>21760186.535807997</v>
      </c>
      <c r="Y31" s="170">
        <v>91728954.261708006</v>
      </c>
      <c r="Z31" s="170">
        <v>3178980.7086</v>
      </c>
      <c r="AA31" s="170">
        <v>2268581.2893000003</v>
      </c>
      <c r="AB31" s="170">
        <v>5447561.9978999998</v>
      </c>
    </row>
    <row r="32" spans="1:28" x14ac:dyDescent="0.2">
      <c r="A32" s="110" t="s">
        <v>177</v>
      </c>
      <c r="B32" s="166">
        <v>99144715.597005159</v>
      </c>
      <c r="C32" s="166">
        <v>113226925.10563175</v>
      </c>
      <c r="D32" s="166">
        <v>212371640.7026369</v>
      </c>
      <c r="E32" s="167">
        <v>3109095.2193147</v>
      </c>
      <c r="F32" s="167">
        <v>2569674.7459487203</v>
      </c>
      <c r="G32" s="167">
        <v>5678769.9652634198</v>
      </c>
      <c r="H32" s="117">
        <v>0.16059699999999999</v>
      </c>
      <c r="I32" s="113">
        <v>8.7192182972611901E-2</v>
      </c>
      <c r="J32" s="117">
        <v>0.121562</v>
      </c>
      <c r="K32" s="114">
        <v>59.792299999999997</v>
      </c>
      <c r="L32" s="114">
        <v>69.456674123404696</v>
      </c>
      <c r="M32" s="114">
        <v>64.920199999999994</v>
      </c>
      <c r="N32" s="170">
        <v>2333192.9669999997</v>
      </c>
      <c r="O32" s="170">
        <v>5735417.5159179987</v>
      </c>
      <c r="P32" s="170">
        <v>8068610.4829179998</v>
      </c>
      <c r="Q32" s="170">
        <v>92736208.705405146</v>
      </c>
      <c r="R32" s="170">
        <v>103416498.11702776</v>
      </c>
      <c r="S32" s="170">
        <v>196152706.82253289</v>
      </c>
      <c r="T32" s="170">
        <v>2024915.9405</v>
      </c>
      <c r="U32" s="170">
        <v>2361570.2697999999</v>
      </c>
      <c r="V32" s="170">
        <v>4386486.2103000004</v>
      </c>
      <c r="W32" s="170">
        <v>4383590.9511000002</v>
      </c>
      <c r="X32" s="170">
        <v>6621450.44092</v>
      </c>
      <c r="Y32" s="170">
        <v>11005041.39192</v>
      </c>
      <c r="Z32" s="170">
        <v>0</v>
      </c>
      <c r="AA32" s="170">
        <v>827406.27788399998</v>
      </c>
      <c r="AB32" s="170">
        <v>827406.27788399998</v>
      </c>
    </row>
    <row r="33" spans="1:28" x14ac:dyDescent="0.2">
      <c r="A33" s="110" t="s">
        <v>208</v>
      </c>
      <c r="B33" s="166">
        <v>211491624.82809409</v>
      </c>
      <c r="C33" s="166">
        <v>498744132.33297765</v>
      </c>
      <c r="D33" s="166">
        <v>710235757.16107178</v>
      </c>
      <c r="E33" s="167">
        <v>6563790.4429109702</v>
      </c>
      <c r="F33" s="167">
        <v>13957913.30723292</v>
      </c>
      <c r="G33" s="167">
        <v>20521703.750143893</v>
      </c>
      <c r="H33" s="117">
        <v>0.13127900000000001</v>
      </c>
      <c r="I33" s="113">
        <v>8.9966537668093441E-2</v>
      </c>
      <c r="J33" s="117">
        <v>0.10219200000000001</v>
      </c>
      <c r="K33" s="114">
        <v>49.235599999999998</v>
      </c>
      <c r="L33" s="114">
        <v>59.569507525835171</v>
      </c>
      <c r="M33" s="114">
        <v>56.498100000000001</v>
      </c>
      <c r="N33" s="170">
        <v>512160.17</v>
      </c>
      <c r="O33" s="170">
        <v>14472536.5605</v>
      </c>
      <c r="P33" s="170">
        <v>14984696.7304</v>
      </c>
      <c r="Q33" s="170">
        <v>158552296.21539411</v>
      </c>
      <c r="R33" s="170">
        <v>376603068.98797768</v>
      </c>
      <c r="S33" s="170">
        <v>535155365.20337182</v>
      </c>
      <c r="T33" s="170">
        <v>49198495.850000001</v>
      </c>
      <c r="U33" s="170">
        <v>105210996.36469997</v>
      </c>
      <c r="V33" s="170">
        <v>154409492.21469998</v>
      </c>
      <c r="W33" s="170">
        <v>3740832.7626999998</v>
      </c>
      <c r="X33" s="170">
        <v>15971989.9003</v>
      </c>
      <c r="Y33" s="170">
        <v>19712822.662999999</v>
      </c>
      <c r="Z33" s="170">
        <v>0</v>
      </c>
      <c r="AA33" s="170">
        <v>958077.08</v>
      </c>
      <c r="AB33" s="170">
        <v>958077.08</v>
      </c>
    </row>
    <row r="34" spans="1:28" x14ac:dyDescent="0.2">
      <c r="A34" s="111" t="s">
        <v>111</v>
      </c>
      <c r="B34" s="166">
        <v>16346747191.258646</v>
      </c>
      <c r="C34" s="166">
        <v>5696210442.0181799</v>
      </c>
      <c r="D34" s="166">
        <v>22042957633.276833</v>
      </c>
      <c r="E34" s="167">
        <v>442518680.80717796</v>
      </c>
      <c r="F34" s="167">
        <v>41546865.213151105</v>
      </c>
      <c r="G34" s="167">
        <v>484065546.02032918</v>
      </c>
      <c r="H34" s="117">
        <v>0.15667900000000001</v>
      </c>
      <c r="I34" s="113">
        <v>6.9506350446650031E-2</v>
      </c>
      <c r="J34" s="117">
        <v>0.13455</v>
      </c>
      <c r="K34" s="114">
        <v>95.141300000000001</v>
      </c>
      <c r="L34" s="114">
        <v>140.36508513009107</v>
      </c>
      <c r="M34" s="114">
        <v>106.70699999999999</v>
      </c>
      <c r="N34" s="170">
        <v>208921933.10734534</v>
      </c>
      <c r="O34" s="170">
        <v>47601297.017698795</v>
      </c>
      <c r="P34" s="170">
        <v>256523230.12514418</v>
      </c>
      <c r="Q34" s="170">
        <v>15116957219.462757</v>
      </c>
      <c r="R34" s="170">
        <v>5300771856.0715704</v>
      </c>
      <c r="S34" s="170">
        <v>20417729075.534336</v>
      </c>
      <c r="T34" s="170">
        <v>811956030.78259993</v>
      </c>
      <c r="U34" s="170">
        <v>289790384.87481833</v>
      </c>
      <c r="V34" s="170">
        <v>1101746415.6574183</v>
      </c>
      <c r="W34" s="170">
        <v>358310552.44948715</v>
      </c>
      <c r="X34" s="170">
        <v>85130278.909191832</v>
      </c>
      <c r="Y34" s="170">
        <v>443440831.35867894</v>
      </c>
      <c r="Z34" s="170">
        <v>59523388.5638</v>
      </c>
      <c r="AA34" s="170">
        <v>20517922.162599999</v>
      </c>
      <c r="AB34" s="170">
        <v>80041310.726400003</v>
      </c>
    </row>
    <row r="35" spans="1:28" x14ac:dyDescent="0.2">
      <c r="A35" s="110" t="s">
        <v>209</v>
      </c>
      <c r="B35" s="166">
        <v>120734545.65989457</v>
      </c>
      <c r="C35" s="166">
        <v>67013636.718484588</v>
      </c>
      <c r="D35" s="166">
        <v>187748182.37837917</v>
      </c>
      <c r="E35" s="167">
        <v>2763665.9979397599</v>
      </c>
      <c r="F35" s="167">
        <v>1512555.9105629399</v>
      </c>
      <c r="G35" s="167">
        <v>4276221.9085026905</v>
      </c>
      <c r="H35" s="117">
        <v>0.158195</v>
      </c>
      <c r="I35" s="113">
        <v>9.1176121497513321E-2</v>
      </c>
      <c r="J35" s="117">
        <v>0.134355</v>
      </c>
      <c r="K35" s="114">
        <v>56.152099999999997</v>
      </c>
      <c r="L35" s="114">
        <v>57.579871751889954</v>
      </c>
      <c r="M35" s="114">
        <v>56.658499999999997</v>
      </c>
      <c r="N35" s="170">
        <v>976331.13640000008</v>
      </c>
      <c r="O35" s="170">
        <v>400854.97620000003</v>
      </c>
      <c r="P35" s="170">
        <v>1377186.1125999999</v>
      </c>
      <c r="Q35" s="170">
        <v>115233831.63670862</v>
      </c>
      <c r="R35" s="170">
        <v>64422421.071684584</v>
      </c>
      <c r="S35" s="170">
        <v>179656252.70849323</v>
      </c>
      <c r="T35" s="170">
        <v>3882141.4811999998</v>
      </c>
      <c r="U35" s="170">
        <v>1603498.1475999998</v>
      </c>
      <c r="V35" s="170">
        <v>5485639.6287000002</v>
      </c>
      <c r="W35" s="170">
        <v>1618572.54198596</v>
      </c>
      <c r="X35" s="170">
        <v>987717.49919999996</v>
      </c>
      <c r="Y35" s="170">
        <v>2606290.0411859602</v>
      </c>
      <c r="Z35" s="170">
        <v>0</v>
      </c>
      <c r="AA35" s="170">
        <v>0</v>
      </c>
      <c r="AB35" s="170">
        <v>0</v>
      </c>
    </row>
    <row r="36" spans="1:28" x14ac:dyDescent="0.2">
      <c r="A36" s="110" t="s">
        <v>210</v>
      </c>
      <c r="B36" s="166">
        <v>8345919291.9203758</v>
      </c>
      <c r="C36" s="166">
        <v>1217762143.9880121</v>
      </c>
      <c r="D36" s="166">
        <v>9563681435.9083862</v>
      </c>
      <c r="E36" s="167">
        <v>336808738.3271234</v>
      </c>
      <c r="F36" s="167">
        <v>8046559.6153279189</v>
      </c>
      <c r="G36" s="167">
        <v>344855297.94245124</v>
      </c>
      <c r="H36" s="117">
        <v>0.17608399999999999</v>
      </c>
      <c r="I36" s="113">
        <v>6.9836210527149625E-2</v>
      </c>
      <c r="J36" s="117">
        <v>0.162048</v>
      </c>
      <c r="K36" s="114">
        <v>61.407499999999999</v>
      </c>
      <c r="L36" s="114">
        <v>77.117960485323621</v>
      </c>
      <c r="M36" s="114">
        <v>63.3872</v>
      </c>
      <c r="N36" s="170">
        <v>133957774.38244535</v>
      </c>
      <c r="O36" s="170">
        <v>10253267.88935481</v>
      </c>
      <c r="P36" s="170">
        <v>144211042.27180013</v>
      </c>
      <c r="Q36" s="170">
        <v>7682261140.1270924</v>
      </c>
      <c r="R36" s="170">
        <v>1163458509.8490353</v>
      </c>
      <c r="S36" s="170">
        <v>8845719649.976326</v>
      </c>
      <c r="T36" s="170">
        <v>404213677.99658245</v>
      </c>
      <c r="U36" s="170">
        <v>34669982.936312996</v>
      </c>
      <c r="V36" s="170">
        <v>438883660.93279541</v>
      </c>
      <c r="W36" s="170">
        <v>234374304.11320108</v>
      </c>
      <c r="X36" s="170">
        <v>16242944.85446384</v>
      </c>
      <c r="Y36" s="170">
        <v>250617248.96756485</v>
      </c>
      <c r="Z36" s="170">
        <v>25070169.683499999</v>
      </c>
      <c r="AA36" s="170">
        <v>3390706.3481999999</v>
      </c>
      <c r="AB36" s="170">
        <v>28460876.0317</v>
      </c>
    </row>
    <row r="37" spans="1:28" x14ac:dyDescent="0.2">
      <c r="A37" s="110" t="s">
        <v>211</v>
      </c>
      <c r="B37" s="166">
        <v>853811.46430000011</v>
      </c>
      <c r="C37" s="166">
        <v>0</v>
      </c>
      <c r="D37" s="166">
        <v>853811.46430000011</v>
      </c>
      <c r="E37" s="167">
        <v>229988.03638343999</v>
      </c>
      <c r="F37" s="167">
        <v>0</v>
      </c>
      <c r="G37" s="167">
        <v>229988.03638343999</v>
      </c>
      <c r="H37" s="117">
        <v>0.29822100000000001</v>
      </c>
      <c r="I37" s="113" t="s">
        <v>280</v>
      </c>
      <c r="J37" s="117">
        <v>0.29822100000000001</v>
      </c>
      <c r="K37" s="114">
        <v>46.351399999999998</v>
      </c>
      <c r="L37" s="114" t="s">
        <v>280</v>
      </c>
      <c r="M37" s="114">
        <v>46.351399999999998</v>
      </c>
      <c r="N37" s="170">
        <v>83714.1109</v>
      </c>
      <c r="O37" s="170">
        <v>0</v>
      </c>
      <c r="P37" s="170">
        <v>83714.1109</v>
      </c>
      <c r="Q37" s="170">
        <v>366956.76200000016</v>
      </c>
      <c r="R37" s="170">
        <v>0</v>
      </c>
      <c r="S37" s="170">
        <v>366956.76200000016</v>
      </c>
      <c r="T37" s="170">
        <v>251102.72349999999</v>
      </c>
      <c r="U37" s="170">
        <v>0</v>
      </c>
      <c r="V37" s="170">
        <v>251102.72349999999</v>
      </c>
      <c r="W37" s="170">
        <v>224900.3885</v>
      </c>
      <c r="X37" s="170">
        <v>0</v>
      </c>
      <c r="Y37" s="170">
        <v>224900.3885</v>
      </c>
      <c r="Z37" s="170">
        <v>10851.5903</v>
      </c>
      <c r="AA37" s="170">
        <v>0</v>
      </c>
      <c r="AB37" s="170">
        <v>10851.5903</v>
      </c>
    </row>
    <row r="38" spans="1:28" x14ac:dyDescent="0.2">
      <c r="A38" s="110" t="s">
        <v>112</v>
      </c>
      <c r="B38" s="166">
        <v>429628699.99105394</v>
      </c>
      <c r="C38" s="166">
        <v>14.6572</v>
      </c>
      <c r="D38" s="166">
        <v>429628714.64825404</v>
      </c>
      <c r="E38" s="167">
        <v>13476088.580065191</v>
      </c>
      <c r="F38" s="167">
        <v>0</v>
      </c>
      <c r="G38" s="167">
        <v>13476088.580065191</v>
      </c>
      <c r="H38" s="117">
        <v>0.10437</v>
      </c>
      <c r="I38" s="113" t="s">
        <v>280</v>
      </c>
      <c r="J38" s="117">
        <v>0.10437</v>
      </c>
      <c r="K38" s="114">
        <v>16.633600000000001</v>
      </c>
      <c r="L38" s="114" t="s">
        <v>280</v>
      </c>
      <c r="M38" s="114">
        <v>16.633600000000001</v>
      </c>
      <c r="N38" s="170">
        <v>2516461.0990000004</v>
      </c>
      <c r="O38" s="170">
        <v>0</v>
      </c>
      <c r="P38" s="170">
        <v>2516461.0990000004</v>
      </c>
      <c r="Q38" s="170">
        <v>421035519.29705393</v>
      </c>
      <c r="R38" s="170">
        <v>14.6572</v>
      </c>
      <c r="S38" s="170">
        <v>421035533.95425403</v>
      </c>
      <c r="T38" s="170">
        <v>5427763.5148999998</v>
      </c>
      <c r="U38" s="170">
        <v>0</v>
      </c>
      <c r="V38" s="170">
        <v>5427763.5148999998</v>
      </c>
      <c r="W38" s="170">
        <v>3165417.1791000003</v>
      </c>
      <c r="X38" s="170">
        <v>0</v>
      </c>
      <c r="Y38" s="170">
        <v>3165417.1791000003</v>
      </c>
      <c r="Z38" s="170">
        <v>0</v>
      </c>
      <c r="AA38" s="170">
        <v>0</v>
      </c>
      <c r="AB38" s="170">
        <v>0</v>
      </c>
    </row>
    <row r="39" spans="1:28" x14ac:dyDescent="0.2">
      <c r="A39" s="110" t="s">
        <v>113</v>
      </c>
      <c r="B39" s="166">
        <v>63798115.357899994</v>
      </c>
      <c r="C39" s="166">
        <v>9292696.1650729999</v>
      </c>
      <c r="D39" s="166">
        <v>73090811.522973001</v>
      </c>
      <c r="E39" s="167">
        <v>10256468.023733782</v>
      </c>
      <c r="F39" s="167">
        <v>4375233.15107085</v>
      </c>
      <c r="G39" s="167">
        <v>14631701.17480463</v>
      </c>
      <c r="H39" s="117">
        <v>0.155471</v>
      </c>
      <c r="I39" s="113">
        <v>9.6755688687311034E-2</v>
      </c>
      <c r="J39" s="117">
        <v>0.149034</v>
      </c>
      <c r="K39" s="114">
        <v>191.29</v>
      </c>
      <c r="L39" s="114">
        <v>71.845733565779952</v>
      </c>
      <c r="M39" s="114">
        <v>178.18100000000001</v>
      </c>
      <c r="N39" s="170">
        <v>3442489.7528000004</v>
      </c>
      <c r="O39" s="170">
        <v>2583306.0025800001</v>
      </c>
      <c r="P39" s="170">
        <v>6025795.75538</v>
      </c>
      <c r="Q39" s="170">
        <v>49552772.796399988</v>
      </c>
      <c r="R39" s="170">
        <v>4838076.3074229993</v>
      </c>
      <c r="S39" s="170">
        <v>54390849.103723004</v>
      </c>
      <c r="T39" s="170">
        <v>5079156.9732999997</v>
      </c>
      <c r="U39" s="170">
        <v>268643.21159999998</v>
      </c>
      <c r="V39" s="170">
        <v>5347800.1848999998</v>
      </c>
      <c r="W39" s="170">
        <v>9166185.588200001</v>
      </c>
      <c r="X39" s="170">
        <v>4185976.6460500001</v>
      </c>
      <c r="Y39" s="170">
        <v>13352162.23435</v>
      </c>
      <c r="Z39" s="170">
        <v>0</v>
      </c>
      <c r="AA39" s="170">
        <v>0</v>
      </c>
      <c r="AB39" s="170">
        <v>0</v>
      </c>
    </row>
    <row r="40" spans="1:28" x14ac:dyDescent="0.2">
      <c r="A40" s="110" t="s">
        <v>114</v>
      </c>
      <c r="B40" s="166">
        <v>456575780.82560003</v>
      </c>
      <c r="C40" s="166">
        <v>5276840.7949709995</v>
      </c>
      <c r="D40" s="166">
        <v>461852621.62057102</v>
      </c>
      <c r="E40" s="167">
        <v>27057409.628760926</v>
      </c>
      <c r="F40" s="167">
        <v>1527991.0084697399</v>
      </c>
      <c r="G40" s="167">
        <v>28585400.637230668</v>
      </c>
      <c r="H40" s="117">
        <v>0.328262</v>
      </c>
      <c r="I40" s="113">
        <v>0.34910500765423014</v>
      </c>
      <c r="J40" s="117">
        <v>0.32849800000000001</v>
      </c>
      <c r="K40" s="114">
        <v>222.15799999999999</v>
      </c>
      <c r="L40" s="114">
        <v>98.207454083987528</v>
      </c>
      <c r="M40" s="114">
        <v>220.756</v>
      </c>
      <c r="N40" s="170">
        <v>9972626.3456999995</v>
      </c>
      <c r="O40" s="170">
        <v>1462839.1623000002</v>
      </c>
      <c r="P40" s="170">
        <v>11435465.507999999</v>
      </c>
      <c r="Q40" s="170">
        <v>407497020.64660001</v>
      </c>
      <c r="R40" s="170">
        <v>3512221.1689709993</v>
      </c>
      <c r="S40" s="170">
        <v>411009241.81557101</v>
      </c>
      <c r="T40" s="170">
        <v>37260250.940499999</v>
      </c>
      <c r="U40" s="170">
        <v>290855.59259999997</v>
      </c>
      <c r="V40" s="170">
        <v>37551106.533100002</v>
      </c>
      <c r="W40" s="170">
        <v>11818509.238500001</v>
      </c>
      <c r="X40" s="170">
        <v>1473764.0333999998</v>
      </c>
      <c r="Y40" s="170">
        <v>13292273.2719</v>
      </c>
      <c r="Z40" s="170">
        <v>0</v>
      </c>
      <c r="AA40" s="170">
        <v>0</v>
      </c>
      <c r="AB40" s="170">
        <v>0</v>
      </c>
    </row>
    <row r="41" spans="1:28" x14ac:dyDescent="0.2">
      <c r="A41" s="110" t="s">
        <v>115</v>
      </c>
      <c r="B41" s="166">
        <v>6602935849.6525183</v>
      </c>
      <c r="C41" s="166">
        <v>4395542582.4899082</v>
      </c>
      <c r="D41" s="166">
        <v>10998478432.142427</v>
      </c>
      <c r="E41" s="167">
        <v>49762101.718937315</v>
      </c>
      <c r="F41" s="167">
        <v>26019107.075409673</v>
      </c>
      <c r="G41" s="167">
        <v>75781208.794346973</v>
      </c>
      <c r="H41" s="117">
        <v>0.122839</v>
      </c>
      <c r="I41" s="113">
        <v>6.865905849800473E-2</v>
      </c>
      <c r="J41" s="117">
        <v>0.10141699999999999</v>
      </c>
      <c r="K41" s="114">
        <v>138.405</v>
      </c>
      <c r="L41" s="114">
        <v>159.54198738946934</v>
      </c>
      <c r="M41" s="114">
        <v>146.80199999999999</v>
      </c>
      <c r="N41" s="170">
        <v>53652105.367600001</v>
      </c>
      <c r="O41" s="170">
        <v>32834829.355253991</v>
      </c>
      <c r="P41" s="170">
        <v>86486934.722854018</v>
      </c>
      <c r="Q41" s="170">
        <v>6130902104.0214005</v>
      </c>
      <c r="R41" s="170">
        <v>4063318249.1078649</v>
      </c>
      <c r="S41" s="170">
        <v>10194220353.129166</v>
      </c>
      <c r="T41" s="170">
        <v>345902662.00411755</v>
      </c>
      <c r="U41" s="170">
        <v>252944922.21177533</v>
      </c>
      <c r="V41" s="170">
        <v>598847584.21589291</v>
      </c>
      <c r="W41" s="170">
        <v>91688716.337000012</v>
      </c>
      <c r="X41" s="170">
        <v>62152195.355867989</v>
      </c>
      <c r="Y41" s="170">
        <v>153840911.69296801</v>
      </c>
      <c r="Z41" s="170">
        <v>34442367.289999999</v>
      </c>
      <c r="AA41" s="170">
        <v>17127215.814399999</v>
      </c>
      <c r="AB41" s="170">
        <v>51569583.104399994</v>
      </c>
    </row>
    <row r="42" spans="1:28" s="123" customFormat="1" x14ac:dyDescent="0.2">
      <c r="A42" s="119" t="s">
        <v>212</v>
      </c>
      <c r="B42" s="168">
        <v>4859753529.7371492</v>
      </c>
      <c r="C42" s="168">
        <v>3642440918.8412676</v>
      </c>
      <c r="D42" s="168">
        <v>8502194448.5784121</v>
      </c>
      <c r="E42" s="169">
        <v>41198242.073949561</v>
      </c>
      <c r="F42" s="169">
        <v>23378820.92648473</v>
      </c>
      <c r="G42" s="169">
        <v>64577063.000434294</v>
      </c>
      <c r="H42" s="120">
        <v>0.121669</v>
      </c>
      <c r="I42" s="121">
        <v>6.8808941000269616E-2</v>
      </c>
      <c r="J42" s="120">
        <v>9.9092700000000006E-2</v>
      </c>
      <c r="K42" s="122">
        <v>141.10499999999999</v>
      </c>
      <c r="L42" s="122">
        <v>161.88836903808115</v>
      </c>
      <c r="M42" s="122">
        <v>149.959</v>
      </c>
      <c r="N42" s="171">
        <v>47316071.519000001</v>
      </c>
      <c r="O42" s="171">
        <v>27229529.127053991</v>
      </c>
      <c r="P42" s="171">
        <v>74545600.646054</v>
      </c>
      <c r="Q42" s="171">
        <v>4482177598.0047493</v>
      </c>
      <c r="R42" s="171">
        <v>3348348293.7006874</v>
      </c>
      <c r="S42" s="171">
        <v>7830525891.7054319</v>
      </c>
      <c r="T42" s="171">
        <v>263812784.75710002</v>
      </c>
      <c r="U42" s="171">
        <v>222150571.03932187</v>
      </c>
      <c r="V42" s="171">
        <v>485963355.79642189</v>
      </c>
      <c r="W42" s="171">
        <v>79615956.274299994</v>
      </c>
      <c r="X42" s="171">
        <v>56907537.222957984</v>
      </c>
      <c r="Y42" s="171">
        <v>136523493.49725801</v>
      </c>
      <c r="Z42" s="171">
        <v>34147190.700999998</v>
      </c>
      <c r="AA42" s="171">
        <v>15034516.8783</v>
      </c>
      <c r="AB42" s="171">
        <v>49181707.579300001</v>
      </c>
    </row>
    <row r="43" spans="1:28" s="123" customFormat="1" x14ac:dyDescent="0.2">
      <c r="A43" s="119" t="s">
        <v>213</v>
      </c>
      <c r="B43" s="168">
        <v>1086267190.5264373</v>
      </c>
      <c r="C43" s="168">
        <v>521029995.11010557</v>
      </c>
      <c r="D43" s="168">
        <v>1607297185.6365418</v>
      </c>
      <c r="E43" s="169">
        <v>4442440.6219547894</v>
      </c>
      <c r="F43" s="169">
        <v>1423579.3554836302</v>
      </c>
      <c r="G43" s="169">
        <v>5866019.9774384294</v>
      </c>
      <c r="H43" s="120">
        <v>0.119918</v>
      </c>
      <c r="I43" s="121">
        <v>6.7925207628708406E-2</v>
      </c>
      <c r="J43" s="120">
        <v>0.103161</v>
      </c>
      <c r="K43" s="122">
        <v>141.64099999999999</v>
      </c>
      <c r="L43" s="122">
        <v>140.26781016102612</v>
      </c>
      <c r="M43" s="122">
        <v>141.19800000000001</v>
      </c>
      <c r="N43" s="171">
        <v>3196872.5328000002</v>
      </c>
      <c r="O43" s="171">
        <v>4677926.9954000004</v>
      </c>
      <c r="P43" s="171">
        <v>7874799.5282000005</v>
      </c>
      <c r="Q43" s="171">
        <v>1025977137.0856372</v>
      </c>
      <c r="R43" s="171">
        <v>500303415.2778222</v>
      </c>
      <c r="S43" s="171">
        <v>1526280552.3634586</v>
      </c>
      <c r="T43" s="171">
        <v>53652170.518000007</v>
      </c>
      <c r="U43" s="171">
        <v>15260724.53241344</v>
      </c>
      <c r="V43" s="171">
        <v>68912895.050413445</v>
      </c>
      <c r="W43" s="171">
        <v>6486395.3615000006</v>
      </c>
      <c r="X43" s="171">
        <v>3373855.9788700002</v>
      </c>
      <c r="Y43" s="171">
        <v>9860251.3403699994</v>
      </c>
      <c r="Z43" s="171">
        <v>151487.5613</v>
      </c>
      <c r="AA43" s="171">
        <v>2091999.321</v>
      </c>
      <c r="AB43" s="171">
        <v>2243486.8823000002</v>
      </c>
    </row>
    <row r="44" spans="1:28" s="123" customFormat="1" x14ac:dyDescent="0.2">
      <c r="A44" s="119" t="s">
        <v>214</v>
      </c>
      <c r="B44" s="168">
        <v>656915129.38893867</v>
      </c>
      <c r="C44" s="168">
        <v>232071668.53853863</v>
      </c>
      <c r="D44" s="168">
        <v>888986797.92747688</v>
      </c>
      <c r="E44" s="169">
        <v>4121419.02303294</v>
      </c>
      <c r="F44" s="169">
        <v>1216706.7934413098</v>
      </c>
      <c r="G44" s="169">
        <v>5338125.8164742496</v>
      </c>
      <c r="H44" s="120">
        <v>0.136993</v>
      </c>
      <c r="I44" s="121">
        <v>6.7944781436902371E-2</v>
      </c>
      <c r="J44" s="120">
        <v>0.119256</v>
      </c>
      <c r="K44" s="122">
        <v>113.13200000000001</v>
      </c>
      <c r="L44" s="122">
        <v>166.08930094974554</v>
      </c>
      <c r="M44" s="122">
        <v>126.837</v>
      </c>
      <c r="N44" s="171">
        <v>3139161.3158999998</v>
      </c>
      <c r="O44" s="171">
        <v>927373.23289999994</v>
      </c>
      <c r="P44" s="171">
        <v>4066534.5487000002</v>
      </c>
      <c r="Q44" s="171">
        <v>622747368.93092108</v>
      </c>
      <c r="R44" s="171">
        <v>214666540.12945864</v>
      </c>
      <c r="S44" s="171">
        <v>837413909.06027925</v>
      </c>
      <c r="T44" s="171">
        <v>28437706.729017608</v>
      </c>
      <c r="U44" s="171">
        <v>15533626.639939999</v>
      </c>
      <c r="V44" s="171">
        <v>43971333.369057596</v>
      </c>
      <c r="W44" s="171">
        <v>5586364.7012999998</v>
      </c>
      <c r="X44" s="171">
        <v>1870802.1540399999</v>
      </c>
      <c r="Y44" s="171">
        <v>7457166.8553399993</v>
      </c>
      <c r="Z44" s="171">
        <v>143689.02770000001</v>
      </c>
      <c r="AA44" s="171">
        <v>699.61509999999998</v>
      </c>
      <c r="AB44" s="171">
        <v>144388.6428</v>
      </c>
    </row>
    <row r="45" spans="1:28" x14ac:dyDescent="0.2">
      <c r="A45" s="110" t="s">
        <v>215</v>
      </c>
      <c r="B45" s="166">
        <v>320408097.06770003</v>
      </c>
      <c r="C45" s="166">
        <v>1287981.7278440401</v>
      </c>
      <c r="D45" s="166">
        <v>321696078.79554403</v>
      </c>
      <c r="E45" s="167">
        <v>2076575.6240900001</v>
      </c>
      <c r="F45" s="167">
        <v>54965.276410000006</v>
      </c>
      <c r="G45" s="167">
        <v>2131540.9005</v>
      </c>
      <c r="H45" s="117">
        <v>0.19194800000000001</v>
      </c>
      <c r="I45" s="113">
        <v>0.19608100000000001</v>
      </c>
      <c r="J45" s="117">
        <v>0.19195100000000001</v>
      </c>
      <c r="K45" s="114">
        <v>16.5639</v>
      </c>
      <c r="L45" s="114">
        <v>120.343</v>
      </c>
      <c r="M45" s="114">
        <v>16.978999999999999</v>
      </c>
      <c r="N45" s="170">
        <v>4320430.9124999996</v>
      </c>
      <c r="O45" s="170">
        <v>66199.632110000006</v>
      </c>
      <c r="P45" s="170">
        <v>4386630.5446100002</v>
      </c>
      <c r="Q45" s="170">
        <v>304218659.05610007</v>
      </c>
      <c r="R45" s="170">
        <v>1187818.4327040403</v>
      </c>
      <c r="S45" s="170">
        <v>305406477.48880404</v>
      </c>
      <c r="T45" s="170">
        <v>9935490.9484999999</v>
      </c>
      <c r="U45" s="170">
        <v>12482.775029999999</v>
      </c>
      <c r="V45" s="170">
        <v>9947973.7235299982</v>
      </c>
      <c r="W45" s="170">
        <v>6253947.0631000008</v>
      </c>
      <c r="X45" s="170">
        <v>87680.520109999998</v>
      </c>
      <c r="Y45" s="170">
        <v>6341627.5832099998</v>
      </c>
      <c r="Z45" s="170">
        <v>0</v>
      </c>
      <c r="AA45" s="170">
        <v>0</v>
      </c>
      <c r="AB45" s="170">
        <v>0</v>
      </c>
    </row>
    <row r="46" spans="1:28" x14ac:dyDescent="0.2">
      <c r="A46" s="110" t="s">
        <v>216</v>
      </c>
      <c r="B46" s="166">
        <v>5892999.3195000002</v>
      </c>
      <c r="C46" s="166">
        <v>34545.476499999997</v>
      </c>
      <c r="D46" s="166">
        <v>5927544.7960000001</v>
      </c>
      <c r="E46" s="167">
        <v>87644.870044169991</v>
      </c>
      <c r="F46" s="167">
        <v>10453.1759</v>
      </c>
      <c r="G46" s="167">
        <v>98098.045944169993</v>
      </c>
      <c r="H46" s="117">
        <v>5.4149099999999999E-2</v>
      </c>
      <c r="I46" s="113">
        <v>7.0000000000000007E-2</v>
      </c>
      <c r="J46" s="117">
        <v>5.4124499999999999E-2</v>
      </c>
      <c r="K46" s="114">
        <v>59.6374</v>
      </c>
      <c r="L46" s="114">
        <v>121.733</v>
      </c>
      <c r="M46" s="114">
        <v>60.0062</v>
      </c>
      <c r="N46" s="170">
        <v>0</v>
      </c>
      <c r="O46" s="170">
        <v>0</v>
      </c>
      <c r="P46" s="170">
        <v>0</v>
      </c>
      <c r="Q46" s="170">
        <v>5889215.1195</v>
      </c>
      <c r="R46" s="170">
        <v>34545.476499999997</v>
      </c>
      <c r="S46" s="170">
        <v>5923760.5959999999</v>
      </c>
      <c r="T46" s="170">
        <v>3784.2</v>
      </c>
      <c r="U46" s="170">
        <v>0</v>
      </c>
      <c r="V46" s="170">
        <v>3784.2</v>
      </c>
      <c r="W46" s="170">
        <v>0</v>
      </c>
      <c r="X46" s="170">
        <v>0</v>
      </c>
      <c r="Y46" s="170">
        <v>0</v>
      </c>
      <c r="Z46" s="170">
        <v>0</v>
      </c>
      <c r="AA46" s="170">
        <v>0</v>
      </c>
      <c r="AB46" s="170">
        <v>0</v>
      </c>
    </row>
    <row r="47" spans="1:28" x14ac:dyDescent="0.2">
      <c r="A47" s="111" t="s">
        <v>277</v>
      </c>
      <c r="B47" s="166">
        <v>29540870840.118141</v>
      </c>
      <c r="C47" s="166">
        <v>24203019030.663521</v>
      </c>
      <c r="D47" s="166">
        <v>53743889870.781693</v>
      </c>
      <c r="E47" s="167">
        <v>720281941.01477075</v>
      </c>
      <c r="F47" s="167">
        <v>275100184.55506891</v>
      </c>
      <c r="G47" s="167">
        <v>995382125.56983948</v>
      </c>
      <c r="H47" s="117">
        <v>0.15123300000000001</v>
      </c>
      <c r="I47" s="113">
        <v>8.9283786403502902E-2</v>
      </c>
      <c r="J47" s="117">
        <v>0.121501</v>
      </c>
      <c r="K47" s="114">
        <v>78.813299999999998</v>
      </c>
      <c r="L47" s="114">
        <v>99.833680531578182</v>
      </c>
      <c r="M47" s="114">
        <v>88.262299999999996</v>
      </c>
      <c r="N47" s="170">
        <v>420094977.90167683</v>
      </c>
      <c r="O47" s="170">
        <v>436082007.26882946</v>
      </c>
      <c r="P47" s="170">
        <v>856176985.17060626</v>
      </c>
      <c r="Q47" s="170">
        <v>27390802137.047005</v>
      </c>
      <c r="R47" s="170">
        <v>22068059142.182865</v>
      </c>
      <c r="S47" s="170">
        <v>49458861279.229996</v>
      </c>
      <c r="T47" s="170">
        <v>1373987289.9833</v>
      </c>
      <c r="U47" s="170">
        <v>1452480455.6723707</v>
      </c>
      <c r="V47" s="170">
        <v>2826467745.6556711</v>
      </c>
      <c r="W47" s="170">
        <v>711230546.58253896</v>
      </c>
      <c r="X47" s="170">
        <v>630441625.47265208</v>
      </c>
      <c r="Y47" s="170">
        <v>1341672172.0550911</v>
      </c>
      <c r="Z47" s="170">
        <v>64850866.5053</v>
      </c>
      <c r="AA47" s="170">
        <v>52037807.335634001</v>
      </c>
      <c r="AB47" s="170">
        <v>116888673.84093402</v>
      </c>
    </row>
    <row r="48" spans="1:28" x14ac:dyDescent="0.2">
      <c r="A48" s="112" t="s">
        <v>217</v>
      </c>
      <c r="B48" s="166">
        <v>6128881415.3710432</v>
      </c>
      <c r="C48" s="166">
        <v>12056289505.119478</v>
      </c>
      <c r="D48" s="166">
        <v>18185170920.49052</v>
      </c>
      <c r="E48" s="167">
        <v>100034195.99245895</v>
      </c>
      <c r="F48" s="167">
        <v>118568921.07673755</v>
      </c>
      <c r="G48" s="167">
        <v>218603117.06919655</v>
      </c>
      <c r="H48" s="117">
        <v>0.13292899999999999</v>
      </c>
      <c r="I48" s="113">
        <v>9.8532396243399795E-2</v>
      </c>
      <c r="J48" s="117">
        <v>0.110013</v>
      </c>
      <c r="K48" s="114">
        <v>55.3446</v>
      </c>
      <c r="L48" s="114">
        <v>83.9767880675208</v>
      </c>
      <c r="M48" s="114">
        <v>74.421800000000005</v>
      </c>
      <c r="N48" s="170">
        <v>61956142.823299989</v>
      </c>
      <c r="O48" s="170">
        <v>191775252.24530452</v>
      </c>
      <c r="P48" s="170">
        <v>253731395.06860441</v>
      </c>
      <c r="Q48" s="170">
        <v>5796234320.9839211</v>
      </c>
      <c r="R48" s="170">
        <v>10957548644.497252</v>
      </c>
      <c r="S48" s="170">
        <v>16753782965.481272</v>
      </c>
      <c r="T48" s="170">
        <v>210946015.66520002</v>
      </c>
      <c r="U48" s="170">
        <v>865989017.05139971</v>
      </c>
      <c r="V48" s="170">
        <v>1076935032.7165997</v>
      </c>
      <c r="W48" s="170">
        <v>121701078.72192149</v>
      </c>
      <c r="X48" s="170">
        <v>207956714.20742708</v>
      </c>
      <c r="Y48" s="170">
        <v>329657792.92924869</v>
      </c>
      <c r="Z48" s="170">
        <v>0</v>
      </c>
      <c r="AA48" s="170">
        <v>24795129.363400001</v>
      </c>
      <c r="AB48" s="170">
        <v>24795129.363400001</v>
      </c>
    </row>
    <row r="49" spans="1:28" x14ac:dyDescent="0.2">
      <c r="A49" s="112" t="s">
        <v>218</v>
      </c>
      <c r="B49" s="166">
        <v>3219968362.0132985</v>
      </c>
      <c r="C49" s="166">
        <v>5750750118.3081064</v>
      </c>
      <c r="D49" s="166">
        <v>8970718480.3214035</v>
      </c>
      <c r="E49" s="167">
        <v>57703729.032239065</v>
      </c>
      <c r="F49" s="167">
        <v>101253870.5153822</v>
      </c>
      <c r="G49" s="167">
        <v>158957599.54762122</v>
      </c>
      <c r="H49" s="117">
        <v>0.13503799999999999</v>
      </c>
      <c r="I49" s="113">
        <v>7.9405245561904897E-2</v>
      </c>
      <c r="J49" s="117">
        <v>9.9382899999999996E-2</v>
      </c>
      <c r="K49" s="114">
        <v>68.921599999999998</v>
      </c>
      <c r="L49" s="114">
        <v>91.212372292085632</v>
      </c>
      <c r="M49" s="114">
        <v>83.254599999999996</v>
      </c>
      <c r="N49" s="170">
        <v>63484552.179931536</v>
      </c>
      <c r="O49" s="170">
        <v>176462624.33402631</v>
      </c>
      <c r="P49" s="170">
        <v>239947176.5139578</v>
      </c>
      <c r="Q49" s="170">
        <v>2960793483.8022676</v>
      </c>
      <c r="R49" s="170">
        <v>5191632574.448246</v>
      </c>
      <c r="S49" s="170">
        <v>8152426058.2506142</v>
      </c>
      <c r="T49" s="170">
        <v>147922753.20339999</v>
      </c>
      <c r="U49" s="170">
        <v>246679694.12517256</v>
      </c>
      <c r="V49" s="170">
        <v>394602447.32847261</v>
      </c>
      <c r="W49" s="170">
        <v>107363976.44613051</v>
      </c>
      <c r="X49" s="170">
        <v>306320465.13905317</v>
      </c>
      <c r="Y49" s="170">
        <v>413684441.58518356</v>
      </c>
      <c r="Z49" s="170">
        <v>3888148.5614999998</v>
      </c>
      <c r="AA49" s="170">
        <v>6117384.5956340004</v>
      </c>
      <c r="AB49" s="170">
        <v>10005533.157134</v>
      </c>
    </row>
    <row r="50" spans="1:28" x14ac:dyDescent="0.2">
      <c r="A50" s="112" t="s">
        <v>219</v>
      </c>
      <c r="B50" s="166">
        <v>5868147276.76754</v>
      </c>
      <c r="C50" s="166">
        <v>1369510397.9651439</v>
      </c>
      <c r="D50" s="166">
        <v>7237657674.7326813</v>
      </c>
      <c r="E50" s="167">
        <v>167689675.35209352</v>
      </c>
      <c r="F50" s="167">
        <v>16989073.755789649</v>
      </c>
      <c r="G50" s="167">
        <v>184678749.10788319</v>
      </c>
      <c r="H50" s="117">
        <v>0.16544400000000001</v>
      </c>
      <c r="I50" s="113">
        <v>7.942304485172523E-2</v>
      </c>
      <c r="J50" s="117">
        <v>0.14741499999999999</v>
      </c>
      <c r="K50" s="114">
        <v>58.424500000000002</v>
      </c>
      <c r="L50" s="114">
        <v>99.897670439308101</v>
      </c>
      <c r="M50" s="114">
        <v>66.290199999999999</v>
      </c>
      <c r="N50" s="170">
        <v>104333786.39827999</v>
      </c>
      <c r="O50" s="170">
        <v>21695429.458900001</v>
      </c>
      <c r="P50" s="170">
        <v>126029215.85718001</v>
      </c>
      <c r="Q50" s="170">
        <v>5457653711.9748592</v>
      </c>
      <c r="R50" s="170">
        <v>1257841829.3190539</v>
      </c>
      <c r="S50" s="170">
        <v>6715495541.293911</v>
      </c>
      <c r="T50" s="170">
        <v>261777164.07460001</v>
      </c>
      <c r="U50" s="170">
        <v>74738629.934390008</v>
      </c>
      <c r="V50" s="170">
        <v>336515794.00898999</v>
      </c>
      <c r="W50" s="170">
        <v>146778211.25358</v>
      </c>
      <c r="X50" s="170">
        <v>36064401.9177</v>
      </c>
      <c r="Y50" s="170">
        <v>182842613.17128</v>
      </c>
      <c r="Z50" s="170">
        <v>1938189.4645</v>
      </c>
      <c r="AA50" s="170">
        <v>865536.79399999999</v>
      </c>
      <c r="AB50" s="170">
        <v>2803726.2585</v>
      </c>
    </row>
    <row r="51" spans="1:28" x14ac:dyDescent="0.2">
      <c r="A51" s="112" t="s">
        <v>220</v>
      </c>
      <c r="B51" s="166">
        <v>14323873785.966297</v>
      </c>
      <c r="C51" s="166">
        <v>5026469009.2702885</v>
      </c>
      <c r="D51" s="166">
        <v>19350342795.236599</v>
      </c>
      <c r="E51" s="167">
        <v>394854340.63797879</v>
      </c>
      <c r="F51" s="167">
        <v>38288319.207059674</v>
      </c>
      <c r="G51" s="167">
        <v>433142659.84503853</v>
      </c>
      <c r="H51" s="117">
        <v>0.15392800000000001</v>
      </c>
      <c r="I51" s="113">
        <v>6.9957891669020625E-2</v>
      </c>
      <c r="J51" s="117">
        <v>0.13234299999999999</v>
      </c>
      <c r="K51" s="114">
        <v>99.166700000000006</v>
      </c>
      <c r="L51" s="114">
        <v>148.03849419586075</v>
      </c>
      <c r="M51" s="114">
        <v>111.73</v>
      </c>
      <c r="N51" s="170">
        <v>190320496.50016531</v>
      </c>
      <c r="O51" s="170">
        <v>46148701.230598792</v>
      </c>
      <c r="P51" s="170">
        <v>236469197.73076412</v>
      </c>
      <c r="Q51" s="170">
        <v>13176120620.285791</v>
      </c>
      <c r="R51" s="170">
        <v>4661036093.9179087</v>
      </c>
      <c r="S51" s="170">
        <v>17837156714.203712</v>
      </c>
      <c r="T51" s="170">
        <v>753341357.0402</v>
      </c>
      <c r="U51" s="170">
        <v>265073114.56140831</v>
      </c>
      <c r="V51" s="170">
        <v>1018414471.6016083</v>
      </c>
      <c r="W51" s="170">
        <v>335387280.16100699</v>
      </c>
      <c r="X51" s="170">
        <v>80100044.208371833</v>
      </c>
      <c r="Y51" s="170">
        <v>415487324.36937886</v>
      </c>
      <c r="Z51" s="170">
        <v>59024528.4793</v>
      </c>
      <c r="AA51" s="170">
        <v>20259756.582599998</v>
      </c>
      <c r="AB51" s="170">
        <v>79284285.06189999</v>
      </c>
    </row>
    <row r="53" spans="1:28" x14ac:dyDescent="0.2">
      <c r="B53" s="173">
        <f>D7+D47-BS!E28</f>
        <v>-10167.231262207031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15" bestFit="1" customWidth="1"/>
    <col min="2" max="2" width="26.85546875" style="115" customWidth="1"/>
    <col min="3" max="16384" width="8.7109375" style="115"/>
  </cols>
  <sheetData>
    <row r="1" spans="1:28" x14ac:dyDescent="0.2">
      <c r="A1" s="118" t="s">
        <v>116</v>
      </c>
    </row>
    <row r="2" spans="1:28" x14ac:dyDescent="0.2">
      <c r="A2" s="69"/>
    </row>
    <row r="3" spans="1:28" x14ac:dyDescent="0.2">
      <c r="A3" s="85">
        <f>BS!B3</f>
        <v>45291</v>
      </c>
    </row>
    <row r="5" spans="1:28" ht="54.95" customHeight="1" x14ac:dyDescent="0.2">
      <c r="A5" s="210" t="s">
        <v>223</v>
      </c>
      <c r="B5" s="211" t="s">
        <v>236</v>
      </c>
      <c r="C5" s="211"/>
      <c r="D5" s="211"/>
      <c r="E5" s="211" t="s">
        <v>235</v>
      </c>
      <c r="F5" s="211"/>
      <c r="G5" s="211"/>
      <c r="H5" s="211" t="s">
        <v>237</v>
      </c>
      <c r="I5" s="211"/>
      <c r="J5" s="211"/>
      <c r="K5" s="211" t="s">
        <v>238</v>
      </c>
      <c r="L5" s="211"/>
      <c r="M5" s="211"/>
      <c r="N5" s="211" t="s">
        <v>239</v>
      </c>
      <c r="O5" s="211"/>
      <c r="P5" s="211"/>
      <c r="Q5" s="211" t="s">
        <v>240</v>
      </c>
      <c r="R5" s="211"/>
      <c r="S5" s="211"/>
      <c r="T5" s="211" t="s">
        <v>241</v>
      </c>
      <c r="U5" s="211"/>
      <c r="V5" s="211"/>
      <c r="W5" s="211" t="s">
        <v>242</v>
      </c>
      <c r="X5" s="211"/>
      <c r="Y5" s="211"/>
      <c r="Z5" s="211" t="s">
        <v>243</v>
      </c>
      <c r="AA5" s="211"/>
      <c r="AB5" s="211"/>
    </row>
    <row r="6" spans="1:28" x14ac:dyDescent="0.2">
      <c r="A6" s="210"/>
      <c r="B6" s="116" t="s">
        <v>22</v>
      </c>
      <c r="C6" s="116" t="s">
        <v>23</v>
      </c>
      <c r="D6" s="116" t="s">
        <v>13</v>
      </c>
      <c r="E6" s="116" t="s">
        <v>22</v>
      </c>
      <c r="F6" s="116" t="s">
        <v>23</v>
      </c>
      <c r="G6" s="116" t="s">
        <v>13</v>
      </c>
      <c r="H6" s="116" t="s">
        <v>22</v>
      </c>
      <c r="I6" s="116" t="s">
        <v>23</v>
      </c>
      <c r="J6" s="116" t="s">
        <v>13</v>
      </c>
      <c r="K6" s="116" t="s">
        <v>22</v>
      </c>
      <c r="L6" s="116" t="s">
        <v>23</v>
      </c>
      <c r="M6" s="116" t="s">
        <v>13</v>
      </c>
      <c r="N6" s="116" t="s">
        <v>22</v>
      </c>
      <c r="O6" s="116" t="s">
        <v>23</v>
      </c>
      <c r="P6" s="116" t="s">
        <v>13</v>
      </c>
      <c r="Q6" s="116" t="s">
        <v>22</v>
      </c>
      <c r="R6" s="116" t="s">
        <v>23</v>
      </c>
      <c r="S6" s="116" t="s">
        <v>13</v>
      </c>
      <c r="T6" s="116" t="s">
        <v>22</v>
      </c>
      <c r="U6" s="116" t="s">
        <v>23</v>
      </c>
      <c r="V6" s="116" t="s">
        <v>13</v>
      </c>
      <c r="W6" s="116" t="s">
        <v>22</v>
      </c>
      <c r="X6" s="116" t="s">
        <v>23</v>
      </c>
      <c r="Y6" s="116" t="s">
        <v>13</v>
      </c>
      <c r="Z6" s="116" t="s">
        <v>22</v>
      </c>
      <c r="AA6" s="116" t="s">
        <v>23</v>
      </c>
      <c r="AB6" s="116" t="s">
        <v>13</v>
      </c>
    </row>
    <row r="7" spans="1:28" x14ac:dyDescent="0.2">
      <c r="A7" s="111" t="s">
        <v>275</v>
      </c>
      <c r="B7" s="166">
        <f>Sectors_I!B7</f>
        <v>0</v>
      </c>
      <c r="C7" s="166">
        <f>Sectors_I!C7</f>
        <v>38394846.200000003</v>
      </c>
      <c r="D7" s="166">
        <f>Sectors_I!D7</f>
        <v>38394846.200000003</v>
      </c>
      <c r="E7" s="167">
        <f>Sectors_I!E7</f>
        <v>0</v>
      </c>
      <c r="F7" s="167">
        <f>Sectors_I!F7</f>
        <v>186631.79703844001</v>
      </c>
      <c r="G7" s="167">
        <f>Sectors_I!G7</f>
        <v>186631.79703844001</v>
      </c>
      <c r="H7" s="117">
        <f>Sectors_I!H7</f>
        <v>0</v>
      </c>
      <c r="I7" s="113">
        <f>Sectors_I!I7</f>
        <v>7.6266465936948705E-2</v>
      </c>
      <c r="J7" s="117">
        <f>Sectors_I!J7</f>
        <v>7.6266500000000001E-2</v>
      </c>
      <c r="K7" s="114">
        <f>Sectors_I!K7</f>
        <v>0</v>
      </c>
      <c r="L7" s="114">
        <f>Sectors_I!L7</f>
        <v>10.58929972470496</v>
      </c>
      <c r="M7" s="114">
        <f>Sectors_I!M7</f>
        <v>10.5893</v>
      </c>
      <c r="N7" s="170">
        <f>Sectors_I!N7</f>
        <v>0</v>
      </c>
      <c r="O7" s="170">
        <f>Sectors_I!O7</f>
        <v>0</v>
      </c>
      <c r="P7" s="170">
        <f>Sectors_I!P7</f>
        <v>0</v>
      </c>
      <c r="Q7" s="170">
        <f>Sectors_I!Q7</f>
        <v>0</v>
      </c>
      <c r="R7" s="170">
        <f>Sectors_I!R7</f>
        <v>38394846.200000003</v>
      </c>
      <c r="S7" s="170">
        <f>Sectors_I!S7</f>
        <v>38394846.200000003</v>
      </c>
      <c r="T7" s="170">
        <f>Sectors_I!T7</f>
        <v>0</v>
      </c>
      <c r="U7" s="170">
        <f>Sectors_I!U7</f>
        <v>0</v>
      </c>
      <c r="V7" s="170">
        <f>Sectors_I!V7</f>
        <v>0</v>
      </c>
      <c r="W7" s="170">
        <f>Sectors_I!W7</f>
        <v>0</v>
      </c>
      <c r="X7" s="170">
        <f>Sectors_I!X7</f>
        <v>0</v>
      </c>
      <c r="Y7" s="170">
        <f>Sectors_I!Y7</f>
        <v>0</v>
      </c>
      <c r="Z7" s="170">
        <f>Sectors_I!Z7</f>
        <v>0</v>
      </c>
      <c r="AA7" s="170">
        <f>Sectors_I!AA7</f>
        <v>0</v>
      </c>
      <c r="AB7" s="170">
        <f>Sectors_I!AB7</f>
        <v>0</v>
      </c>
    </row>
    <row r="8" spans="1:28" x14ac:dyDescent="0.2">
      <c r="A8" s="110" t="s">
        <v>117</v>
      </c>
      <c r="B8" s="166">
        <f>Sectors_I!B8</f>
        <v>65798123.692910105</v>
      </c>
      <c r="C8" s="166">
        <f>Sectors_I!C8</f>
        <v>28482922.056664333</v>
      </c>
      <c r="D8" s="166">
        <f>Sectors_I!D8</f>
        <v>94281045.749574393</v>
      </c>
      <c r="E8" s="167">
        <f>Sectors_I!E8</f>
        <v>354489.66909042001</v>
      </c>
      <c r="F8" s="167">
        <f>Sectors_I!F8</f>
        <v>325807.22972999996</v>
      </c>
      <c r="G8" s="167">
        <f>Sectors_I!G8</f>
        <v>680296.89882041991</v>
      </c>
      <c r="H8" s="117">
        <f>Sectors_I!H8</f>
        <v>0.128882</v>
      </c>
      <c r="I8" s="113">
        <f>Sectors_I!I8</f>
        <v>8.8114147810936239E-2</v>
      </c>
      <c r="J8" s="117">
        <f>Sectors_I!J8</f>
        <v>0.116525</v>
      </c>
      <c r="K8" s="114">
        <f>Sectors_I!K8</f>
        <v>38.682299999999998</v>
      </c>
      <c r="L8" s="114">
        <f>Sectors_I!L8</f>
        <v>58.964926861459517</v>
      </c>
      <c r="M8" s="114">
        <f>Sectors_I!M8</f>
        <v>44.829700000000003</v>
      </c>
      <c r="N8" s="170">
        <f>Sectors_I!N8</f>
        <v>0</v>
      </c>
      <c r="O8" s="170">
        <f>Sectors_I!O8</f>
        <v>0</v>
      </c>
      <c r="P8" s="170">
        <f>Sectors_I!P8</f>
        <v>0</v>
      </c>
      <c r="Q8" s="170">
        <f>Sectors_I!Q8</f>
        <v>65343932.874110103</v>
      </c>
      <c r="R8" s="170">
        <f>Sectors_I!R8</f>
        <v>28482874.065064333</v>
      </c>
      <c r="S8" s="170">
        <f>Sectors_I!S8</f>
        <v>93826806.939174399</v>
      </c>
      <c r="T8" s="170">
        <f>Sectors_I!T8</f>
        <v>266266.71879999997</v>
      </c>
      <c r="U8" s="170">
        <f>Sectors_I!U8</f>
        <v>0</v>
      </c>
      <c r="V8" s="170">
        <f>Sectors_I!V8</f>
        <v>266266.71879999997</v>
      </c>
      <c r="W8" s="170">
        <f>Sectors_I!W8</f>
        <v>187924.1</v>
      </c>
      <c r="X8" s="170">
        <f>Sectors_I!X8</f>
        <v>47.991599999999998</v>
      </c>
      <c r="Y8" s="170">
        <f>Sectors_I!Y8</f>
        <v>187972.09160000001</v>
      </c>
      <c r="Z8" s="170">
        <f>Sectors_I!Z8</f>
        <v>0</v>
      </c>
      <c r="AA8" s="170">
        <f>Sectors_I!AA8</f>
        <v>0</v>
      </c>
      <c r="AB8" s="170">
        <f>Sectors_I!AB8</f>
        <v>0</v>
      </c>
    </row>
    <row r="9" spans="1:28" x14ac:dyDescent="0.2">
      <c r="A9" s="110" t="s">
        <v>118</v>
      </c>
      <c r="B9" s="166">
        <f>Sectors_I!B9</f>
        <v>559126929.77016294</v>
      </c>
      <c r="C9" s="166">
        <f>Sectors_I!C9</f>
        <v>71267774.897212729</v>
      </c>
      <c r="D9" s="166">
        <f>Sectors_I!D9</f>
        <v>630394704.6673758</v>
      </c>
      <c r="E9" s="167">
        <f>Sectors_I!E9</f>
        <v>3753413.2230870603</v>
      </c>
      <c r="F9" s="167">
        <f>Sectors_I!F9</f>
        <v>571009.60608174</v>
      </c>
      <c r="G9" s="167">
        <f>Sectors_I!G9</f>
        <v>4324422.8291687993</v>
      </c>
      <c r="H9" s="117">
        <f>Sectors_I!H9</f>
        <v>0.140182</v>
      </c>
      <c r="I9" s="113">
        <f>Sectors_I!I9</f>
        <v>7.7580892021810038E-2</v>
      </c>
      <c r="J9" s="117">
        <f>Sectors_I!J9</f>
        <v>0.13306399999999999</v>
      </c>
      <c r="K9" s="114">
        <f>Sectors_I!K9</f>
        <v>24.500800000000002</v>
      </c>
      <c r="L9" s="114">
        <f>Sectors_I!L9</f>
        <v>25.315264590501577</v>
      </c>
      <c r="M9" s="114">
        <f>Sectors_I!M9</f>
        <v>24.5931</v>
      </c>
      <c r="N9" s="170">
        <f>Sectors_I!N9</f>
        <v>1190135.8700999999</v>
      </c>
      <c r="O9" s="170">
        <f>Sectors_I!O9</f>
        <v>576419.32179999992</v>
      </c>
      <c r="P9" s="170">
        <f>Sectors_I!P9</f>
        <v>1766555.1919</v>
      </c>
      <c r="Q9" s="170">
        <f>Sectors_I!Q9</f>
        <v>554910152.13956296</v>
      </c>
      <c r="R9" s="170">
        <f>Sectors_I!R9</f>
        <v>70353096.640012726</v>
      </c>
      <c r="S9" s="170">
        <f>Sectors_I!S9</f>
        <v>625263248.77957571</v>
      </c>
      <c r="T9" s="170">
        <f>Sectors_I!T9</f>
        <v>2937982.8312999997</v>
      </c>
      <c r="U9" s="170">
        <f>Sectors_I!U9</f>
        <v>0</v>
      </c>
      <c r="V9" s="170">
        <f>Sectors_I!V9</f>
        <v>2937982.8312999997</v>
      </c>
      <c r="W9" s="170">
        <f>Sectors_I!W9</f>
        <v>1278794.7992999998</v>
      </c>
      <c r="X9" s="170">
        <f>Sectors_I!X9</f>
        <v>855425.02720000001</v>
      </c>
      <c r="Y9" s="170">
        <f>Sectors_I!Y9</f>
        <v>2134219.8265</v>
      </c>
      <c r="Z9" s="170">
        <f>Sectors_I!Z9</f>
        <v>0</v>
      </c>
      <c r="AA9" s="170">
        <f>Sectors_I!AA9</f>
        <v>59253.23</v>
      </c>
      <c r="AB9" s="170">
        <f>Sectors_I!AB9</f>
        <v>59253.23</v>
      </c>
    </row>
    <row r="10" spans="1:28" x14ac:dyDescent="0.2">
      <c r="A10" s="110" t="s">
        <v>230</v>
      </c>
      <c r="B10" s="166">
        <f>Sectors_I!B10</f>
        <v>228738108.47258499</v>
      </c>
      <c r="C10" s="166">
        <f>Sectors_I!C10</f>
        <v>3218688.5885774801</v>
      </c>
      <c r="D10" s="166">
        <f>Sectors_I!D10</f>
        <v>231956797.06116202</v>
      </c>
      <c r="E10" s="167">
        <f>Sectors_I!E10</f>
        <v>1104461.8256702099</v>
      </c>
      <c r="F10" s="167">
        <f>Sectors_I!F10</f>
        <v>256953.02110000001</v>
      </c>
      <c r="G10" s="167">
        <f>Sectors_I!G10</f>
        <v>1361414.8467702097</v>
      </c>
      <c r="H10" s="117">
        <f>Sectors_I!H10</f>
        <v>0.14627699999999999</v>
      </c>
      <c r="I10" s="113">
        <f>Sectors_I!I10</f>
        <v>0.108353</v>
      </c>
      <c r="J10" s="117">
        <f>Sectors_I!J10</f>
        <v>0.14576700000000001</v>
      </c>
      <c r="K10" s="114">
        <f>Sectors_I!K10</f>
        <v>25.988900000000001</v>
      </c>
      <c r="L10" s="114">
        <f>Sectors_I!L10</f>
        <v>47.777199999999993</v>
      </c>
      <c r="M10" s="114">
        <f>Sectors_I!M10</f>
        <v>26.274699999999999</v>
      </c>
      <c r="N10" s="170">
        <f>Sectors_I!N10</f>
        <v>0</v>
      </c>
      <c r="O10" s="170">
        <f>Sectors_I!O10</f>
        <v>270640.761</v>
      </c>
      <c r="P10" s="170">
        <f>Sectors_I!P10</f>
        <v>270640.761</v>
      </c>
      <c r="Q10" s="170">
        <f>Sectors_I!Q10</f>
        <v>228103538.75258499</v>
      </c>
      <c r="R10" s="170">
        <f>Sectors_I!R10</f>
        <v>2948047.8275774801</v>
      </c>
      <c r="S10" s="170">
        <f>Sectors_I!S10</f>
        <v>231051586.58016202</v>
      </c>
      <c r="T10" s="170">
        <f>Sectors_I!T10</f>
        <v>0</v>
      </c>
      <c r="U10" s="170">
        <f>Sectors_I!U10</f>
        <v>0</v>
      </c>
      <c r="V10" s="170">
        <f>Sectors_I!V10</f>
        <v>0</v>
      </c>
      <c r="W10" s="170">
        <f>Sectors_I!W10</f>
        <v>634569.72</v>
      </c>
      <c r="X10" s="170">
        <f>Sectors_I!X10</f>
        <v>270640.761</v>
      </c>
      <c r="Y10" s="170">
        <f>Sectors_I!Y10</f>
        <v>905210.48099999991</v>
      </c>
      <c r="Z10" s="170">
        <f>Sectors_I!Z10</f>
        <v>0</v>
      </c>
      <c r="AA10" s="170">
        <f>Sectors_I!AA10</f>
        <v>0</v>
      </c>
      <c r="AB10" s="170">
        <f>Sectors_I!AB10</f>
        <v>0</v>
      </c>
    </row>
    <row r="11" spans="1:28" x14ac:dyDescent="0.2">
      <c r="A11" s="110" t="s">
        <v>244</v>
      </c>
      <c r="B11" s="166">
        <f>Sectors_I!B11</f>
        <v>217763144.89435962</v>
      </c>
      <c r="C11" s="166">
        <f>Sectors_I!C11</f>
        <v>2411635308.4527264</v>
      </c>
      <c r="D11" s="166">
        <f>Sectors_I!D11</f>
        <v>2629398453.3470826</v>
      </c>
      <c r="E11" s="167">
        <f>Sectors_I!E11</f>
        <v>16710077.225827591</v>
      </c>
      <c r="F11" s="167">
        <f>Sectors_I!F11</f>
        <v>21825881.781297714</v>
      </c>
      <c r="G11" s="167">
        <f>Sectors_I!G11</f>
        <v>38535959.007125281</v>
      </c>
      <c r="H11" s="117">
        <f>Sectors_I!H11</f>
        <v>0.122667</v>
      </c>
      <c r="I11" s="113">
        <f>Sectors_I!I11</f>
        <v>0.10255824371225077</v>
      </c>
      <c r="J11" s="117">
        <f>Sectors_I!J11</f>
        <v>0.104181</v>
      </c>
      <c r="K11" s="114">
        <f>Sectors_I!K11</f>
        <v>45.765599999999999</v>
      </c>
      <c r="L11" s="114">
        <f>Sectors_I!L11</f>
        <v>41.331170025961185</v>
      </c>
      <c r="M11" s="114">
        <f>Sectors_I!M11</f>
        <v>41.690399999999997</v>
      </c>
      <c r="N11" s="170">
        <f>Sectors_I!N11</f>
        <v>3338664.1347000003</v>
      </c>
      <c r="O11" s="170">
        <f>Sectors_I!O11</f>
        <v>42131922.706301995</v>
      </c>
      <c r="P11" s="170">
        <f>Sectors_I!P11</f>
        <v>45470586.841002002</v>
      </c>
      <c r="Q11" s="170">
        <f>Sectors_I!Q11</f>
        <v>168777634.39762235</v>
      </c>
      <c r="R11" s="170">
        <f>Sectors_I!R11</f>
        <v>2195384318.7744608</v>
      </c>
      <c r="S11" s="170">
        <f>Sectors_I!S11</f>
        <v>2364161953.1720796</v>
      </c>
      <c r="T11" s="170">
        <f>Sectors_I!T11</f>
        <v>10478417.4256</v>
      </c>
      <c r="U11" s="170">
        <f>Sectors_I!U11</f>
        <v>150541334.50902802</v>
      </c>
      <c r="V11" s="170">
        <f>Sectors_I!V11</f>
        <v>161019751.93462801</v>
      </c>
      <c r="W11" s="170">
        <f>Sectors_I!W11</f>
        <v>38507093.071137294</v>
      </c>
      <c r="X11" s="170">
        <f>Sectors_I!X11</f>
        <v>48779647.868737854</v>
      </c>
      <c r="Y11" s="170">
        <f>Sectors_I!Y11</f>
        <v>87286740.939875185</v>
      </c>
      <c r="Z11" s="170">
        <f>Sectors_I!Z11</f>
        <v>0</v>
      </c>
      <c r="AA11" s="170">
        <f>Sectors_I!AA11</f>
        <v>16930007.300500002</v>
      </c>
      <c r="AB11" s="170">
        <f>Sectors_I!AB11</f>
        <v>16930007.300500002</v>
      </c>
    </row>
    <row r="12" spans="1:28" x14ac:dyDescent="0.2">
      <c r="A12" s="110" t="s">
        <v>119</v>
      </c>
      <c r="B12" s="166">
        <f>Sectors_I!B12</f>
        <v>526650069.53280234</v>
      </c>
      <c r="C12" s="166">
        <f>Sectors_I!C12</f>
        <v>2416435889.0521946</v>
      </c>
      <c r="D12" s="166">
        <f>Sectors_I!D12</f>
        <v>2943085958.585001</v>
      </c>
      <c r="E12" s="167">
        <f>Sectors_I!E12</f>
        <v>8369154.9853201099</v>
      </c>
      <c r="F12" s="167">
        <f>Sectors_I!F12</f>
        <v>16991118.885746241</v>
      </c>
      <c r="G12" s="167">
        <f>Sectors_I!G12</f>
        <v>25360273.87106635</v>
      </c>
      <c r="H12" s="117">
        <f>Sectors_I!H12</f>
        <v>0.13384599999999999</v>
      </c>
      <c r="I12" s="113">
        <f>Sectors_I!I12</f>
        <v>8.8124817021017363E-2</v>
      </c>
      <c r="J12" s="117">
        <f>Sectors_I!J12</f>
        <v>9.6264500000000003E-2</v>
      </c>
      <c r="K12" s="114">
        <f>Sectors_I!K12</f>
        <v>93.533900000000003</v>
      </c>
      <c r="L12" s="114">
        <f>Sectors_I!L12</f>
        <v>119.5823137028498</v>
      </c>
      <c r="M12" s="114">
        <f>Sectors_I!M12</f>
        <v>114.974</v>
      </c>
      <c r="N12" s="170">
        <f>Sectors_I!N12</f>
        <v>19557822.3277</v>
      </c>
      <c r="O12" s="170">
        <f>Sectors_I!O12</f>
        <v>38188344.248003997</v>
      </c>
      <c r="P12" s="170">
        <f>Sectors_I!P12</f>
        <v>57746166.575803995</v>
      </c>
      <c r="Q12" s="170">
        <f>Sectors_I!Q12</f>
        <v>477138656.69490236</v>
      </c>
      <c r="R12" s="170">
        <f>Sectors_I!R12</f>
        <v>2260278007.8981757</v>
      </c>
      <c r="S12" s="170">
        <f>Sectors_I!S12</f>
        <v>2737416664.5930815</v>
      </c>
      <c r="T12" s="170">
        <f>Sectors_I!T12</f>
        <v>28747426.449599996</v>
      </c>
      <c r="U12" s="170">
        <f>Sectors_I!U12</f>
        <v>88033178.401201442</v>
      </c>
      <c r="V12" s="170">
        <f>Sectors_I!V12</f>
        <v>116780604.85080145</v>
      </c>
      <c r="W12" s="170">
        <f>Sectors_I!W12</f>
        <v>20671484.568300005</v>
      </c>
      <c r="X12" s="170">
        <f>Sectors_I!X12</f>
        <v>66358815.611817993</v>
      </c>
      <c r="Y12" s="170">
        <f>Sectors_I!Y12</f>
        <v>87030300.180117995</v>
      </c>
      <c r="Z12" s="170">
        <f>Sectors_I!Z12</f>
        <v>92501.82</v>
      </c>
      <c r="AA12" s="170">
        <f>Sectors_I!AA12</f>
        <v>1765887.1409999998</v>
      </c>
      <c r="AB12" s="170">
        <f>Sectors_I!AB12</f>
        <v>1858388.9610000001</v>
      </c>
    </row>
    <row r="13" spans="1:28" x14ac:dyDescent="0.2">
      <c r="A13" s="110" t="s">
        <v>120</v>
      </c>
      <c r="B13" s="166">
        <f>Sectors_I!B13</f>
        <v>411073226.15082836</v>
      </c>
      <c r="C13" s="166">
        <f>Sectors_I!C13</f>
        <v>518333990.89735579</v>
      </c>
      <c r="D13" s="166">
        <f>Sectors_I!D13</f>
        <v>929407217.04818404</v>
      </c>
      <c r="E13" s="167">
        <f>Sectors_I!E13</f>
        <v>20216693.155109979</v>
      </c>
      <c r="F13" s="167">
        <f>Sectors_I!F13</f>
        <v>8284029.3151956499</v>
      </c>
      <c r="G13" s="167">
        <f>Sectors_I!G13</f>
        <v>28500722.470305629</v>
      </c>
      <c r="H13" s="117">
        <f>Sectors_I!H13</f>
        <v>0.14699100000000001</v>
      </c>
      <c r="I13" s="113">
        <f>Sectors_I!I13</f>
        <v>9.4941441739547758E-2</v>
      </c>
      <c r="J13" s="117">
        <f>Sectors_I!J13</f>
        <v>0.117658</v>
      </c>
      <c r="K13" s="114">
        <f>Sectors_I!K13</f>
        <v>36.831600000000002</v>
      </c>
      <c r="L13" s="114">
        <f>Sectors_I!L13</f>
        <v>51.443965753782919</v>
      </c>
      <c r="M13" s="114">
        <f>Sectors_I!M13</f>
        <v>45.072899999999997</v>
      </c>
      <c r="N13" s="170">
        <f>Sectors_I!N13</f>
        <v>21323002.579399999</v>
      </c>
      <c r="O13" s="170">
        <f>Sectors_I!O13</f>
        <v>13902480.967700001</v>
      </c>
      <c r="P13" s="170">
        <f>Sectors_I!P13</f>
        <v>35225483.547100008</v>
      </c>
      <c r="Q13" s="170">
        <f>Sectors_I!Q13</f>
        <v>354562837.52552837</v>
      </c>
      <c r="R13" s="170">
        <f>Sectors_I!R13</f>
        <v>451740687.16063982</v>
      </c>
      <c r="S13" s="170">
        <f>Sectors_I!S13</f>
        <v>806303524.68616807</v>
      </c>
      <c r="T13" s="170">
        <f>Sectors_I!T13</f>
        <v>22499880.542199988</v>
      </c>
      <c r="U13" s="170">
        <f>Sectors_I!U13</f>
        <v>48118271.054499999</v>
      </c>
      <c r="V13" s="170">
        <f>Sectors_I!V13</f>
        <v>70618151.596699983</v>
      </c>
      <c r="W13" s="170">
        <f>Sectors_I!W13</f>
        <v>33989661.875</v>
      </c>
      <c r="X13" s="170">
        <f>Sectors_I!X13</f>
        <v>18475032.682216</v>
      </c>
      <c r="Y13" s="170">
        <f>Sectors_I!Y13</f>
        <v>52464694.557216004</v>
      </c>
      <c r="Z13" s="170">
        <f>Sectors_I!Z13</f>
        <v>20846.2081</v>
      </c>
      <c r="AA13" s="170">
        <f>Sectors_I!AA13</f>
        <v>0</v>
      </c>
      <c r="AB13" s="170">
        <f>Sectors_I!AB13</f>
        <v>20846.2081</v>
      </c>
    </row>
    <row r="14" spans="1:28" x14ac:dyDescent="0.2">
      <c r="A14" s="110" t="s">
        <v>121</v>
      </c>
      <c r="B14" s="166">
        <f>Sectors_I!B14</f>
        <v>488140662.28036451</v>
      </c>
      <c r="C14" s="166">
        <f>Sectors_I!C14</f>
        <v>1379904176.8995259</v>
      </c>
      <c r="D14" s="166">
        <f>Sectors_I!D14</f>
        <v>1868044839.1798916</v>
      </c>
      <c r="E14" s="167">
        <f>Sectors_I!E14</f>
        <v>9762346.2795910798</v>
      </c>
      <c r="F14" s="167">
        <f>Sectors_I!F14</f>
        <v>12286956.801868081</v>
      </c>
      <c r="G14" s="167">
        <f>Sectors_I!G14</f>
        <v>22049303.08145915</v>
      </c>
      <c r="H14" s="117">
        <f>Sectors_I!H14</f>
        <v>0.13611200000000001</v>
      </c>
      <c r="I14" s="113">
        <f>Sectors_I!I14</f>
        <v>0.11015661449750994</v>
      </c>
      <c r="J14" s="117">
        <f>Sectors_I!J14</f>
        <v>0.116924</v>
      </c>
      <c r="K14" s="114">
        <f>Sectors_I!K14</f>
        <v>65.062899999999999</v>
      </c>
      <c r="L14" s="114">
        <f>Sectors_I!L14</f>
        <v>74.528160228384309</v>
      </c>
      <c r="M14" s="114">
        <f>Sectors_I!M14</f>
        <v>72.057299999999998</v>
      </c>
      <c r="N14" s="170">
        <f>Sectors_I!N14</f>
        <v>5121826.2841775296</v>
      </c>
      <c r="O14" s="170">
        <f>Sectors_I!O14</f>
        <v>26401854.958065998</v>
      </c>
      <c r="P14" s="170">
        <f>Sectors_I!P14</f>
        <v>31523681.242343534</v>
      </c>
      <c r="Q14" s="170">
        <f>Sectors_I!Q14</f>
        <v>444039012.72558695</v>
      </c>
      <c r="R14" s="170">
        <f>Sectors_I!R14</f>
        <v>1314600517.413517</v>
      </c>
      <c r="S14" s="170">
        <f>Sectors_I!S14</f>
        <v>1758639530.1391053</v>
      </c>
      <c r="T14" s="170">
        <f>Sectors_I!T14</f>
        <v>28404625.504399996</v>
      </c>
      <c r="U14" s="170">
        <f>Sectors_I!U14</f>
        <v>26691495.024742749</v>
      </c>
      <c r="V14" s="170">
        <f>Sectors_I!V14</f>
        <v>55096120.529142745</v>
      </c>
      <c r="W14" s="170">
        <f>Sectors_I!W14</f>
        <v>15697024.050377531</v>
      </c>
      <c r="X14" s="170">
        <f>Sectors_I!X14</f>
        <v>38612164.461265996</v>
      </c>
      <c r="Y14" s="170">
        <f>Sectors_I!Y14</f>
        <v>54309188.511643529</v>
      </c>
      <c r="Z14" s="170">
        <f>Sectors_I!Z14</f>
        <v>0</v>
      </c>
      <c r="AA14" s="170">
        <f>Sectors_I!AA14</f>
        <v>0</v>
      </c>
      <c r="AB14" s="170">
        <f>Sectors_I!AB14</f>
        <v>0</v>
      </c>
    </row>
    <row r="15" spans="1:28" x14ac:dyDescent="0.2">
      <c r="A15" s="110" t="s">
        <v>122</v>
      </c>
      <c r="B15" s="166">
        <f>Sectors_I!B15</f>
        <v>1233712560.6594222</v>
      </c>
      <c r="C15" s="166">
        <f>Sectors_I!C15</f>
        <v>661264728.16648197</v>
      </c>
      <c r="D15" s="166">
        <f>Sectors_I!D15</f>
        <v>1894977288.8258991</v>
      </c>
      <c r="E15" s="167">
        <f>Sectors_I!E15</f>
        <v>11873830.1521964</v>
      </c>
      <c r="F15" s="167">
        <f>Sectors_I!F15</f>
        <v>4901428.3559635803</v>
      </c>
      <c r="G15" s="167">
        <f>Sectors_I!G15</f>
        <v>16775258.508159969</v>
      </c>
      <c r="H15" s="117">
        <f>Sectors_I!H15</f>
        <v>0.13381499999999999</v>
      </c>
      <c r="I15" s="113">
        <f>Sectors_I!I15</f>
        <v>8.2598312961664616E-2</v>
      </c>
      <c r="J15" s="117">
        <f>Sectors_I!J15</f>
        <v>0.11654200000000001</v>
      </c>
      <c r="K15" s="114">
        <f>Sectors_I!K15</f>
        <v>50.881700000000002</v>
      </c>
      <c r="L15" s="114">
        <f>Sectors_I!L15</f>
        <v>67.317992168708955</v>
      </c>
      <c r="M15" s="114">
        <f>Sectors_I!M15</f>
        <v>56.465299999999999</v>
      </c>
      <c r="N15" s="170">
        <f>Sectors_I!N15</f>
        <v>13264782.778200001</v>
      </c>
      <c r="O15" s="170">
        <f>Sectors_I!O15</f>
        <v>30785716.386465751</v>
      </c>
      <c r="P15" s="170">
        <f>Sectors_I!P15</f>
        <v>44050499.164765745</v>
      </c>
      <c r="Q15" s="170">
        <f>Sectors_I!Q15</f>
        <v>1202039998.211122</v>
      </c>
      <c r="R15" s="170">
        <f>Sectors_I!R15</f>
        <v>636708786.07538831</v>
      </c>
      <c r="S15" s="170">
        <f>Sectors_I!S15</f>
        <v>1838748784.2864053</v>
      </c>
      <c r="T15" s="170">
        <f>Sectors_I!T15</f>
        <v>19470544.2093</v>
      </c>
      <c r="U15" s="170">
        <f>Sectors_I!U15</f>
        <v>12346350.7468</v>
      </c>
      <c r="V15" s="170">
        <f>Sectors_I!V15</f>
        <v>31816894.956100002</v>
      </c>
      <c r="W15" s="170">
        <f>Sectors_I!W15</f>
        <v>11488848.469999999</v>
      </c>
      <c r="X15" s="170">
        <f>Sectors_I!X15</f>
        <v>11754805.577653751</v>
      </c>
      <c r="Y15" s="170">
        <f>Sectors_I!Y15</f>
        <v>23243654.047753751</v>
      </c>
      <c r="Z15" s="170">
        <f>Sectors_I!Z15</f>
        <v>713169.76899999997</v>
      </c>
      <c r="AA15" s="170">
        <f>Sectors_I!AA15</f>
        <v>454785.76664000005</v>
      </c>
      <c r="AB15" s="170">
        <f>Sectors_I!AB15</f>
        <v>1167955.5356399999</v>
      </c>
    </row>
    <row r="16" spans="1:28" x14ac:dyDescent="0.2">
      <c r="A16" s="110" t="s">
        <v>123</v>
      </c>
      <c r="B16" s="166">
        <f>Sectors_I!B16</f>
        <v>836966131.51200533</v>
      </c>
      <c r="C16" s="166">
        <f>Sectors_I!C16</f>
        <v>763207453.40941143</v>
      </c>
      <c r="D16" s="166">
        <f>Sectors_I!D16</f>
        <v>1600173584.9214165</v>
      </c>
      <c r="E16" s="167">
        <f>Sectors_I!E16</f>
        <v>19277560.436985452</v>
      </c>
      <c r="F16" s="167">
        <f>Sectors_I!F16</f>
        <v>34927895.718896404</v>
      </c>
      <c r="G16" s="167">
        <f>Sectors_I!G16</f>
        <v>54205456.155881837</v>
      </c>
      <c r="H16" s="117">
        <f>Sectors_I!H16</f>
        <v>0.132911</v>
      </c>
      <c r="I16" s="113">
        <f>Sectors_I!I16</f>
        <v>9.3141994592256652E-2</v>
      </c>
      <c r="J16" s="117">
        <f>Sectors_I!J16</f>
        <v>0.113915</v>
      </c>
      <c r="K16" s="114">
        <f>Sectors_I!K16</f>
        <v>52.078899999999997</v>
      </c>
      <c r="L16" s="114">
        <f>Sectors_I!L16</f>
        <v>72.459635166124258</v>
      </c>
      <c r="M16" s="114">
        <f>Sectors_I!M16</f>
        <v>61.821599999999997</v>
      </c>
      <c r="N16" s="170">
        <f>Sectors_I!N16</f>
        <v>12045716.1601</v>
      </c>
      <c r="O16" s="170">
        <f>Sectors_I!O16</f>
        <v>25766654.450371999</v>
      </c>
      <c r="P16" s="170">
        <f>Sectors_I!P16</f>
        <v>37812370.610572003</v>
      </c>
      <c r="Q16" s="170">
        <f>Sectors_I!Q16</f>
        <v>744824448.89491737</v>
      </c>
      <c r="R16" s="170">
        <f>Sectors_I!R16</f>
        <v>534982296.36638689</v>
      </c>
      <c r="S16" s="170">
        <f>Sectors_I!S16</f>
        <v>1279806745.2613041</v>
      </c>
      <c r="T16" s="170">
        <f>Sectors_I!T16</f>
        <v>69487932.443999991</v>
      </c>
      <c r="U16" s="170">
        <f>Sectors_I!U16</f>
        <v>192772821.25305986</v>
      </c>
      <c r="V16" s="170">
        <f>Sectors_I!V16</f>
        <v>262260753.69705993</v>
      </c>
      <c r="W16" s="170">
        <f>Sectors_I!W16</f>
        <v>22597588.580987945</v>
      </c>
      <c r="X16" s="170">
        <f>Sectors_I!X16</f>
        <v>35452335.789964698</v>
      </c>
      <c r="Y16" s="170">
        <f>Sectors_I!Y16</f>
        <v>58049924.370952643</v>
      </c>
      <c r="Z16" s="170">
        <f>Sectors_I!Z16</f>
        <v>56161.592100000002</v>
      </c>
      <c r="AA16" s="170">
        <f>Sectors_I!AA16</f>
        <v>0</v>
      </c>
      <c r="AB16" s="170">
        <f>Sectors_I!AB16</f>
        <v>56161.592100000002</v>
      </c>
    </row>
    <row r="17" spans="1:28" x14ac:dyDescent="0.2">
      <c r="A17" s="110" t="s">
        <v>124</v>
      </c>
      <c r="B17" s="166">
        <f>Sectors_I!B17</f>
        <v>205887509.34098116</v>
      </c>
      <c r="C17" s="166">
        <f>Sectors_I!C17</f>
        <v>309568085.59819639</v>
      </c>
      <c r="D17" s="166">
        <f>Sectors_I!D17</f>
        <v>515455594.93917811</v>
      </c>
      <c r="E17" s="167">
        <f>Sectors_I!E17</f>
        <v>2459659.3499286696</v>
      </c>
      <c r="F17" s="167">
        <f>Sectors_I!F17</f>
        <v>2071253.1620282996</v>
      </c>
      <c r="G17" s="167">
        <f>Sectors_I!G17</f>
        <v>4530912.51195696</v>
      </c>
      <c r="H17" s="117">
        <f>Sectors_I!H17</f>
        <v>0.136047</v>
      </c>
      <c r="I17" s="113">
        <f>Sectors_I!I17</f>
        <v>7.5882286779751909E-2</v>
      </c>
      <c r="J17" s="117">
        <f>Sectors_I!J17</f>
        <v>9.9864099999999997E-2</v>
      </c>
      <c r="K17" s="114">
        <f>Sectors_I!K17</f>
        <v>52.605699999999999</v>
      </c>
      <c r="L17" s="114">
        <f>Sectors_I!L17</f>
        <v>66.519123013518623</v>
      </c>
      <c r="M17" s="114">
        <f>Sectors_I!M17</f>
        <v>60.971400000000003</v>
      </c>
      <c r="N17" s="170">
        <f>Sectors_I!N17</f>
        <v>2248604.8887</v>
      </c>
      <c r="O17" s="170">
        <f>Sectors_I!O17</f>
        <v>2000581.3898</v>
      </c>
      <c r="P17" s="170">
        <f>Sectors_I!P17</f>
        <v>4249186.2785</v>
      </c>
      <c r="Q17" s="170">
        <f>Sectors_I!Q17</f>
        <v>196710888.20708117</v>
      </c>
      <c r="R17" s="170">
        <f>Sectors_I!R17</f>
        <v>301420331.93779635</v>
      </c>
      <c r="S17" s="170">
        <f>Sectors_I!S17</f>
        <v>498131220.14477807</v>
      </c>
      <c r="T17" s="170">
        <f>Sectors_I!T17</f>
        <v>5617612.6456000004</v>
      </c>
      <c r="U17" s="170">
        <f>Sectors_I!U17</f>
        <v>3122316.2986000003</v>
      </c>
      <c r="V17" s="170">
        <f>Sectors_I!V17</f>
        <v>8739928.9443000015</v>
      </c>
      <c r="W17" s="170">
        <f>Sectors_I!W17</f>
        <v>3531769.6594999996</v>
      </c>
      <c r="X17" s="170">
        <f>Sectors_I!X17</f>
        <v>5025437.3618000001</v>
      </c>
      <c r="Y17" s="170">
        <f>Sectors_I!Y17</f>
        <v>8557207.0212999992</v>
      </c>
      <c r="Z17" s="170">
        <f>Sectors_I!Z17</f>
        <v>27238.828799999999</v>
      </c>
      <c r="AA17" s="170">
        <f>Sectors_I!AA17</f>
        <v>0</v>
      </c>
      <c r="AB17" s="170">
        <f>Sectors_I!AB17</f>
        <v>27238.828799999999</v>
      </c>
    </row>
    <row r="18" spans="1:28" x14ac:dyDescent="0.2">
      <c r="A18" s="110" t="s">
        <v>125</v>
      </c>
      <c r="B18" s="166">
        <f>Sectors_I!B18</f>
        <v>203754393.62657419</v>
      </c>
      <c r="C18" s="166">
        <f>Sectors_I!C18</f>
        <v>341383086.13669515</v>
      </c>
      <c r="D18" s="166">
        <f>Sectors_I!D18</f>
        <v>545137479.76326966</v>
      </c>
      <c r="E18" s="167">
        <f>Sectors_I!E18</f>
        <v>3968241.1832564594</v>
      </c>
      <c r="F18" s="167">
        <f>Sectors_I!F18</f>
        <v>1468937.37917151</v>
      </c>
      <c r="G18" s="167">
        <f>Sectors_I!G18</f>
        <v>5437178.5624279696</v>
      </c>
      <c r="H18" s="117">
        <f>Sectors_I!H18</f>
        <v>0.144788</v>
      </c>
      <c r="I18" s="113">
        <f>Sectors_I!I18</f>
        <v>8.3134449561124285E-2</v>
      </c>
      <c r="J18" s="117">
        <f>Sectors_I!J18</f>
        <v>0.106249</v>
      </c>
      <c r="K18" s="114">
        <f>Sectors_I!K18</f>
        <v>50.5032</v>
      </c>
      <c r="L18" s="114">
        <f>Sectors_I!L18</f>
        <v>56.620021369153747</v>
      </c>
      <c r="M18" s="114">
        <f>Sectors_I!M18</f>
        <v>54.326500000000003</v>
      </c>
      <c r="N18" s="170">
        <f>Sectors_I!N18</f>
        <v>2176054.9514000001</v>
      </c>
      <c r="O18" s="170">
        <f>Sectors_I!O18</f>
        <v>1761449.5850999998</v>
      </c>
      <c r="P18" s="170">
        <f>Sectors_I!P18</f>
        <v>3937504.5364000001</v>
      </c>
      <c r="Q18" s="170">
        <f>Sectors_I!Q18</f>
        <v>182487202.92727417</v>
      </c>
      <c r="R18" s="170">
        <f>Sectors_I!R18</f>
        <v>328486528.47249514</v>
      </c>
      <c r="S18" s="170">
        <f>Sectors_I!S18</f>
        <v>510973731.39966965</v>
      </c>
      <c r="T18" s="170">
        <f>Sectors_I!T18</f>
        <v>16844075.3081</v>
      </c>
      <c r="U18" s="170">
        <f>Sectors_I!U18</f>
        <v>9051669.6090999991</v>
      </c>
      <c r="V18" s="170">
        <f>Sectors_I!V18</f>
        <v>25895744.917300001</v>
      </c>
      <c r="W18" s="170">
        <f>Sectors_I!W18</f>
        <v>4401846.9406000003</v>
      </c>
      <c r="X18" s="170">
        <f>Sectors_I!X18</f>
        <v>3844888.0550999995</v>
      </c>
      <c r="Y18" s="170">
        <f>Sectors_I!Y18</f>
        <v>8246734.9956999999</v>
      </c>
      <c r="Z18" s="170">
        <f>Sectors_I!Z18</f>
        <v>21268.4506</v>
      </c>
      <c r="AA18" s="170">
        <f>Sectors_I!AA18</f>
        <v>0</v>
      </c>
      <c r="AB18" s="170">
        <f>Sectors_I!AB18</f>
        <v>21268.4506</v>
      </c>
    </row>
    <row r="19" spans="1:28" x14ac:dyDescent="0.2">
      <c r="A19" s="110" t="s">
        <v>126</v>
      </c>
      <c r="B19" s="166">
        <f>Sectors_I!B19</f>
        <v>929488384.72461891</v>
      </c>
      <c r="C19" s="166">
        <f>Sectors_I!C19</f>
        <v>1110700427.5134349</v>
      </c>
      <c r="D19" s="166">
        <f>Sectors_I!D19</f>
        <v>2040188812.238054</v>
      </c>
      <c r="E19" s="167">
        <f>Sectors_I!E19</f>
        <v>19400153.09535756</v>
      </c>
      <c r="F19" s="167">
        <f>Sectors_I!F19</f>
        <v>19831883.249317572</v>
      </c>
      <c r="G19" s="167">
        <f>Sectors_I!G19</f>
        <v>39232036.344675116</v>
      </c>
      <c r="H19" s="117">
        <f>Sectors_I!H19</f>
        <v>0.13848099999999999</v>
      </c>
      <c r="I19" s="113">
        <f>Sectors_I!I19</f>
        <v>7.8359690615982261E-2</v>
      </c>
      <c r="J19" s="117">
        <f>Sectors_I!J19</f>
        <v>0.10576099999999999</v>
      </c>
      <c r="K19" s="114">
        <f>Sectors_I!K19</f>
        <v>53.957099999999997</v>
      </c>
      <c r="L19" s="114">
        <f>Sectors_I!L19</f>
        <v>69.647575062295431</v>
      </c>
      <c r="M19" s="114">
        <f>Sectors_I!M19</f>
        <v>62.497900000000001</v>
      </c>
      <c r="N19" s="170">
        <f>Sectors_I!N19</f>
        <v>18360164.3959</v>
      </c>
      <c r="O19" s="170">
        <f>Sectors_I!O19</f>
        <v>47318109.961066402</v>
      </c>
      <c r="P19" s="170">
        <f>Sectors_I!P19</f>
        <v>65678274.356966406</v>
      </c>
      <c r="Q19" s="170">
        <f>Sectors_I!Q19</f>
        <v>863275087.52961886</v>
      </c>
      <c r="R19" s="170">
        <f>Sectors_I!R19</f>
        <v>1029239347.5937586</v>
      </c>
      <c r="S19" s="170">
        <f>Sectors_I!S19</f>
        <v>1892514435.1235776</v>
      </c>
      <c r="T19" s="170">
        <f>Sectors_I!T19</f>
        <v>41505532.218399994</v>
      </c>
      <c r="U19" s="170">
        <f>Sectors_I!U19</f>
        <v>25735773.195179999</v>
      </c>
      <c r="V19" s="170">
        <f>Sectors_I!V19</f>
        <v>67241305.413479999</v>
      </c>
      <c r="W19" s="170">
        <f>Sectors_I!W19</f>
        <v>24569407.2905</v>
      </c>
      <c r="X19" s="170">
        <f>Sectors_I!X19</f>
        <v>54449700.824396402</v>
      </c>
      <c r="Y19" s="170">
        <f>Sectors_I!Y19</f>
        <v>79019108.1147964</v>
      </c>
      <c r="Z19" s="170">
        <f>Sectors_I!Z19</f>
        <v>138357.68609999999</v>
      </c>
      <c r="AA19" s="170">
        <f>Sectors_I!AA19</f>
        <v>1275605.9001</v>
      </c>
      <c r="AB19" s="170">
        <f>Sectors_I!AB19</f>
        <v>1413963.5862</v>
      </c>
    </row>
    <row r="20" spans="1:28" x14ac:dyDescent="0.2">
      <c r="A20" s="110" t="s">
        <v>127</v>
      </c>
      <c r="B20" s="166">
        <f>Sectors_I!B20</f>
        <v>417098908.07621706</v>
      </c>
      <c r="C20" s="166">
        <f>Sectors_I!C20</f>
        <v>461492894.9344672</v>
      </c>
      <c r="D20" s="166">
        <f>Sectors_I!D20</f>
        <v>878591803.01068437</v>
      </c>
      <c r="E20" s="167">
        <f>Sectors_I!E20</f>
        <v>9803975.6705298591</v>
      </c>
      <c r="F20" s="167">
        <f>Sectors_I!F20</f>
        <v>5978866.8264721194</v>
      </c>
      <c r="G20" s="167">
        <f>Sectors_I!G20</f>
        <v>15782842.497001968</v>
      </c>
      <c r="H20" s="117">
        <f>Sectors_I!H20</f>
        <v>0.13517499999999999</v>
      </c>
      <c r="I20" s="113">
        <f>Sectors_I!I20</f>
        <v>8.5170999136363584E-2</v>
      </c>
      <c r="J20" s="117">
        <f>Sectors_I!J20</f>
        <v>0.108863</v>
      </c>
      <c r="K20" s="114">
        <f>Sectors_I!K20</f>
        <v>70.873400000000004</v>
      </c>
      <c r="L20" s="114">
        <f>Sectors_I!L20</f>
        <v>75.648595797016142</v>
      </c>
      <c r="M20" s="114">
        <f>Sectors_I!M20</f>
        <v>73.384100000000004</v>
      </c>
      <c r="N20" s="170">
        <f>Sectors_I!N20</f>
        <v>3921550.1579539995</v>
      </c>
      <c r="O20" s="170">
        <f>Sectors_I!O20</f>
        <v>4538231.3413999993</v>
      </c>
      <c r="P20" s="170">
        <f>Sectors_I!P20</f>
        <v>8459781.4993540011</v>
      </c>
      <c r="Q20" s="170">
        <f>Sectors_I!Q20</f>
        <v>380867992.08775198</v>
      </c>
      <c r="R20" s="170">
        <f>Sectors_I!R20</f>
        <v>399403138.81196553</v>
      </c>
      <c r="S20" s="170">
        <f>Sectors_I!S20</f>
        <v>780271130.89971769</v>
      </c>
      <c r="T20" s="170">
        <f>Sectors_I!T20</f>
        <v>18073268.1142</v>
      </c>
      <c r="U20" s="170">
        <f>Sectors_I!U20</f>
        <v>50815103.611730002</v>
      </c>
      <c r="V20" s="170">
        <f>Sectors_I!V20</f>
        <v>68888371.725930005</v>
      </c>
      <c r="W20" s="170">
        <f>Sectors_I!W20</f>
        <v>18155891.123765029</v>
      </c>
      <c r="X20" s="170">
        <f>Sectors_I!X20</f>
        <v>11274652.510771688</v>
      </c>
      <c r="Y20" s="170">
        <f>Sectors_I!Y20</f>
        <v>29430543.634536721</v>
      </c>
      <c r="Z20" s="170">
        <f>Sectors_I!Z20</f>
        <v>1756.7505000000001</v>
      </c>
      <c r="AA20" s="170">
        <f>Sectors_I!AA20</f>
        <v>0</v>
      </c>
      <c r="AB20" s="170">
        <f>Sectors_I!AB20</f>
        <v>1756.7505000000001</v>
      </c>
    </row>
    <row r="21" spans="1:28" x14ac:dyDescent="0.2">
      <c r="A21" s="110" t="s">
        <v>128</v>
      </c>
      <c r="B21" s="166">
        <f>Sectors_I!B21</f>
        <v>662907124.51347375</v>
      </c>
      <c r="C21" s="166">
        <f>Sectors_I!C21</f>
        <v>2292735546.5951309</v>
      </c>
      <c r="D21" s="166">
        <f>Sectors_I!D21</f>
        <v>2955642671.1086082</v>
      </c>
      <c r="E21" s="167">
        <f>Sectors_I!E21</f>
        <v>10631760.588752359</v>
      </c>
      <c r="F21" s="167">
        <f>Sectors_I!F21</f>
        <v>34017272.326310188</v>
      </c>
      <c r="G21" s="167">
        <f>Sectors_I!G21</f>
        <v>44649032.915062554</v>
      </c>
      <c r="H21" s="117">
        <f>Sectors_I!H21</f>
        <v>0.138132</v>
      </c>
      <c r="I21" s="113">
        <f>Sectors_I!I21</f>
        <v>8.7819802817827294E-2</v>
      </c>
      <c r="J21" s="117">
        <f>Sectors_I!J21</f>
        <v>9.87542E-2</v>
      </c>
      <c r="K21" s="114">
        <f>Sectors_I!K21</f>
        <v>109.52500000000001</v>
      </c>
      <c r="L21" s="114">
        <f>Sectors_I!L21</f>
        <v>124.03722445642767</v>
      </c>
      <c r="M21" s="114">
        <f>Sectors_I!M21</f>
        <v>120.871</v>
      </c>
      <c r="N21" s="170">
        <f>Sectors_I!N21</f>
        <v>20257512.954799987</v>
      </c>
      <c r="O21" s="170">
        <f>Sectors_I!O21</f>
        <v>49512251.122471496</v>
      </c>
      <c r="P21" s="170">
        <f>Sectors_I!P21</f>
        <v>69769764.077171504</v>
      </c>
      <c r="Q21" s="170">
        <f>Sectors_I!Q21</f>
        <v>607597616.91817379</v>
      </c>
      <c r="R21" s="170">
        <f>Sectors_I!R21</f>
        <v>1990266561.5320776</v>
      </c>
      <c r="S21" s="170">
        <f>Sectors_I!S21</f>
        <v>2597864178.4501548</v>
      </c>
      <c r="T21" s="170">
        <f>Sectors_I!T21</f>
        <v>37816436.326000005</v>
      </c>
      <c r="U21" s="170">
        <f>Sectors_I!U21</f>
        <v>197671395.42500788</v>
      </c>
      <c r="V21" s="170">
        <f>Sectors_I!V21</f>
        <v>235487831.75110787</v>
      </c>
      <c r="W21" s="170">
        <f>Sectors_I!W21</f>
        <v>17114197.378299989</v>
      </c>
      <c r="X21" s="170">
        <f>Sectors_I!X21</f>
        <v>103598905.30535552</v>
      </c>
      <c r="Y21" s="170">
        <f>Sectors_I!Y21</f>
        <v>120713102.6836556</v>
      </c>
      <c r="Z21" s="170">
        <f>Sectors_I!Z21</f>
        <v>378873.891</v>
      </c>
      <c r="AA21" s="170">
        <f>Sectors_I!AA21</f>
        <v>1198684.3326900001</v>
      </c>
      <c r="AB21" s="170">
        <f>Sectors_I!AB21</f>
        <v>1577558.2236899999</v>
      </c>
    </row>
    <row r="22" spans="1:28" x14ac:dyDescent="0.2">
      <c r="A22" s="110" t="s">
        <v>129</v>
      </c>
      <c r="B22" s="166">
        <f>Sectors_I!B22</f>
        <v>287036372.61040801</v>
      </c>
      <c r="C22" s="166">
        <f>Sectors_I!C22</f>
        <v>450177478.420959</v>
      </c>
      <c r="D22" s="166">
        <f>Sectors_I!D22</f>
        <v>737213851.03136778</v>
      </c>
      <c r="E22" s="167">
        <f>Sectors_I!E22</f>
        <v>4540281.0096527496</v>
      </c>
      <c r="F22" s="167">
        <f>Sectors_I!F22</f>
        <v>4364816.8578479104</v>
      </c>
      <c r="G22" s="167">
        <f>Sectors_I!G22</f>
        <v>8905097.8675006498</v>
      </c>
      <c r="H22" s="117">
        <f>Sectors_I!H22</f>
        <v>0.134605</v>
      </c>
      <c r="I22" s="113">
        <f>Sectors_I!I22</f>
        <v>8.0922532578242334E-2</v>
      </c>
      <c r="J22" s="117">
        <f>Sectors_I!J22</f>
        <v>0.101842</v>
      </c>
      <c r="K22" s="114">
        <f>Sectors_I!K22</f>
        <v>88.279799999999994</v>
      </c>
      <c r="L22" s="114">
        <f>Sectors_I!L22</f>
        <v>107.54022458015707</v>
      </c>
      <c r="M22" s="114">
        <f>Sectors_I!M22</f>
        <v>100.04</v>
      </c>
      <c r="N22" s="170">
        <f>Sectors_I!N22</f>
        <v>6814778.5262000002</v>
      </c>
      <c r="O22" s="170">
        <f>Sectors_I!O22</f>
        <v>22242434.432996981</v>
      </c>
      <c r="P22" s="170">
        <f>Sectors_I!P22</f>
        <v>29057212.959296979</v>
      </c>
      <c r="Q22" s="170">
        <f>Sectors_I!Q22</f>
        <v>254137355.15660802</v>
      </c>
      <c r="R22" s="170">
        <f>Sectors_I!R22</f>
        <v>395070052.22174203</v>
      </c>
      <c r="S22" s="170">
        <f>Sectors_I!S22</f>
        <v>649207407.37835073</v>
      </c>
      <c r="T22" s="170">
        <f>Sectors_I!T22</f>
        <v>19832157.570900001</v>
      </c>
      <c r="U22" s="170">
        <f>Sectors_I!U22</f>
        <v>25328495.716320001</v>
      </c>
      <c r="V22" s="170">
        <f>Sectors_I!V22</f>
        <v>45160653.287220001</v>
      </c>
      <c r="W22" s="170">
        <f>Sectors_I!W22</f>
        <v>12868004.351300001</v>
      </c>
      <c r="X22" s="170">
        <f>Sectors_I!X22</f>
        <v>27989646.14859698</v>
      </c>
      <c r="Y22" s="170">
        <f>Sectors_I!Y22</f>
        <v>40857650.499896981</v>
      </c>
      <c r="Z22" s="170">
        <f>Sectors_I!Z22</f>
        <v>198855.53159999999</v>
      </c>
      <c r="AA22" s="170">
        <f>Sectors_I!AA22</f>
        <v>1789284.3343000002</v>
      </c>
      <c r="AB22" s="170">
        <f>Sectors_I!AB22</f>
        <v>1988139.8659000001</v>
      </c>
    </row>
    <row r="23" spans="1:28" x14ac:dyDescent="0.2">
      <c r="A23" s="110" t="s">
        <v>130</v>
      </c>
      <c r="B23" s="166">
        <f>Sectors_I!B23</f>
        <v>142521562.78192991</v>
      </c>
      <c r="C23" s="166">
        <f>Sectors_I!C23</f>
        <v>622389700.18498969</v>
      </c>
      <c r="D23" s="166">
        <f>Sectors_I!D23</f>
        <v>764911262.96691978</v>
      </c>
      <c r="E23" s="167">
        <f>Sectors_I!E23</f>
        <v>1702548.5594352102</v>
      </c>
      <c r="F23" s="167">
        <f>Sectors_I!F23</f>
        <v>10918329.16097023</v>
      </c>
      <c r="G23" s="167">
        <f>Sectors_I!G23</f>
        <v>12620877.720405439</v>
      </c>
      <c r="H23" s="117">
        <f>Sectors_I!H23</f>
        <v>0.13499</v>
      </c>
      <c r="I23" s="113">
        <f>Sectors_I!I23</f>
        <v>0.10204254780694513</v>
      </c>
      <c r="J23" s="117">
        <f>Sectors_I!J23</f>
        <v>0.107823</v>
      </c>
      <c r="K23" s="114">
        <f>Sectors_I!K23</f>
        <v>44.416600000000003</v>
      </c>
      <c r="L23" s="114">
        <f>Sectors_I!L23</f>
        <v>62.706827570081472</v>
      </c>
      <c r="M23" s="114">
        <f>Sectors_I!M23</f>
        <v>59.496099999999998</v>
      </c>
      <c r="N23" s="170">
        <f>Sectors_I!N23</f>
        <v>982589.29559999995</v>
      </c>
      <c r="O23" s="170">
        <f>Sectors_I!O23</f>
        <v>14382075.883599998</v>
      </c>
      <c r="P23" s="170">
        <f>Sectors_I!P23</f>
        <v>15364665.179199999</v>
      </c>
      <c r="Q23" s="170">
        <f>Sectors_I!Q23</f>
        <v>107696225.54682991</v>
      </c>
      <c r="R23" s="170">
        <f>Sectors_I!R23</f>
        <v>412769207.63715965</v>
      </c>
      <c r="S23" s="170">
        <f>Sectors_I!S23</f>
        <v>520465433.18408978</v>
      </c>
      <c r="T23" s="170">
        <f>Sectors_I!T23</f>
        <v>33121183.0416</v>
      </c>
      <c r="U23" s="170">
        <f>Sectors_I!U23</f>
        <v>195222906.14142999</v>
      </c>
      <c r="V23" s="170">
        <f>Sectors_I!V23</f>
        <v>228344089.18293002</v>
      </c>
      <c r="W23" s="170">
        <f>Sectors_I!W23</f>
        <v>1704154.1935000001</v>
      </c>
      <c r="X23" s="170">
        <f>Sectors_I!X23</f>
        <v>14397586.406399999</v>
      </c>
      <c r="Y23" s="170">
        <f>Sectors_I!Y23</f>
        <v>16101740.5999</v>
      </c>
      <c r="Z23" s="170">
        <f>Sectors_I!Z23</f>
        <v>0</v>
      </c>
      <c r="AA23" s="170">
        <f>Sectors_I!AA23</f>
        <v>0</v>
      </c>
      <c r="AB23" s="170">
        <f>Sectors_I!AB23</f>
        <v>0</v>
      </c>
    </row>
    <row r="24" spans="1:28" x14ac:dyDescent="0.2">
      <c r="A24" s="110" t="s">
        <v>224</v>
      </c>
      <c r="B24" s="166">
        <f>Sectors_I!B24</f>
        <v>102100611.62247489</v>
      </c>
      <c r="C24" s="166">
        <f>Sectors_I!C24</f>
        <v>292123250.58201867</v>
      </c>
      <c r="D24" s="166">
        <f>Sectors_I!D24</f>
        <v>394223862.20449364</v>
      </c>
      <c r="E24" s="167">
        <f>Sectors_I!E24</f>
        <v>4543117.9886021903</v>
      </c>
      <c r="F24" s="167">
        <f>Sectors_I!F24</f>
        <v>3123238.3419203898</v>
      </c>
      <c r="G24" s="167">
        <f>Sectors_I!G24</f>
        <v>7666356.3305225801</v>
      </c>
      <c r="H24" s="117">
        <f>Sectors_I!H24</f>
        <v>0.12821299999999999</v>
      </c>
      <c r="I24" s="113">
        <f>Sectors_I!I24</f>
        <v>8.7023700366409204E-2</v>
      </c>
      <c r="J24" s="117">
        <f>Sectors_I!J24</f>
        <v>9.7449499999999994E-2</v>
      </c>
      <c r="K24" s="114">
        <f>Sectors_I!K24</f>
        <v>31.313700000000001</v>
      </c>
      <c r="L24" s="114">
        <f>Sectors_I!L24</f>
        <v>50.674398894824606</v>
      </c>
      <c r="M24" s="114">
        <f>Sectors_I!M24</f>
        <v>45.767600000000002</v>
      </c>
      <c r="N24" s="170">
        <f>Sectors_I!N24</f>
        <v>1188586.1776000001</v>
      </c>
      <c r="O24" s="170">
        <f>Sectors_I!O24</f>
        <v>9625057.4668999985</v>
      </c>
      <c r="P24" s="170">
        <f>Sectors_I!P24</f>
        <v>10813643.6445</v>
      </c>
      <c r="Q24" s="170">
        <f>Sectors_I!Q24</f>
        <v>76195379.582374901</v>
      </c>
      <c r="R24" s="170">
        <f>Sectors_I!R24</f>
        <v>280070628.24021864</v>
      </c>
      <c r="S24" s="170">
        <f>Sectors_I!S24</f>
        <v>356266007.82249361</v>
      </c>
      <c r="T24" s="170">
        <f>Sectors_I!T24</f>
        <v>20862425.970899999</v>
      </c>
      <c r="U24" s="170">
        <f>Sectors_I!U24</f>
        <v>5511140.7981000002</v>
      </c>
      <c r="V24" s="170">
        <f>Sectors_I!V24</f>
        <v>26373566.769100003</v>
      </c>
      <c r="W24" s="170">
        <f>Sectors_I!W24</f>
        <v>5042806.0692000007</v>
      </c>
      <c r="X24" s="170">
        <f>Sectors_I!X24</f>
        <v>6319287.9247000003</v>
      </c>
      <c r="Y24" s="170">
        <f>Sectors_I!Y24</f>
        <v>11362093.993900001</v>
      </c>
      <c r="Z24" s="170">
        <f>Sectors_I!Z24</f>
        <v>0</v>
      </c>
      <c r="AA24" s="170">
        <f>Sectors_I!AA24</f>
        <v>222193.61900000001</v>
      </c>
      <c r="AB24" s="170">
        <f>Sectors_I!AB24</f>
        <v>222193.61900000001</v>
      </c>
    </row>
    <row r="25" spans="1:28" x14ac:dyDescent="0.2">
      <c r="A25" s="110" t="s">
        <v>131</v>
      </c>
      <c r="B25" s="166">
        <f>Sectors_I!B25</f>
        <v>705568288.51394391</v>
      </c>
      <c r="C25" s="166">
        <f>Sectors_I!C25</f>
        <v>1433565932.4553623</v>
      </c>
      <c r="D25" s="166">
        <f>Sectors_I!D25</f>
        <v>2139134220.969311</v>
      </c>
      <c r="E25" s="167">
        <f>Sectors_I!E25</f>
        <v>1011343.4747039401</v>
      </c>
      <c r="F25" s="167">
        <f>Sectors_I!F25</f>
        <v>5841572.0514508206</v>
      </c>
      <c r="G25" s="167">
        <f>Sectors_I!G25</f>
        <v>6852915.5261547603</v>
      </c>
      <c r="H25" s="117">
        <f>Sectors_I!H25</f>
        <v>0.13020100000000001</v>
      </c>
      <c r="I25" s="113">
        <f>Sectors_I!I25</f>
        <v>0.10541858312936644</v>
      </c>
      <c r="J25" s="117">
        <f>Sectors_I!J25</f>
        <v>0.113528</v>
      </c>
      <c r="K25" s="114">
        <f>Sectors_I!K25</f>
        <v>28.167000000000002</v>
      </c>
      <c r="L25" s="114">
        <f>Sectors_I!L25</f>
        <v>137.62333655960768</v>
      </c>
      <c r="M25" s="114">
        <f>Sectors_I!M25</f>
        <v>101.727</v>
      </c>
      <c r="N25" s="170">
        <f>Sectors_I!N25</f>
        <v>0</v>
      </c>
      <c r="O25" s="170">
        <f>Sectors_I!O25</f>
        <v>3410521.3470240002</v>
      </c>
      <c r="P25" s="170">
        <f>Sectors_I!P25</f>
        <v>3410521.3470240002</v>
      </c>
      <c r="Q25" s="170">
        <f>Sectors_I!Q25</f>
        <v>705518808.11164391</v>
      </c>
      <c r="R25" s="170">
        <f>Sectors_I!R25</f>
        <v>1418969380.5052385</v>
      </c>
      <c r="S25" s="170">
        <f>Sectors_I!S25</f>
        <v>2124488188.6168871</v>
      </c>
      <c r="T25" s="170">
        <f>Sectors_I!T25</f>
        <v>47424.2952</v>
      </c>
      <c r="U25" s="170">
        <f>Sectors_I!U25</f>
        <v>10810399.296799999</v>
      </c>
      <c r="V25" s="170">
        <f>Sectors_I!V25</f>
        <v>10857823.592</v>
      </c>
      <c r="W25" s="170">
        <f>Sectors_I!W25</f>
        <v>2056.1071000000002</v>
      </c>
      <c r="X25" s="170">
        <f>Sectors_I!X25</f>
        <v>3786152.6533240001</v>
      </c>
      <c r="Y25" s="170">
        <f>Sectors_I!Y25</f>
        <v>3788208.7604240002</v>
      </c>
      <c r="Z25" s="170">
        <f>Sectors_I!Z25</f>
        <v>0</v>
      </c>
      <c r="AA25" s="170">
        <f>Sectors_I!AA25</f>
        <v>0</v>
      </c>
      <c r="AB25" s="170">
        <f>Sectors_I!AB25</f>
        <v>0</v>
      </c>
    </row>
    <row r="26" spans="1:28" x14ac:dyDescent="0.2">
      <c r="A26" s="110" t="s">
        <v>132</v>
      </c>
      <c r="B26" s="166">
        <f>Sectors_I!B26</f>
        <v>78393912.088459283</v>
      </c>
      <c r="C26" s="166">
        <f>Sectors_I!C26</f>
        <v>153291696.5023084</v>
      </c>
      <c r="D26" s="166">
        <f>Sectors_I!D26</f>
        <v>231685608.59076765</v>
      </c>
      <c r="E26" s="167">
        <f>Sectors_I!E26</f>
        <v>917515.9906896</v>
      </c>
      <c r="F26" s="167">
        <f>Sectors_I!F26</f>
        <v>416151.59417533001</v>
      </c>
      <c r="G26" s="167">
        <f>Sectors_I!G26</f>
        <v>1333667.58486493</v>
      </c>
      <c r="H26" s="117">
        <f>Sectors_I!H26</f>
        <v>0.13250799999999999</v>
      </c>
      <c r="I26" s="113">
        <f>Sectors_I!I26</f>
        <v>9.4287877662077524E-2</v>
      </c>
      <c r="J26" s="117">
        <f>Sectors_I!J26</f>
        <v>0.107206</v>
      </c>
      <c r="K26" s="114">
        <f>Sectors_I!K26</f>
        <v>37.588500000000003</v>
      </c>
      <c r="L26" s="114">
        <f>Sectors_I!L26</f>
        <v>47.057729495450438</v>
      </c>
      <c r="M26" s="114">
        <f>Sectors_I!M26</f>
        <v>43.853099999999998</v>
      </c>
      <c r="N26" s="170">
        <f>Sectors_I!N26</f>
        <v>528112.70849999995</v>
      </c>
      <c r="O26" s="170">
        <f>Sectors_I!O26</f>
        <v>0</v>
      </c>
      <c r="P26" s="170">
        <f>Sectors_I!P26</f>
        <v>528112.70849999995</v>
      </c>
      <c r="Q26" s="170">
        <f>Sectors_I!Q26</f>
        <v>76241725.051859275</v>
      </c>
      <c r="R26" s="170">
        <f>Sectors_I!R26</f>
        <v>152814628.4150084</v>
      </c>
      <c r="S26" s="170">
        <f>Sectors_I!S26</f>
        <v>229056353.46696764</v>
      </c>
      <c r="T26" s="170">
        <f>Sectors_I!T26</f>
        <v>1188331.0733</v>
      </c>
      <c r="U26" s="170">
        <f>Sectors_I!U26</f>
        <v>476015.8371</v>
      </c>
      <c r="V26" s="170">
        <f>Sectors_I!V26</f>
        <v>1664346.9103999999</v>
      </c>
      <c r="W26" s="170">
        <f>Sectors_I!W26</f>
        <v>963855.96329999994</v>
      </c>
      <c r="X26" s="170">
        <f>Sectors_I!X26</f>
        <v>1052.2501999999999</v>
      </c>
      <c r="Y26" s="170">
        <f>Sectors_I!Y26</f>
        <v>964908.21340000001</v>
      </c>
      <c r="Z26" s="170">
        <f>Sectors_I!Z26</f>
        <v>0</v>
      </c>
      <c r="AA26" s="170">
        <f>Sectors_I!AA26</f>
        <v>0</v>
      </c>
      <c r="AB26" s="170">
        <f>Sectors_I!AB26</f>
        <v>0</v>
      </c>
    </row>
    <row r="27" spans="1:28" x14ac:dyDescent="0.2">
      <c r="A27" s="110" t="s">
        <v>133</v>
      </c>
      <c r="B27" s="166">
        <f>Sectors_I!B27</f>
        <v>708114774.47130501</v>
      </c>
      <c r="C27" s="166">
        <f>Sectors_I!C27</f>
        <v>462646740.18609965</v>
      </c>
      <c r="D27" s="166">
        <f>Sectors_I!D27</f>
        <v>1170761514.6574049</v>
      </c>
      <c r="E27" s="167">
        <f>Sectors_I!E27</f>
        <v>4536770.6365836095</v>
      </c>
      <c r="F27" s="167">
        <f>Sectors_I!F27</f>
        <v>11214132.488401189</v>
      </c>
      <c r="G27" s="167">
        <f>Sectors_I!G27</f>
        <v>15750903.12498481</v>
      </c>
      <c r="H27" s="117">
        <f>Sectors_I!H27</f>
        <v>0.130776</v>
      </c>
      <c r="I27" s="113">
        <f>Sectors_I!I27</f>
        <v>8.2089337446629329E-2</v>
      </c>
      <c r="J27" s="117">
        <f>Sectors_I!J27</f>
        <v>0.111383</v>
      </c>
      <c r="K27" s="114">
        <f>Sectors_I!K27</f>
        <v>67.218800000000002</v>
      </c>
      <c r="L27" s="114">
        <f>Sectors_I!L27</f>
        <v>104.94055319999488</v>
      </c>
      <c r="M27" s="114">
        <f>Sectors_I!M27</f>
        <v>82.227800000000002</v>
      </c>
      <c r="N27" s="170">
        <f>Sectors_I!N27</f>
        <v>2382229.8018</v>
      </c>
      <c r="O27" s="170">
        <f>Sectors_I!O27</f>
        <v>12039278.9016</v>
      </c>
      <c r="P27" s="170">
        <f>Sectors_I!P27</f>
        <v>14421508.703400001</v>
      </c>
      <c r="Q27" s="170">
        <f>Sectors_I!Q27</f>
        <v>687671368.46630502</v>
      </c>
      <c r="R27" s="170">
        <f>Sectors_I!R27</f>
        <v>412980916.02975965</v>
      </c>
      <c r="S27" s="170">
        <f>Sectors_I!S27</f>
        <v>1100652284.4960649</v>
      </c>
      <c r="T27" s="170">
        <f>Sectors_I!T27</f>
        <v>15420454.1601</v>
      </c>
      <c r="U27" s="170">
        <f>Sectors_I!U27</f>
        <v>29443991.928240001</v>
      </c>
      <c r="V27" s="170">
        <f>Sectors_I!V27</f>
        <v>44864446.088440001</v>
      </c>
      <c r="W27" s="170">
        <f>Sectors_I!W27</f>
        <v>5021441.5350000001</v>
      </c>
      <c r="X27" s="170">
        <f>Sectors_I!X27</f>
        <v>20221832.228099998</v>
      </c>
      <c r="Y27" s="170">
        <f>Sectors_I!Y27</f>
        <v>25243273.763</v>
      </c>
      <c r="Z27" s="170">
        <f>Sectors_I!Z27</f>
        <v>1510.3099</v>
      </c>
      <c r="AA27" s="170">
        <f>Sectors_I!AA27</f>
        <v>0</v>
      </c>
      <c r="AB27" s="170">
        <f>Sectors_I!AB27</f>
        <v>1510.3099</v>
      </c>
    </row>
    <row r="28" spans="1:28" x14ac:dyDescent="0.2">
      <c r="A28" s="110" t="s">
        <v>134</v>
      </c>
      <c r="B28" s="166">
        <f>Sectors_I!B28</f>
        <v>102783411.6788156</v>
      </c>
      <c r="C28" s="166">
        <f>Sectors_I!C28</f>
        <v>62133791.484446429</v>
      </c>
      <c r="D28" s="166">
        <f>Sectors_I!D28</f>
        <v>164917203.16326192</v>
      </c>
      <c r="E28" s="167">
        <f>Sectors_I!E28</f>
        <v>481385.66640410002</v>
      </c>
      <c r="F28" s="167">
        <f>Sectors_I!F28</f>
        <v>268793.33915007999</v>
      </c>
      <c r="G28" s="167">
        <f>Sectors_I!G28</f>
        <v>750179.00555418001</v>
      </c>
      <c r="H28" s="117">
        <f>Sectors_I!H28</f>
        <v>0.13167799999999999</v>
      </c>
      <c r="I28" s="113">
        <f>Sectors_I!I28</f>
        <v>8.1459162614192324E-2</v>
      </c>
      <c r="J28" s="117">
        <f>Sectors_I!J28</f>
        <v>0.11271399999999999</v>
      </c>
      <c r="K28" s="114">
        <f>Sectors_I!K28</f>
        <v>53.510300000000001</v>
      </c>
      <c r="L28" s="114">
        <f>Sectors_I!L28</f>
        <v>90.684049019049226</v>
      </c>
      <c r="M28" s="114">
        <f>Sectors_I!M28</f>
        <v>67.523899999999998</v>
      </c>
      <c r="N28" s="170">
        <f>Sectors_I!N28</f>
        <v>155450.78529999999</v>
      </c>
      <c r="O28" s="170">
        <f>Sectors_I!O28</f>
        <v>0</v>
      </c>
      <c r="P28" s="170">
        <f>Sectors_I!P28</f>
        <v>155450.78529999999</v>
      </c>
      <c r="Q28" s="170">
        <f>Sectors_I!Q28</f>
        <v>102325039.47931559</v>
      </c>
      <c r="R28" s="170">
        <f>Sectors_I!R28</f>
        <v>60438754.949246429</v>
      </c>
      <c r="S28" s="170">
        <f>Sectors_I!S28</f>
        <v>162763794.42866191</v>
      </c>
      <c r="T28" s="170">
        <f>Sectors_I!T28</f>
        <v>294993.96600000001</v>
      </c>
      <c r="U28" s="170">
        <f>Sectors_I!U28</f>
        <v>652118.84310000006</v>
      </c>
      <c r="V28" s="170">
        <f>Sectors_I!V28</f>
        <v>947112.80909999995</v>
      </c>
      <c r="W28" s="170">
        <f>Sectors_I!W28</f>
        <v>163378.2335</v>
      </c>
      <c r="X28" s="170">
        <f>Sectors_I!X28</f>
        <v>1042917.6921</v>
      </c>
      <c r="Y28" s="170">
        <f>Sectors_I!Y28</f>
        <v>1206295.9254999999</v>
      </c>
      <c r="Z28" s="170">
        <f>Sectors_I!Z28</f>
        <v>0</v>
      </c>
      <c r="AA28" s="170">
        <f>Sectors_I!AA28</f>
        <v>0</v>
      </c>
      <c r="AB28" s="170">
        <f>Sectors_I!AB28</f>
        <v>0</v>
      </c>
    </row>
    <row r="29" spans="1:28" x14ac:dyDescent="0.2">
      <c r="A29" s="110" t="s">
        <v>135</v>
      </c>
      <c r="B29" s="166">
        <f>Sectors_I!B29</f>
        <v>83003755.799403295</v>
      </c>
      <c r="C29" s="166">
        <f>Sectors_I!C29</f>
        <v>151029627.93336666</v>
      </c>
      <c r="D29" s="166">
        <f>Sectors_I!D29</f>
        <v>234033383.73277</v>
      </c>
      <c r="E29" s="167">
        <f>Sectors_I!E29</f>
        <v>15852673.340402931</v>
      </c>
      <c r="F29" s="167">
        <f>Sectors_I!F29</f>
        <v>880196.73674903007</v>
      </c>
      <c r="G29" s="167">
        <f>Sectors_I!G29</f>
        <v>16732870.07715193</v>
      </c>
      <c r="H29" s="117">
        <f>Sectors_I!H29</f>
        <v>0.12828300000000001</v>
      </c>
      <c r="I29" s="113">
        <f>Sectors_I!I29</f>
        <v>0.11229618305760984</v>
      </c>
      <c r="J29" s="117">
        <f>Sectors_I!J29</f>
        <v>0.11748</v>
      </c>
      <c r="K29" s="114">
        <f>Sectors_I!K29</f>
        <v>51.995800000000003</v>
      </c>
      <c r="L29" s="114">
        <f>Sectors_I!L29</f>
        <v>69.534205969413534</v>
      </c>
      <c r="M29" s="114">
        <f>Sectors_I!M29</f>
        <v>63.850499999999997</v>
      </c>
      <c r="N29" s="170">
        <f>Sectors_I!N29</f>
        <v>333.07659999999998</v>
      </c>
      <c r="O29" s="170">
        <f>Sectors_I!O29</f>
        <v>0</v>
      </c>
      <c r="P29" s="170">
        <f>Sectors_I!P29</f>
        <v>333.07659999999998</v>
      </c>
      <c r="Q29" s="170">
        <f>Sectors_I!Q29</f>
        <v>72793104.004619196</v>
      </c>
      <c r="R29" s="170">
        <f>Sectors_I!R29</f>
        <v>148025755.6293284</v>
      </c>
      <c r="S29" s="170">
        <f>Sectors_I!S29</f>
        <v>220818859.63394758</v>
      </c>
      <c r="T29" s="170">
        <f>Sectors_I!T29</f>
        <v>134089.8297</v>
      </c>
      <c r="U29" s="170">
        <f>Sectors_I!U29</f>
        <v>2089791.68701</v>
      </c>
      <c r="V29" s="170">
        <f>Sectors_I!V29</f>
        <v>2223881.5167100001</v>
      </c>
      <c r="W29" s="170">
        <f>Sectors_I!W29</f>
        <v>10076561.9650841</v>
      </c>
      <c r="X29" s="170">
        <f>Sectors_I!X29</f>
        <v>914080.61702828004</v>
      </c>
      <c r="Y29" s="170">
        <f>Sectors_I!Y29</f>
        <v>10990642.582112402</v>
      </c>
      <c r="Z29" s="170">
        <f>Sectors_I!Z29</f>
        <v>0</v>
      </c>
      <c r="AA29" s="170">
        <f>Sectors_I!AA29</f>
        <v>0</v>
      </c>
      <c r="AB29" s="170">
        <f>Sectors_I!AB29</f>
        <v>0</v>
      </c>
    </row>
    <row r="30" spans="1:28" x14ac:dyDescent="0.2">
      <c r="A30" s="110" t="s">
        <v>136</v>
      </c>
      <c r="B30" s="166">
        <f>Sectors_I!B30</f>
        <v>1180287496.8957129</v>
      </c>
      <c r="C30" s="166">
        <f>Sectors_I!C30</f>
        <v>1647712979.0710461</v>
      </c>
      <c r="D30" s="166">
        <f>Sectors_I!D30</f>
        <v>2828000475.9667611</v>
      </c>
      <c r="E30" s="167">
        <f>Sectors_I!E30</f>
        <v>32452827.926757403</v>
      </c>
      <c r="F30" s="167">
        <f>Sectors_I!F30</f>
        <v>19899750.69863138</v>
      </c>
      <c r="G30" s="167">
        <f>Sectors_I!G30</f>
        <v>52352578.625388779</v>
      </c>
      <c r="H30" s="117">
        <f>Sectors_I!H30</f>
        <v>0.147758</v>
      </c>
      <c r="I30" s="113">
        <f>Sectors_I!I30</f>
        <v>8.5098821425283161E-2</v>
      </c>
      <c r="J30" s="117">
        <f>Sectors_I!J30</f>
        <v>0.111318</v>
      </c>
      <c r="K30" s="114">
        <f>Sectors_I!K30</f>
        <v>67.501900000000006</v>
      </c>
      <c r="L30" s="114">
        <f>Sectors_I!L30</f>
        <v>92.752580909984829</v>
      </c>
      <c r="M30" s="114">
        <f>Sectors_I!M30</f>
        <v>82.176900000000003</v>
      </c>
      <c r="N30" s="170">
        <f>Sectors_I!N30</f>
        <v>19331070.604699999</v>
      </c>
      <c r="O30" s="170">
        <f>Sectors_I!O30</f>
        <v>22034256.483968001</v>
      </c>
      <c r="P30" s="170">
        <f>Sectors_I!P30</f>
        <v>41365327.088668004</v>
      </c>
      <c r="Q30" s="170">
        <f>Sectors_I!Q30</f>
        <v>1101669447.9361129</v>
      </c>
      <c r="R30" s="170">
        <f>Sectors_I!R30</f>
        <v>1530674081.8446605</v>
      </c>
      <c r="S30" s="170">
        <f>Sectors_I!S30</f>
        <v>2632343529.7807755</v>
      </c>
      <c r="T30" s="170">
        <f>Sectors_I!T30</f>
        <v>48220817.154099993</v>
      </c>
      <c r="U30" s="170">
        <f>Sectors_I!U30</f>
        <v>68806047.407062441</v>
      </c>
      <c r="V30" s="170">
        <f>Sectors_I!V30</f>
        <v>117026864.56116243</v>
      </c>
      <c r="W30" s="170">
        <f>Sectors_I!W30</f>
        <v>29899275.410300002</v>
      </c>
      <c r="X30" s="170">
        <f>Sectors_I!X30</f>
        <v>43504653.837702967</v>
      </c>
      <c r="Y30" s="170">
        <f>Sectors_I!Y30</f>
        <v>73403929.248002991</v>
      </c>
      <c r="Z30" s="170">
        <f>Sectors_I!Z30</f>
        <v>497956.39519999997</v>
      </c>
      <c r="AA30" s="170">
        <f>Sectors_I!AA30</f>
        <v>4728195.9816199997</v>
      </c>
      <c r="AB30" s="170">
        <f>Sectors_I!AB30</f>
        <v>5226152.3768199999</v>
      </c>
    </row>
    <row r="31" spans="1:28" x14ac:dyDescent="0.2">
      <c r="A31" s="110" t="s">
        <v>137</v>
      </c>
      <c r="B31" s="166">
        <f>Sectors_I!B31</f>
        <v>2718063469.5527606</v>
      </c>
      <c r="C31" s="166">
        <f>Sectors_I!C31</f>
        <v>348879493.521029</v>
      </c>
      <c r="D31" s="166">
        <f>Sectors_I!D31</f>
        <v>3066942963.0737929</v>
      </c>
      <c r="E31" s="167">
        <f>Sectors_I!E31</f>
        <v>70929883.554342762</v>
      </c>
      <c r="F31" s="167">
        <f>Sectors_I!F31</f>
        <v>10317369.66749379</v>
      </c>
      <c r="G31" s="167">
        <f>Sectors_I!G31</f>
        <v>81247253.221836567</v>
      </c>
      <c r="H31" s="117">
        <f>Sectors_I!H31</f>
        <v>0.15393499999999999</v>
      </c>
      <c r="I31" s="113">
        <f>Sectors_I!I31</f>
        <v>8.9302227801004663E-2</v>
      </c>
      <c r="J31" s="117">
        <f>Sectors_I!J31</f>
        <v>0.14596700000000001</v>
      </c>
      <c r="K31" s="114">
        <f>Sectors_I!K31</f>
        <v>58.950600000000001</v>
      </c>
      <c r="L31" s="114">
        <f>Sectors_I!L31</f>
        <v>80.217387400614527</v>
      </c>
      <c r="M31" s="114">
        <f>Sectors_I!M31</f>
        <v>61.386099999999999</v>
      </c>
      <c r="N31" s="170">
        <f>Sectors_I!N31</f>
        <v>54650863.367799997</v>
      </c>
      <c r="O31" s="170">
        <f>Sectors_I!O31</f>
        <v>15857011.019475998</v>
      </c>
      <c r="P31" s="170">
        <f>Sectors_I!P31</f>
        <v>70507874.387276009</v>
      </c>
      <c r="Q31" s="170">
        <f>Sectors_I!Q31</f>
        <v>2526181255.6572609</v>
      </c>
      <c r="R31" s="170">
        <f>Sectors_I!R31</f>
        <v>307762841.95238096</v>
      </c>
      <c r="S31" s="170">
        <f>Sectors_I!S31</f>
        <v>2833944097.609745</v>
      </c>
      <c r="T31" s="170">
        <f>Sectors_I!T31</f>
        <v>118734465.46090001</v>
      </c>
      <c r="U31" s="170">
        <f>Sectors_I!U31</f>
        <v>17087883.74354</v>
      </c>
      <c r="V31" s="170">
        <f>Sectors_I!V31</f>
        <v>135822349.20443997</v>
      </c>
      <c r="W31" s="170">
        <f>Sectors_I!W31</f>
        <v>69968767.725999996</v>
      </c>
      <c r="X31" s="170">
        <f>Sectors_I!X31</f>
        <v>21760186.535807997</v>
      </c>
      <c r="Y31" s="170">
        <f>Sectors_I!Y31</f>
        <v>91728954.261708006</v>
      </c>
      <c r="Z31" s="170">
        <f>Sectors_I!Z31</f>
        <v>3178980.7086</v>
      </c>
      <c r="AA31" s="170">
        <f>Sectors_I!AA31</f>
        <v>2268581.2893000003</v>
      </c>
      <c r="AB31" s="170">
        <f>Sectors_I!AB31</f>
        <v>5447561.9978999998</v>
      </c>
    </row>
    <row r="32" spans="1:28" x14ac:dyDescent="0.2">
      <c r="A32" s="110" t="s">
        <v>193</v>
      </c>
      <c r="B32" s="166">
        <f>Sectors_I!B32</f>
        <v>99144715.597005159</v>
      </c>
      <c r="C32" s="166">
        <f>Sectors_I!C32</f>
        <v>113226925.10563175</v>
      </c>
      <c r="D32" s="166">
        <f>Sectors_I!D32</f>
        <v>212371640.7026369</v>
      </c>
      <c r="E32" s="167">
        <f>Sectors_I!E32</f>
        <v>3109095.2193147</v>
      </c>
      <c r="F32" s="167">
        <f>Sectors_I!F32</f>
        <v>2569674.7459487203</v>
      </c>
      <c r="G32" s="167">
        <f>Sectors_I!G32</f>
        <v>5678769.9652634198</v>
      </c>
      <c r="H32" s="117">
        <f>Sectors_I!H32</f>
        <v>0.16059699999999999</v>
      </c>
      <c r="I32" s="113">
        <f>Sectors_I!I32</f>
        <v>8.7192182972611901E-2</v>
      </c>
      <c r="J32" s="117">
        <f>Sectors_I!J32</f>
        <v>0.121562</v>
      </c>
      <c r="K32" s="114">
        <f>Sectors_I!K32</f>
        <v>59.792299999999997</v>
      </c>
      <c r="L32" s="114">
        <f>Sectors_I!L32</f>
        <v>69.456674123404696</v>
      </c>
      <c r="M32" s="114">
        <f>Sectors_I!M32</f>
        <v>64.920199999999994</v>
      </c>
      <c r="N32" s="170">
        <f>Sectors_I!N32</f>
        <v>2333192.9669999997</v>
      </c>
      <c r="O32" s="170">
        <f>Sectors_I!O32</f>
        <v>5735417.5159179987</v>
      </c>
      <c r="P32" s="170">
        <f>Sectors_I!P32</f>
        <v>8068610.4829179998</v>
      </c>
      <c r="Q32" s="170">
        <f>Sectors_I!Q32</f>
        <v>92736208.705405146</v>
      </c>
      <c r="R32" s="170">
        <f>Sectors_I!R32</f>
        <v>103416498.11702776</v>
      </c>
      <c r="S32" s="170">
        <f>Sectors_I!S32</f>
        <v>196152706.82253289</v>
      </c>
      <c r="T32" s="170">
        <f>Sectors_I!T32</f>
        <v>2024915.9405</v>
      </c>
      <c r="U32" s="170">
        <f>Sectors_I!U32</f>
        <v>2361570.2697999999</v>
      </c>
      <c r="V32" s="170">
        <f>Sectors_I!V32</f>
        <v>4386486.2103000004</v>
      </c>
      <c r="W32" s="170">
        <f>Sectors_I!W32</f>
        <v>4383590.9511000002</v>
      </c>
      <c r="X32" s="170">
        <f>Sectors_I!X32</f>
        <v>6621450.44092</v>
      </c>
      <c r="Y32" s="170">
        <f>Sectors_I!Y32</f>
        <v>11005041.39192</v>
      </c>
      <c r="Z32" s="170">
        <f>Sectors_I!Z32</f>
        <v>0</v>
      </c>
      <c r="AA32" s="170">
        <f>Sectors_I!AA32</f>
        <v>827406.27788399998</v>
      </c>
      <c r="AB32" s="170">
        <f>Sectors_I!AB32</f>
        <v>827406.27788399998</v>
      </c>
    </row>
    <row r="33" spans="1:28" x14ac:dyDescent="0.2">
      <c r="A33" s="119" t="s">
        <v>225</v>
      </c>
      <c r="B33" s="166">
        <f>Sectors_I!B33</f>
        <v>211491624.82809409</v>
      </c>
      <c r="C33" s="166">
        <f>Sectors_I!C33</f>
        <v>498744132.33297765</v>
      </c>
      <c r="D33" s="166">
        <f>Sectors_I!D33</f>
        <v>710235757.16107178</v>
      </c>
      <c r="E33" s="167">
        <f>Sectors_I!E33</f>
        <v>6563790.4429109702</v>
      </c>
      <c r="F33" s="167">
        <f>Sectors_I!F33</f>
        <v>13957913.30723292</v>
      </c>
      <c r="G33" s="167">
        <f>Sectors_I!G33</f>
        <v>20521703.750143893</v>
      </c>
      <c r="H33" s="117">
        <f>Sectors_I!H33</f>
        <v>0.13127900000000001</v>
      </c>
      <c r="I33" s="113">
        <f>Sectors_I!I33</f>
        <v>8.9966537668093441E-2</v>
      </c>
      <c r="J33" s="117">
        <f>Sectors_I!J33</f>
        <v>0.10219200000000001</v>
      </c>
      <c r="K33" s="114">
        <f>Sectors_I!K33</f>
        <v>49.235599999999998</v>
      </c>
      <c r="L33" s="114">
        <f>Sectors_I!L33</f>
        <v>59.569507525835171</v>
      </c>
      <c r="M33" s="114">
        <f>Sectors_I!M33</f>
        <v>56.498100000000001</v>
      </c>
      <c r="N33" s="170">
        <f>Sectors_I!N33</f>
        <v>512160.17</v>
      </c>
      <c r="O33" s="170">
        <f>Sectors_I!O33</f>
        <v>14472536.5605</v>
      </c>
      <c r="P33" s="170">
        <f>Sectors_I!P33</f>
        <v>14984696.7304</v>
      </c>
      <c r="Q33" s="170">
        <f>Sectors_I!Q33</f>
        <v>158552296.21539411</v>
      </c>
      <c r="R33" s="170">
        <f>Sectors_I!R33</f>
        <v>376603068.98797768</v>
      </c>
      <c r="S33" s="170">
        <f>Sectors_I!S33</f>
        <v>535155365.20337182</v>
      </c>
      <c r="T33" s="170">
        <f>Sectors_I!T33</f>
        <v>49198495.850000001</v>
      </c>
      <c r="U33" s="170">
        <f>Sectors_I!U33</f>
        <v>105210996.36469997</v>
      </c>
      <c r="V33" s="170">
        <f>Sectors_I!V33</f>
        <v>154409492.21469998</v>
      </c>
      <c r="W33" s="170">
        <f>Sectors_I!W33</f>
        <v>3740832.7626999998</v>
      </c>
      <c r="X33" s="170">
        <f>Sectors_I!X33</f>
        <v>15971989.9003</v>
      </c>
      <c r="Y33" s="170">
        <f>Sectors_I!Y33</f>
        <v>19712822.662999999</v>
      </c>
      <c r="Z33" s="170">
        <f>Sectors_I!Z33</f>
        <v>0</v>
      </c>
      <c r="AA33" s="170">
        <f>Sectors_I!AA33</f>
        <v>958077.08</v>
      </c>
      <c r="AB33" s="170">
        <f>Sectors_I!AB33</f>
        <v>958077.08</v>
      </c>
    </row>
    <row r="34" spans="1:28" x14ac:dyDescent="0.2">
      <c r="A34" s="111" t="s">
        <v>138</v>
      </c>
      <c r="B34" s="166">
        <f>Sectors_I!B34</f>
        <v>16346747191.258646</v>
      </c>
      <c r="C34" s="166">
        <f>Sectors_I!C34</f>
        <v>5696210442.0181799</v>
      </c>
      <c r="D34" s="166">
        <f>Sectors_I!D34</f>
        <v>22042957633.276833</v>
      </c>
      <c r="E34" s="167">
        <f>Sectors_I!E34</f>
        <v>442518680.80717796</v>
      </c>
      <c r="F34" s="167">
        <f>Sectors_I!F34</f>
        <v>41546865.213151105</v>
      </c>
      <c r="G34" s="167">
        <f>Sectors_I!G34</f>
        <v>484065546.02032918</v>
      </c>
      <c r="H34" s="117">
        <f>Sectors_I!H34</f>
        <v>0.15667900000000001</v>
      </c>
      <c r="I34" s="113">
        <f>Sectors_I!I34</f>
        <v>6.9506350446650031E-2</v>
      </c>
      <c r="J34" s="117">
        <f>Sectors_I!J34</f>
        <v>0.13455</v>
      </c>
      <c r="K34" s="114">
        <f>Sectors_I!K34</f>
        <v>95.141300000000001</v>
      </c>
      <c r="L34" s="114">
        <f>Sectors_I!L34</f>
        <v>140.36508513009107</v>
      </c>
      <c r="M34" s="114">
        <f>Sectors_I!M34</f>
        <v>106.70699999999999</v>
      </c>
      <c r="N34" s="170">
        <f>Sectors_I!N34</f>
        <v>208921933.10734534</v>
      </c>
      <c r="O34" s="170">
        <f>Sectors_I!O34</f>
        <v>47601297.017698795</v>
      </c>
      <c r="P34" s="170">
        <f>Sectors_I!P34</f>
        <v>256523230.12514418</v>
      </c>
      <c r="Q34" s="170">
        <f>Sectors_I!Q34</f>
        <v>15116957219.462757</v>
      </c>
      <c r="R34" s="170">
        <f>Sectors_I!R34</f>
        <v>5300771856.0715704</v>
      </c>
      <c r="S34" s="170">
        <f>Sectors_I!S34</f>
        <v>20417729075.534336</v>
      </c>
      <c r="T34" s="170">
        <f>Sectors_I!T34</f>
        <v>811956030.78259993</v>
      </c>
      <c r="U34" s="170">
        <f>Sectors_I!U34</f>
        <v>289790384.87481833</v>
      </c>
      <c r="V34" s="170">
        <f>Sectors_I!V34</f>
        <v>1101746415.6574183</v>
      </c>
      <c r="W34" s="170">
        <f>Sectors_I!W34</f>
        <v>358310552.44948715</v>
      </c>
      <c r="X34" s="170">
        <f>Sectors_I!X34</f>
        <v>85130278.909191832</v>
      </c>
      <c r="Y34" s="170">
        <f>Sectors_I!Y34</f>
        <v>443440831.35867894</v>
      </c>
      <c r="Z34" s="170">
        <f>Sectors_I!Z34</f>
        <v>59523388.5638</v>
      </c>
      <c r="AA34" s="170">
        <f>Sectors_I!AA34</f>
        <v>20517922.162599999</v>
      </c>
      <c r="AB34" s="170">
        <f>Sectors_I!AB34</f>
        <v>80041310.726400003</v>
      </c>
    </row>
    <row r="35" spans="1:28" x14ac:dyDescent="0.2">
      <c r="A35" s="110" t="s">
        <v>139</v>
      </c>
      <c r="B35" s="166">
        <f>Sectors_I!B35</f>
        <v>120734545.65989457</v>
      </c>
      <c r="C35" s="166">
        <f>Sectors_I!C35</f>
        <v>67013636.718484588</v>
      </c>
      <c r="D35" s="166">
        <f>Sectors_I!D35</f>
        <v>187748182.37837917</v>
      </c>
      <c r="E35" s="167">
        <f>Sectors_I!E35</f>
        <v>2763665.9979397599</v>
      </c>
      <c r="F35" s="167">
        <f>Sectors_I!F35</f>
        <v>1512555.9105629399</v>
      </c>
      <c r="G35" s="167">
        <f>Sectors_I!G35</f>
        <v>4276221.9085026905</v>
      </c>
      <c r="H35" s="117">
        <f>Sectors_I!H35</f>
        <v>0.158195</v>
      </c>
      <c r="I35" s="113">
        <f>Sectors_I!I35</f>
        <v>9.1176121497513321E-2</v>
      </c>
      <c r="J35" s="117">
        <f>Sectors_I!J35</f>
        <v>0.134355</v>
      </c>
      <c r="K35" s="114">
        <f>Sectors_I!K35</f>
        <v>56.152099999999997</v>
      </c>
      <c r="L35" s="114">
        <f>Sectors_I!L35</f>
        <v>57.579871751889954</v>
      </c>
      <c r="M35" s="114">
        <f>Sectors_I!M35</f>
        <v>56.658499999999997</v>
      </c>
      <c r="N35" s="170">
        <f>Sectors_I!N35</f>
        <v>976331.13640000008</v>
      </c>
      <c r="O35" s="170">
        <f>Sectors_I!O35</f>
        <v>400854.97620000003</v>
      </c>
      <c r="P35" s="170">
        <f>Sectors_I!P35</f>
        <v>1377186.1125999999</v>
      </c>
      <c r="Q35" s="170">
        <f>Sectors_I!Q35</f>
        <v>115233831.63670862</v>
      </c>
      <c r="R35" s="170">
        <f>Sectors_I!R35</f>
        <v>64422421.071684584</v>
      </c>
      <c r="S35" s="170">
        <f>Sectors_I!S35</f>
        <v>179656252.70849323</v>
      </c>
      <c r="T35" s="170">
        <f>Sectors_I!T35</f>
        <v>3882141.4811999998</v>
      </c>
      <c r="U35" s="170">
        <f>Sectors_I!U35</f>
        <v>1603498.1475999998</v>
      </c>
      <c r="V35" s="170">
        <f>Sectors_I!V35</f>
        <v>5485639.6287000002</v>
      </c>
      <c r="W35" s="170">
        <f>Sectors_I!W35</f>
        <v>1618572.54198596</v>
      </c>
      <c r="X35" s="170">
        <f>Sectors_I!X35</f>
        <v>987717.49919999996</v>
      </c>
      <c r="Y35" s="170">
        <f>Sectors_I!Y35</f>
        <v>2606290.0411859602</v>
      </c>
      <c r="Z35" s="170">
        <f>Sectors_I!Z35</f>
        <v>0</v>
      </c>
      <c r="AA35" s="170">
        <f>Sectors_I!AA35</f>
        <v>0</v>
      </c>
      <c r="AB35" s="170">
        <f>Sectors_I!AB35</f>
        <v>0</v>
      </c>
    </row>
    <row r="36" spans="1:28" x14ac:dyDescent="0.2">
      <c r="A36" s="110" t="s">
        <v>140</v>
      </c>
      <c r="B36" s="166">
        <f>Sectors_I!B36</f>
        <v>8345919291.9203758</v>
      </c>
      <c r="C36" s="166">
        <f>Sectors_I!C36</f>
        <v>1217762143.9880121</v>
      </c>
      <c r="D36" s="166">
        <f>Sectors_I!D36</f>
        <v>9563681435.9083862</v>
      </c>
      <c r="E36" s="167">
        <f>Sectors_I!E36</f>
        <v>336808738.3271234</v>
      </c>
      <c r="F36" s="167">
        <f>Sectors_I!F36</f>
        <v>8046559.6153279189</v>
      </c>
      <c r="G36" s="167">
        <f>Sectors_I!G36</f>
        <v>344855297.94245124</v>
      </c>
      <c r="H36" s="117">
        <f>Sectors_I!H36</f>
        <v>0.17608399999999999</v>
      </c>
      <c r="I36" s="113">
        <f>Sectors_I!I36</f>
        <v>6.9836210527149625E-2</v>
      </c>
      <c r="J36" s="117">
        <f>Sectors_I!J36</f>
        <v>0.162048</v>
      </c>
      <c r="K36" s="114">
        <f>Sectors_I!K36</f>
        <v>61.407499999999999</v>
      </c>
      <c r="L36" s="114">
        <f>Sectors_I!L36</f>
        <v>77.117960485323621</v>
      </c>
      <c r="M36" s="114">
        <f>Sectors_I!M36</f>
        <v>63.3872</v>
      </c>
      <c r="N36" s="170">
        <f>Sectors_I!N36</f>
        <v>133957774.38244535</v>
      </c>
      <c r="O36" s="170">
        <f>Sectors_I!O36</f>
        <v>10253267.88935481</v>
      </c>
      <c r="P36" s="170">
        <f>Sectors_I!P36</f>
        <v>144211042.27180013</v>
      </c>
      <c r="Q36" s="170">
        <f>Sectors_I!Q36</f>
        <v>7682261140.1270924</v>
      </c>
      <c r="R36" s="170">
        <f>Sectors_I!R36</f>
        <v>1163458509.8490353</v>
      </c>
      <c r="S36" s="170">
        <f>Sectors_I!S36</f>
        <v>8845719649.976326</v>
      </c>
      <c r="T36" s="170">
        <f>Sectors_I!T36</f>
        <v>404213677.99658245</v>
      </c>
      <c r="U36" s="170">
        <f>Sectors_I!U36</f>
        <v>34669982.936312996</v>
      </c>
      <c r="V36" s="170">
        <f>Sectors_I!V36</f>
        <v>438883660.93279541</v>
      </c>
      <c r="W36" s="170">
        <f>Sectors_I!W36</f>
        <v>234374304.11320108</v>
      </c>
      <c r="X36" s="170">
        <f>Sectors_I!X36</f>
        <v>16242944.85446384</v>
      </c>
      <c r="Y36" s="170">
        <f>Sectors_I!Y36</f>
        <v>250617248.96756485</v>
      </c>
      <c r="Z36" s="170">
        <f>Sectors_I!Z36</f>
        <v>25070169.683499999</v>
      </c>
      <c r="AA36" s="170">
        <f>Sectors_I!AA36</f>
        <v>3390706.3481999999</v>
      </c>
      <c r="AB36" s="170">
        <f>Sectors_I!AB36</f>
        <v>28460876.0317</v>
      </c>
    </row>
    <row r="37" spans="1:28" x14ac:dyDescent="0.2">
      <c r="A37" s="110" t="s">
        <v>226</v>
      </c>
      <c r="B37" s="166">
        <f>Sectors_I!B37</f>
        <v>853811.46430000011</v>
      </c>
      <c r="C37" s="166">
        <f>Sectors_I!C37</f>
        <v>0</v>
      </c>
      <c r="D37" s="166">
        <f>Sectors_I!D37</f>
        <v>853811.46430000011</v>
      </c>
      <c r="E37" s="167">
        <f>Sectors_I!E37</f>
        <v>229988.03638343999</v>
      </c>
      <c r="F37" s="167">
        <f>Sectors_I!F37</f>
        <v>0</v>
      </c>
      <c r="G37" s="167">
        <f>Sectors_I!G37</f>
        <v>229988.03638343999</v>
      </c>
      <c r="H37" s="117">
        <f>Sectors_I!H37</f>
        <v>0.29822100000000001</v>
      </c>
      <c r="I37" s="113" t="str">
        <f>Sectors_I!I37</f>
        <v/>
      </c>
      <c r="J37" s="117">
        <f>Sectors_I!J37</f>
        <v>0.29822100000000001</v>
      </c>
      <c r="K37" s="114">
        <f>Sectors_I!K37</f>
        <v>46.351399999999998</v>
      </c>
      <c r="L37" s="114" t="str">
        <f>Sectors_I!L37</f>
        <v/>
      </c>
      <c r="M37" s="114">
        <f>Sectors_I!M37</f>
        <v>46.351399999999998</v>
      </c>
      <c r="N37" s="170">
        <f>Sectors_I!N37</f>
        <v>83714.1109</v>
      </c>
      <c r="O37" s="170">
        <f>Sectors_I!O37</f>
        <v>0</v>
      </c>
      <c r="P37" s="170">
        <f>Sectors_I!P37</f>
        <v>83714.1109</v>
      </c>
      <c r="Q37" s="170">
        <f>Sectors_I!Q37</f>
        <v>366956.76200000016</v>
      </c>
      <c r="R37" s="170">
        <f>Sectors_I!R37</f>
        <v>0</v>
      </c>
      <c r="S37" s="170">
        <f>Sectors_I!S37</f>
        <v>366956.76200000016</v>
      </c>
      <c r="T37" s="170">
        <f>Sectors_I!T37</f>
        <v>251102.72349999999</v>
      </c>
      <c r="U37" s="170">
        <f>Sectors_I!U37</f>
        <v>0</v>
      </c>
      <c r="V37" s="170">
        <f>Sectors_I!V37</f>
        <v>251102.72349999999</v>
      </c>
      <c r="W37" s="170">
        <f>Sectors_I!W37</f>
        <v>224900.3885</v>
      </c>
      <c r="X37" s="170">
        <f>Sectors_I!X37</f>
        <v>0</v>
      </c>
      <c r="Y37" s="170">
        <f>Sectors_I!Y37</f>
        <v>224900.3885</v>
      </c>
      <c r="Z37" s="170">
        <f>Sectors_I!Z37</f>
        <v>10851.5903</v>
      </c>
      <c r="AA37" s="170">
        <f>Sectors_I!AA37</f>
        <v>0</v>
      </c>
      <c r="AB37" s="170">
        <f>Sectors_I!AB37</f>
        <v>10851.5903</v>
      </c>
    </row>
    <row r="38" spans="1:28" x14ac:dyDescent="0.2">
      <c r="A38" s="110" t="s">
        <v>141</v>
      </c>
      <c r="B38" s="166">
        <f>Sectors_I!B38</f>
        <v>429628699.99105394</v>
      </c>
      <c r="C38" s="166">
        <f>Sectors_I!C38</f>
        <v>14.6572</v>
      </c>
      <c r="D38" s="166">
        <f>Sectors_I!D38</f>
        <v>429628714.64825404</v>
      </c>
      <c r="E38" s="167">
        <f>Sectors_I!E38</f>
        <v>13476088.580065191</v>
      </c>
      <c r="F38" s="167">
        <f>Sectors_I!F38</f>
        <v>0</v>
      </c>
      <c r="G38" s="167">
        <f>Sectors_I!G38</f>
        <v>13476088.580065191</v>
      </c>
      <c r="H38" s="117">
        <f>Sectors_I!H38</f>
        <v>0.10437</v>
      </c>
      <c r="I38" s="113" t="str">
        <f>Sectors_I!I38</f>
        <v/>
      </c>
      <c r="J38" s="117">
        <f>Sectors_I!J38</f>
        <v>0.10437</v>
      </c>
      <c r="K38" s="114">
        <f>Sectors_I!K38</f>
        <v>16.633600000000001</v>
      </c>
      <c r="L38" s="114" t="str">
        <f>Sectors_I!L38</f>
        <v/>
      </c>
      <c r="M38" s="114">
        <f>Sectors_I!M38</f>
        <v>16.633600000000001</v>
      </c>
      <c r="N38" s="170">
        <f>Sectors_I!N38</f>
        <v>2516461.0990000004</v>
      </c>
      <c r="O38" s="170">
        <f>Sectors_I!O38</f>
        <v>0</v>
      </c>
      <c r="P38" s="170">
        <f>Sectors_I!P38</f>
        <v>2516461.0990000004</v>
      </c>
      <c r="Q38" s="170">
        <f>Sectors_I!Q38</f>
        <v>421035519.29705393</v>
      </c>
      <c r="R38" s="170">
        <f>Sectors_I!R38</f>
        <v>14.6572</v>
      </c>
      <c r="S38" s="170">
        <f>Sectors_I!S38</f>
        <v>421035533.95425403</v>
      </c>
      <c r="T38" s="170">
        <f>Sectors_I!T38</f>
        <v>5427763.5148999998</v>
      </c>
      <c r="U38" s="170">
        <f>Sectors_I!U38</f>
        <v>0</v>
      </c>
      <c r="V38" s="170">
        <f>Sectors_I!V38</f>
        <v>5427763.5148999998</v>
      </c>
      <c r="W38" s="170">
        <f>Sectors_I!W38</f>
        <v>3165417.1791000003</v>
      </c>
      <c r="X38" s="170">
        <f>Sectors_I!X38</f>
        <v>0</v>
      </c>
      <c r="Y38" s="170">
        <f>Sectors_I!Y38</f>
        <v>3165417.1791000003</v>
      </c>
      <c r="Z38" s="170">
        <f>Sectors_I!Z38</f>
        <v>0</v>
      </c>
      <c r="AA38" s="170">
        <f>Sectors_I!AA38</f>
        <v>0</v>
      </c>
      <c r="AB38" s="170">
        <f>Sectors_I!AB38</f>
        <v>0</v>
      </c>
    </row>
    <row r="39" spans="1:28" x14ac:dyDescent="0.2">
      <c r="A39" s="110" t="s">
        <v>142</v>
      </c>
      <c r="B39" s="166">
        <f>Sectors_I!B39</f>
        <v>63798115.357899994</v>
      </c>
      <c r="C39" s="166">
        <f>Sectors_I!C39</f>
        <v>9292696.1650729999</v>
      </c>
      <c r="D39" s="166">
        <f>Sectors_I!D39</f>
        <v>73090811.522973001</v>
      </c>
      <c r="E39" s="167">
        <f>Sectors_I!E39</f>
        <v>10256468.023733782</v>
      </c>
      <c r="F39" s="167">
        <f>Sectors_I!F39</f>
        <v>4375233.15107085</v>
      </c>
      <c r="G39" s="167">
        <f>Sectors_I!G39</f>
        <v>14631701.17480463</v>
      </c>
      <c r="H39" s="117">
        <f>Sectors_I!H39</f>
        <v>0.155471</v>
      </c>
      <c r="I39" s="113">
        <f>Sectors_I!I39</f>
        <v>9.6755688687311034E-2</v>
      </c>
      <c r="J39" s="117">
        <f>Sectors_I!J39</f>
        <v>0.149034</v>
      </c>
      <c r="K39" s="114">
        <f>Sectors_I!K39</f>
        <v>191.29</v>
      </c>
      <c r="L39" s="114">
        <f>Sectors_I!L39</f>
        <v>71.845733565779952</v>
      </c>
      <c r="M39" s="114">
        <f>Sectors_I!M39</f>
        <v>178.18100000000001</v>
      </c>
      <c r="N39" s="170">
        <f>Sectors_I!N39</f>
        <v>3442489.7528000004</v>
      </c>
      <c r="O39" s="170">
        <f>Sectors_I!O39</f>
        <v>2583306.0025800001</v>
      </c>
      <c r="P39" s="170">
        <f>Sectors_I!P39</f>
        <v>6025795.75538</v>
      </c>
      <c r="Q39" s="170">
        <f>Sectors_I!Q39</f>
        <v>49552772.796399988</v>
      </c>
      <c r="R39" s="170">
        <f>Sectors_I!R39</f>
        <v>4838076.3074229993</v>
      </c>
      <c r="S39" s="170">
        <f>Sectors_I!S39</f>
        <v>54390849.103723004</v>
      </c>
      <c r="T39" s="170">
        <f>Sectors_I!T39</f>
        <v>5079156.9732999997</v>
      </c>
      <c r="U39" s="170">
        <f>Sectors_I!U39</f>
        <v>268643.21159999998</v>
      </c>
      <c r="V39" s="170">
        <f>Sectors_I!V39</f>
        <v>5347800.1848999998</v>
      </c>
      <c r="W39" s="170">
        <f>Sectors_I!W39</f>
        <v>9166185.588200001</v>
      </c>
      <c r="X39" s="170">
        <f>Sectors_I!X39</f>
        <v>4185976.6460500001</v>
      </c>
      <c r="Y39" s="170">
        <f>Sectors_I!Y39</f>
        <v>13352162.23435</v>
      </c>
      <c r="Z39" s="170">
        <f>Sectors_I!Z39</f>
        <v>0</v>
      </c>
      <c r="AA39" s="170">
        <f>Sectors_I!AA39</f>
        <v>0</v>
      </c>
      <c r="AB39" s="170">
        <f>Sectors_I!AB39</f>
        <v>0</v>
      </c>
    </row>
    <row r="40" spans="1:28" x14ac:dyDescent="0.2">
      <c r="A40" s="110" t="s">
        <v>143</v>
      </c>
      <c r="B40" s="166">
        <f>Sectors_I!B40</f>
        <v>456575780.82560003</v>
      </c>
      <c r="C40" s="166">
        <f>Sectors_I!C40</f>
        <v>5276840.7949709995</v>
      </c>
      <c r="D40" s="166">
        <f>Sectors_I!D40</f>
        <v>461852621.62057102</v>
      </c>
      <c r="E40" s="167">
        <f>Sectors_I!E40</f>
        <v>27057409.628760926</v>
      </c>
      <c r="F40" s="167">
        <f>Sectors_I!F40</f>
        <v>1527991.0084697399</v>
      </c>
      <c r="G40" s="167">
        <f>Sectors_I!G40</f>
        <v>28585400.637230668</v>
      </c>
      <c r="H40" s="117">
        <f>Sectors_I!H40</f>
        <v>0.328262</v>
      </c>
      <c r="I40" s="113">
        <f>Sectors_I!I40</f>
        <v>0.34910500765423014</v>
      </c>
      <c r="J40" s="117">
        <f>Sectors_I!J40</f>
        <v>0.32849800000000001</v>
      </c>
      <c r="K40" s="114">
        <f>Sectors_I!K40</f>
        <v>222.15799999999999</v>
      </c>
      <c r="L40" s="114">
        <f>Sectors_I!L40</f>
        <v>98.207454083987528</v>
      </c>
      <c r="M40" s="114">
        <f>Sectors_I!M40</f>
        <v>220.756</v>
      </c>
      <c r="N40" s="170">
        <f>Sectors_I!N40</f>
        <v>9972626.3456999995</v>
      </c>
      <c r="O40" s="170">
        <f>Sectors_I!O40</f>
        <v>1462839.1623000002</v>
      </c>
      <c r="P40" s="170">
        <f>Sectors_I!P40</f>
        <v>11435465.507999999</v>
      </c>
      <c r="Q40" s="170">
        <f>Sectors_I!Q40</f>
        <v>407497020.64660001</v>
      </c>
      <c r="R40" s="170">
        <f>Sectors_I!R40</f>
        <v>3512221.1689709993</v>
      </c>
      <c r="S40" s="170">
        <f>Sectors_I!S40</f>
        <v>411009241.81557101</v>
      </c>
      <c r="T40" s="170">
        <f>Sectors_I!T40</f>
        <v>37260250.940499999</v>
      </c>
      <c r="U40" s="170">
        <f>Sectors_I!U40</f>
        <v>290855.59259999997</v>
      </c>
      <c r="V40" s="170">
        <f>Sectors_I!V40</f>
        <v>37551106.533100002</v>
      </c>
      <c r="W40" s="170">
        <f>Sectors_I!W40</f>
        <v>11818509.238500001</v>
      </c>
      <c r="X40" s="170">
        <f>Sectors_I!X40</f>
        <v>1473764.0333999998</v>
      </c>
      <c r="Y40" s="170">
        <f>Sectors_I!Y40</f>
        <v>13292273.2719</v>
      </c>
      <c r="Z40" s="170">
        <f>Sectors_I!Z40</f>
        <v>0</v>
      </c>
      <c r="AA40" s="170">
        <f>Sectors_I!AA40</f>
        <v>0</v>
      </c>
      <c r="AB40" s="170">
        <f>Sectors_I!AB40</f>
        <v>0</v>
      </c>
    </row>
    <row r="41" spans="1:28" x14ac:dyDescent="0.2">
      <c r="A41" s="110" t="s">
        <v>144</v>
      </c>
      <c r="B41" s="166">
        <f>Sectors_I!B41</f>
        <v>6602935849.6525183</v>
      </c>
      <c r="C41" s="166">
        <f>Sectors_I!C41</f>
        <v>4395542582.4899082</v>
      </c>
      <c r="D41" s="166">
        <f>Sectors_I!D41</f>
        <v>10998478432.142427</v>
      </c>
      <c r="E41" s="167">
        <f>Sectors_I!E41</f>
        <v>49762101.718937315</v>
      </c>
      <c r="F41" s="167">
        <f>Sectors_I!F41</f>
        <v>26019107.075409673</v>
      </c>
      <c r="G41" s="167">
        <f>Sectors_I!G41</f>
        <v>75781208.794346973</v>
      </c>
      <c r="H41" s="117">
        <f>Sectors_I!H41</f>
        <v>0.122839</v>
      </c>
      <c r="I41" s="113">
        <f>Sectors_I!I41</f>
        <v>6.865905849800473E-2</v>
      </c>
      <c r="J41" s="117">
        <f>Sectors_I!J41</f>
        <v>0.10141699999999999</v>
      </c>
      <c r="K41" s="114">
        <f>Sectors_I!K41</f>
        <v>138.405</v>
      </c>
      <c r="L41" s="114">
        <f>Sectors_I!L41</f>
        <v>159.54198738946934</v>
      </c>
      <c r="M41" s="114">
        <f>Sectors_I!M41</f>
        <v>146.80199999999999</v>
      </c>
      <c r="N41" s="170">
        <f>Sectors_I!N41</f>
        <v>53652105.367600001</v>
      </c>
      <c r="O41" s="170">
        <f>Sectors_I!O41</f>
        <v>32834829.355253991</v>
      </c>
      <c r="P41" s="170">
        <f>Sectors_I!P41</f>
        <v>86486934.722854018</v>
      </c>
      <c r="Q41" s="170">
        <f>Sectors_I!Q41</f>
        <v>6130902104.0214005</v>
      </c>
      <c r="R41" s="170">
        <f>Sectors_I!R41</f>
        <v>4063318249.1078649</v>
      </c>
      <c r="S41" s="170">
        <f>Sectors_I!S41</f>
        <v>10194220353.129166</v>
      </c>
      <c r="T41" s="170">
        <f>Sectors_I!T41</f>
        <v>345902662.00411755</v>
      </c>
      <c r="U41" s="170">
        <f>Sectors_I!U41</f>
        <v>252944922.21177533</v>
      </c>
      <c r="V41" s="170">
        <f>Sectors_I!V41</f>
        <v>598847584.21589291</v>
      </c>
      <c r="W41" s="170">
        <f>Sectors_I!W41</f>
        <v>91688716.337000012</v>
      </c>
      <c r="X41" s="170">
        <f>Sectors_I!X41</f>
        <v>62152195.355867989</v>
      </c>
      <c r="Y41" s="170">
        <f>Sectors_I!Y41</f>
        <v>153840911.69296801</v>
      </c>
      <c r="Z41" s="170">
        <f>Sectors_I!Z41</f>
        <v>34442367.289999999</v>
      </c>
      <c r="AA41" s="170">
        <f>Sectors_I!AA41</f>
        <v>17127215.814399999</v>
      </c>
      <c r="AB41" s="170">
        <f>Sectors_I!AB41</f>
        <v>51569583.104399994</v>
      </c>
    </row>
    <row r="42" spans="1:28" s="123" customFormat="1" x14ac:dyDescent="0.2">
      <c r="A42" s="119" t="s">
        <v>145</v>
      </c>
      <c r="B42" s="168">
        <f>Sectors_I!B42</f>
        <v>4859753529.7371492</v>
      </c>
      <c r="C42" s="168">
        <f>Sectors_I!C42</f>
        <v>3642440918.8412676</v>
      </c>
      <c r="D42" s="168">
        <f>Sectors_I!D42</f>
        <v>8502194448.5784121</v>
      </c>
      <c r="E42" s="169">
        <f>Sectors_I!E42</f>
        <v>41198242.073949561</v>
      </c>
      <c r="F42" s="169">
        <f>Sectors_I!F42</f>
        <v>23378820.92648473</v>
      </c>
      <c r="G42" s="169">
        <f>Sectors_I!G42</f>
        <v>64577063.000434294</v>
      </c>
      <c r="H42" s="120">
        <f>Sectors_I!H42</f>
        <v>0.121669</v>
      </c>
      <c r="I42" s="121">
        <f>Sectors_I!I42</f>
        <v>6.8808941000269616E-2</v>
      </c>
      <c r="J42" s="120">
        <f>Sectors_I!J42</f>
        <v>9.9092700000000006E-2</v>
      </c>
      <c r="K42" s="122">
        <f>Sectors_I!K42</f>
        <v>141.10499999999999</v>
      </c>
      <c r="L42" s="122">
        <f>Sectors_I!L42</f>
        <v>161.88836903808115</v>
      </c>
      <c r="M42" s="122">
        <f>Sectors_I!M42</f>
        <v>149.959</v>
      </c>
      <c r="N42" s="171">
        <f>Sectors_I!N42</f>
        <v>47316071.519000001</v>
      </c>
      <c r="O42" s="171">
        <f>Sectors_I!O42</f>
        <v>27229529.127053991</v>
      </c>
      <c r="P42" s="171">
        <f>Sectors_I!P42</f>
        <v>74545600.646054</v>
      </c>
      <c r="Q42" s="171">
        <f>Sectors_I!Q42</f>
        <v>4482177598.0047493</v>
      </c>
      <c r="R42" s="171">
        <f>Sectors_I!R42</f>
        <v>3348348293.7006874</v>
      </c>
      <c r="S42" s="171">
        <f>Sectors_I!S42</f>
        <v>7830525891.7054319</v>
      </c>
      <c r="T42" s="171">
        <f>Sectors_I!T42</f>
        <v>263812784.75710002</v>
      </c>
      <c r="U42" s="171">
        <f>Sectors_I!U42</f>
        <v>222150571.03932187</v>
      </c>
      <c r="V42" s="171">
        <f>Sectors_I!V42</f>
        <v>485963355.79642189</v>
      </c>
      <c r="W42" s="171">
        <f>Sectors_I!W42</f>
        <v>79615956.274299994</v>
      </c>
      <c r="X42" s="171">
        <f>Sectors_I!X42</f>
        <v>56907537.222957984</v>
      </c>
      <c r="Y42" s="171">
        <f>Sectors_I!Y42</f>
        <v>136523493.49725801</v>
      </c>
      <c r="Z42" s="171">
        <f>Sectors_I!Z42</f>
        <v>34147190.700999998</v>
      </c>
      <c r="AA42" s="171">
        <f>Sectors_I!AA42</f>
        <v>15034516.8783</v>
      </c>
      <c r="AB42" s="171">
        <f>Sectors_I!AB42</f>
        <v>49181707.579300001</v>
      </c>
    </row>
    <row r="43" spans="1:28" s="123" customFormat="1" x14ac:dyDescent="0.2">
      <c r="A43" s="119" t="s">
        <v>146</v>
      </c>
      <c r="B43" s="168">
        <f>Sectors_I!B43</f>
        <v>1086267190.5264373</v>
      </c>
      <c r="C43" s="168">
        <f>Sectors_I!C43</f>
        <v>521029995.11010557</v>
      </c>
      <c r="D43" s="168">
        <f>Sectors_I!D43</f>
        <v>1607297185.6365418</v>
      </c>
      <c r="E43" s="169">
        <f>Sectors_I!E43</f>
        <v>4442440.6219547894</v>
      </c>
      <c r="F43" s="169">
        <f>Sectors_I!F43</f>
        <v>1423579.3554836302</v>
      </c>
      <c r="G43" s="169">
        <f>Sectors_I!G43</f>
        <v>5866019.9774384294</v>
      </c>
      <c r="H43" s="120">
        <f>Sectors_I!H43</f>
        <v>0.119918</v>
      </c>
      <c r="I43" s="121">
        <f>Sectors_I!I43</f>
        <v>6.7925207628708406E-2</v>
      </c>
      <c r="J43" s="120">
        <f>Sectors_I!J43</f>
        <v>0.103161</v>
      </c>
      <c r="K43" s="122">
        <f>Sectors_I!K43</f>
        <v>141.64099999999999</v>
      </c>
      <c r="L43" s="122">
        <f>Sectors_I!L43</f>
        <v>140.26781016102612</v>
      </c>
      <c r="M43" s="122">
        <f>Sectors_I!M43</f>
        <v>141.19800000000001</v>
      </c>
      <c r="N43" s="171">
        <f>Sectors_I!N43</f>
        <v>3196872.5328000002</v>
      </c>
      <c r="O43" s="171">
        <f>Sectors_I!O43</f>
        <v>4677926.9954000004</v>
      </c>
      <c r="P43" s="171">
        <f>Sectors_I!P43</f>
        <v>7874799.5282000005</v>
      </c>
      <c r="Q43" s="171">
        <f>Sectors_I!Q43</f>
        <v>1025977137.0856372</v>
      </c>
      <c r="R43" s="171">
        <f>Sectors_I!R43</f>
        <v>500303415.2778222</v>
      </c>
      <c r="S43" s="171">
        <f>Sectors_I!S43</f>
        <v>1526280552.3634586</v>
      </c>
      <c r="T43" s="171">
        <f>Sectors_I!T43</f>
        <v>53652170.518000007</v>
      </c>
      <c r="U43" s="171">
        <f>Sectors_I!U43</f>
        <v>15260724.53241344</v>
      </c>
      <c r="V43" s="171">
        <f>Sectors_I!V43</f>
        <v>68912895.050413445</v>
      </c>
      <c r="W43" s="171">
        <f>Sectors_I!W43</f>
        <v>6486395.3615000006</v>
      </c>
      <c r="X43" s="171">
        <f>Sectors_I!X43</f>
        <v>3373855.9788700002</v>
      </c>
      <c r="Y43" s="171">
        <f>Sectors_I!Y43</f>
        <v>9860251.3403699994</v>
      </c>
      <c r="Z43" s="171">
        <f>Sectors_I!Z43</f>
        <v>151487.5613</v>
      </c>
      <c r="AA43" s="171">
        <f>Sectors_I!AA43</f>
        <v>2091999.321</v>
      </c>
      <c r="AB43" s="171">
        <f>Sectors_I!AB43</f>
        <v>2243486.8823000002</v>
      </c>
    </row>
    <row r="44" spans="1:28" s="123" customFormat="1" x14ac:dyDescent="0.2">
      <c r="A44" s="119" t="s">
        <v>227</v>
      </c>
      <c r="B44" s="168">
        <f>Sectors_I!B44</f>
        <v>656915129.38893867</v>
      </c>
      <c r="C44" s="168">
        <f>Sectors_I!C44</f>
        <v>232071668.53853863</v>
      </c>
      <c r="D44" s="168">
        <f>Sectors_I!D44</f>
        <v>888986797.92747688</v>
      </c>
      <c r="E44" s="169">
        <f>Sectors_I!E44</f>
        <v>4121419.02303294</v>
      </c>
      <c r="F44" s="169">
        <f>Sectors_I!F44</f>
        <v>1216706.7934413098</v>
      </c>
      <c r="G44" s="169">
        <f>Sectors_I!G44</f>
        <v>5338125.8164742496</v>
      </c>
      <c r="H44" s="120">
        <f>Sectors_I!H44</f>
        <v>0.136993</v>
      </c>
      <c r="I44" s="121">
        <f>Sectors_I!I44</f>
        <v>6.7944781436902371E-2</v>
      </c>
      <c r="J44" s="120">
        <f>Sectors_I!J44</f>
        <v>0.119256</v>
      </c>
      <c r="K44" s="122">
        <f>Sectors_I!K44</f>
        <v>113.13200000000001</v>
      </c>
      <c r="L44" s="122">
        <f>Sectors_I!L44</f>
        <v>166.08930094974554</v>
      </c>
      <c r="M44" s="122">
        <f>Sectors_I!M44</f>
        <v>126.837</v>
      </c>
      <c r="N44" s="171">
        <f>Sectors_I!N44</f>
        <v>3139161.3158999998</v>
      </c>
      <c r="O44" s="171">
        <f>Sectors_I!O44</f>
        <v>927373.23289999994</v>
      </c>
      <c r="P44" s="171">
        <f>Sectors_I!P44</f>
        <v>4066534.5487000002</v>
      </c>
      <c r="Q44" s="171">
        <f>Sectors_I!Q44</f>
        <v>622747368.93092108</v>
      </c>
      <c r="R44" s="171">
        <f>Sectors_I!R44</f>
        <v>214666540.12945864</v>
      </c>
      <c r="S44" s="171">
        <f>Sectors_I!S44</f>
        <v>837413909.06027925</v>
      </c>
      <c r="T44" s="171">
        <f>Sectors_I!T44</f>
        <v>28437706.729017608</v>
      </c>
      <c r="U44" s="171">
        <f>Sectors_I!U44</f>
        <v>15533626.639939999</v>
      </c>
      <c r="V44" s="171">
        <f>Sectors_I!V44</f>
        <v>43971333.369057596</v>
      </c>
      <c r="W44" s="171">
        <f>Sectors_I!W44</f>
        <v>5586364.7012999998</v>
      </c>
      <c r="X44" s="171">
        <f>Sectors_I!X44</f>
        <v>1870802.1540399999</v>
      </c>
      <c r="Y44" s="171">
        <f>Sectors_I!Y44</f>
        <v>7457166.8553399993</v>
      </c>
      <c r="Z44" s="171">
        <f>Sectors_I!Z44</f>
        <v>143689.02770000001</v>
      </c>
      <c r="AA44" s="171">
        <f>Sectors_I!AA44</f>
        <v>699.61509999999998</v>
      </c>
      <c r="AB44" s="171">
        <f>Sectors_I!AB44</f>
        <v>144388.6428</v>
      </c>
    </row>
    <row r="45" spans="1:28" x14ac:dyDescent="0.2">
      <c r="A45" s="110" t="s">
        <v>229</v>
      </c>
      <c r="B45" s="166">
        <f>Sectors_I!B45</f>
        <v>320408097.06770003</v>
      </c>
      <c r="C45" s="166">
        <f>Sectors_I!C45</f>
        <v>1287981.7278440401</v>
      </c>
      <c r="D45" s="166">
        <f>Sectors_I!D45</f>
        <v>321696078.79554403</v>
      </c>
      <c r="E45" s="167">
        <f>Sectors_I!E45</f>
        <v>2076575.6240900001</v>
      </c>
      <c r="F45" s="167">
        <f>Sectors_I!F45</f>
        <v>54965.276410000006</v>
      </c>
      <c r="G45" s="167">
        <f>Sectors_I!G45</f>
        <v>2131540.9005</v>
      </c>
      <c r="H45" s="117">
        <f>Sectors_I!H45</f>
        <v>0.19194800000000001</v>
      </c>
      <c r="I45" s="113">
        <f>Sectors_I!I45</f>
        <v>0.19608100000000001</v>
      </c>
      <c r="J45" s="117">
        <f>Sectors_I!J45</f>
        <v>0.19195100000000001</v>
      </c>
      <c r="K45" s="114">
        <f>Sectors_I!K45</f>
        <v>16.5639</v>
      </c>
      <c r="L45" s="114">
        <f>Sectors_I!L45</f>
        <v>120.343</v>
      </c>
      <c r="M45" s="114">
        <f>Sectors_I!M45</f>
        <v>16.978999999999999</v>
      </c>
      <c r="N45" s="170">
        <f>Sectors_I!N45</f>
        <v>4320430.9124999996</v>
      </c>
      <c r="O45" s="170">
        <f>Sectors_I!O45</f>
        <v>66199.632110000006</v>
      </c>
      <c r="P45" s="170">
        <f>Sectors_I!P45</f>
        <v>4386630.5446100002</v>
      </c>
      <c r="Q45" s="170">
        <f>Sectors_I!Q45</f>
        <v>304218659.05610007</v>
      </c>
      <c r="R45" s="170">
        <f>Sectors_I!R45</f>
        <v>1187818.4327040403</v>
      </c>
      <c r="S45" s="170">
        <f>Sectors_I!S45</f>
        <v>305406477.48880404</v>
      </c>
      <c r="T45" s="170">
        <f>Sectors_I!T45</f>
        <v>9935490.9484999999</v>
      </c>
      <c r="U45" s="170">
        <f>Sectors_I!U45</f>
        <v>12482.775029999999</v>
      </c>
      <c r="V45" s="170">
        <f>Sectors_I!V45</f>
        <v>9947973.7235299982</v>
      </c>
      <c r="W45" s="170">
        <f>Sectors_I!W45</f>
        <v>6253947.0631000008</v>
      </c>
      <c r="X45" s="170">
        <f>Sectors_I!X45</f>
        <v>87680.520109999998</v>
      </c>
      <c r="Y45" s="170">
        <f>Sectors_I!Y45</f>
        <v>6341627.5832099998</v>
      </c>
      <c r="Z45" s="170">
        <f>Sectors_I!Z45</f>
        <v>0</v>
      </c>
      <c r="AA45" s="170">
        <f>Sectors_I!AA45</f>
        <v>0</v>
      </c>
      <c r="AB45" s="170">
        <f>Sectors_I!AB45</f>
        <v>0</v>
      </c>
    </row>
    <row r="46" spans="1:28" x14ac:dyDescent="0.2">
      <c r="A46" s="110" t="s">
        <v>228</v>
      </c>
      <c r="B46" s="166">
        <f>Sectors_I!B46</f>
        <v>5892999.3195000002</v>
      </c>
      <c r="C46" s="166">
        <f>Sectors_I!C46</f>
        <v>34545.476499999997</v>
      </c>
      <c r="D46" s="166">
        <f>Sectors_I!D46</f>
        <v>5927544.7960000001</v>
      </c>
      <c r="E46" s="167">
        <f>Sectors_I!E46</f>
        <v>87644.870044169991</v>
      </c>
      <c r="F46" s="167">
        <f>Sectors_I!F46</f>
        <v>10453.1759</v>
      </c>
      <c r="G46" s="167">
        <f>Sectors_I!G46</f>
        <v>98098.045944169993</v>
      </c>
      <c r="H46" s="117">
        <f>Sectors_I!H46</f>
        <v>5.4149099999999999E-2</v>
      </c>
      <c r="I46" s="113">
        <f>Sectors_I!I46</f>
        <v>7.0000000000000007E-2</v>
      </c>
      <c r="J46" s="117">
        <f>Sectors_I!J46</f>
        <v>5.4124499999999999E-2</v>
      </c>
      <c r="K46" s="114">
        <f>Sectors_I!K46</f>
        <v>59.6374</v>
      </c>
      <c r="L46" s="114">
        <f>Sectors_I!L46</f>
        <v>121.733</v>
      </c>
      <c r="M46" s="114">
        <f>Sectors_I!M46</f>
        <v>60.0062</v>
      </c>
      <c r="N46" s="170">
        <f>Sectors_I!N46</f>
        <v>0</v>
      </c>
      <c r="O46" s="170">
        <f>Sectors_I!O46</f>
        <v>0</v>
      </c>
      <c r="P46" s="170">
        <f>Sectors_I!P46</f>
        <v>0</v>
      </c>
      <c r="Q46" s="170">
        <f>Sectors_I!Q46</f>
        <v>5889215.1195</v>
      </c>
      <c r="R46" s="170">
        <f>Sectors_I!R46</f>
        <v>34545.476499999997</v>
      </c>
      <c r="S46" s="170">
        <f>Sectors_I!S46</f>
        <v>5923760.5959999999</v>
      </c>
      <c r="T46" s="170">
        <f>Sectors_I!T46</f>
        <v>3784.2</v>
      </c>
      <c r="U46" s="170">
        <f>Sectors_I!U46</f>
        <v>0</v>
      </c>
      <c r="V46" s="170">
        <f>Sectors_I!V46</f>
        <v>3784.2</v>
      </c>
      <c r="W46" s="170">
        <f>Sectors_I!W46</f>
        <v>0</v>
      </c>
      <c r="X46" s="170">
        <f>Sectors_I!X46</f>
        <v>0</v>
      </c>
      <c r="Y46" s="170">
        <f>Sectors_I!Y46</f>
        <v>0</v>
      </c>
      <c r="Z46" s="170">
        <f>Sectors_I!Z46</f>
        <v>0</v>
      </c>
      <c r="AA46" s="170">
        <f>Sectors_I!AA46</f>
        <v>0</v>
      </c>
      <c r="AB46" s="170">
        <f>Sectors_I!AB46</f>
        <v>0</v>
      </c>
    </row>
    <row r="47" spans="1:28" x14ac:dyDescent="0.2">
      <c r="A47" s="111" t="s">
        <v>278</v>
      </c>
      <c r="B47" s="166">
        <f>Sectors_I!B47</f>
        <v>29540870840.118141</v>
      </c>
      <c r="C47" s="166">
        <f>Sectors_I!C47</f>
        <v>24203019030.663521</v>
      </c>
      <c r="D47" s="166">
        <f>Sectors_I!D47</f>
        <v>53743889870.781693</v>
      </c>
      <c r="E47" s="167">
        <f>Sectors_I!E47</f>
        <v>720281941.01477075</v>
      </c>
      <c r="F47" s="167">
        <f>Sectors_I!F47</f>
        <v>275100184.55506891</v>
      </c>
      <c r="G47" s="167">
        <f>Sectors_I!G47</f>
        <v>995382125.56983948</v>
      </c>
      <c r="H47" s="117">
        <f>Sectors_I!H47</f>
        <v>0.15123300000000001</v>
      </c>
      <c r="I47" s="113">
        <f>Sectors_I!I47</f>
        <v>8.9283786403502902E-2</v>
      </c>
      <c r="J47" s="117">
        <f>Sectors_I!J47</f>
        <v>0.121501</v>
      </c>
      <c r="K47" s="114">
        <f>Sectors_I!K47</f>
        <v>78.813299999999998</v>
      </c>
      <c r="L47" s="114">
        <f>Sectors_I!L47</f>
        <v>99.833680531578182</v>
      </c>
      <c r="M47" s="114">
        <f>Sectors_I!M47</f>
        <v>88.262299999999996</v>
      </c>
      <c r="N47" s="170">
        <f>Sectors_I!N47</f>
        <v>420094977.90167683</v>
      </c>
      <c r="O47" s="170">
        <f>Sectors_I!O47</f>
        <v>436082007.26882946</v>
      </c>
      <c r="P47" s="170">
        <f>Sectors_I!P47</f>
        <v>856176985.17060626</v>
      </c>
      <c r="Q47" s="170">
        <f>Sectors_I!Q47</f>
        <v>27390802137.047005</v>
      </c>
      <c r="R47" s="170">
        <f>Sectors_I!R47</f>
        <v>22068059142.182865</v>
      </c>
      <c r="S47" s="170">
        <f>Sectors_I!S47</f>
        <v>49458861279.229996</v>
      </c>
      <c r="T47" s="170">
        <f>Sectors_I!T47</f>
        <v>1373987289.9833</v>
      </c>
      <c r="U47" s="170">
        <f>Sectors_I!U47</f>
        <v>1452480455.6723707</v>
      </c>
      <c r="V47" s="170">
        <f>Sectors_I!V47</f>
        <v>2826467745.6556711</v>
      </c>
      <c r="W47" s="170">
        <f>Sectors_I!W47</f>
        <v>711230546.58253896</v>
      </c>
      <c r="X47" s="170">
        <f>Sectors_I!X47</f>
        <v>630441625.47265208</v>
      </c>
      <c r="Y47" s="170">
        <f>Sectors_I!Y47</f>
        <v>1341672172.0550911</v>
      </c>
      <c r="Z47" s="170">
        <f>Sectors_I!Z47</f>
        <v>64850866.5053</v>
      </c>
      <c r="AA47" s="170">
        <f>Sectors_I!AA47</f>
        <v>52037807.335634001</v>
      </c>
      <c r="AB47" s="170">
        <f>Sectors_I!AB47</f>
        <v>116888673.84093402</v>
      </c>
    </row>
    <row r="48" spans="1:28" x14ac:dyDescent="0.2">
      <c r="A48" s="112" t="s">
        <v>231</v>
      </c>
      <c r="B48" s="166">
        <f>Sectors_I!B48</f>
        <v>6128881415.3710432</v>
      </c>
      <c r="C48" s="166">
        <f>Sectors_I!C48</f>
        <v>12056289505.119478</v>
      </c>
      <c r="D48" s="166">
        <f>Sectors_I!D48</f>
        <v>18185170920.49052</v>
      </c>
      <c r="E48" s="167">
        <f>Sectors_I!E48</f>
        <v>100034195.99245895</v>
      </c>
      <c r="F48" s="167">
        <f>Sectors_I!F48</f>
        <v>118568921.07673755</v>
      </c>
      <c r="G48" s="167">
        <f>Sectors_I!G48</f>
        <v>218603117.06919655</v>
      </c>
      <c r="H48" s="117">
        <f>Sectors_I!H48</f>
        <v>0.13292899999999999</v>
      </c>
      <c r="I48" s="113">
        <f>Sectors_I!I48</f>
        <v>9.8532396243399795E-2</v>
      </c>
      <c r="J48" s="117">
        <f>Sectors_I!J48</f>
        <v>0.110013</v>
      </c>
      <c r="K48" s="114">
        <f>Sectors_I!K48</f>
        <v>55.3446</v>
      </c>
      <c r="L48" s="114">
        <f>Sectors_I!L48</f>
        <v>83.9767880675208</v>
      </c>
      <c r="M48" s="114">
        <f>Sectors_I!M48</f>
        <v>74.421800000000005</v>
      </c>
      <c r="N48" s="170">
        <f>Sectors_I!N48</f>
        <v>61956142.823299989</v>
      </c>
      <c r="O48" s="170">
        <f>Sectors_I!O48</f>
        <v>191775252.24530452</v>
      </c>
      <c r="P48" s="170">
        <f>Sectors_I!P48</f>
        <v>253731395.06860441</v>
      </c>
      <c r="Q48" s="170">
        <f>Sectors_I!Q48</f>
        <v>5796234320.9839211</v>
      </c>
      <c r="R48" s="170">
        <f>Sectors_I!R48</f>
        <v>10957548644.497252</v>
      </c>
      <c r="S48" s="170">
        <f>Sectors_I!S48</f>
        <v>16753782965.481272</v>
      </c>
      <c r="T48" s="170">
        <f>Sectors_I!T48</f>
        <v>210946015.66520002</v>
      </c>
      <c r="U48" s="170">
        <f>Sectors_I!U48</f>
        <v>865989017.05139971</v>
      </c>
      <c r="V48" s="170">
        <f>Sectors_I!V48</f>
        <v>1076935032.7165997</v>
      </c>
      <c r="W48" s="170">
        <f>Sectors_I!W48</f>
        <v>121701078.72192149</v>
      </c>
      <c r="X48" s="170">
        <f>Sectors_I!X48</f>
        <v>207956714.20742708</v>
      </c>
      <c r="Y48" s="170">
        <f>Sectors_I!Y48</f>
        <v>329657792.92924869</v>
      </c>
      <c r="Z48" s="170">
        <f>Sectors_I!Z48</f>
        <v>0</v>
      </c>
      <c r="AA48" s="170">
        <f>Sectors_I!AA48</f>
        <v>24795129.363400001</v>
      </c>
      <c r="AB48" s="170">
        <f>Sectors_I!AB48</f>
        <v>24795129.363400001</v>
      </c>
    </row>
    <row r="49" spans="1:28" x14ac:dyDescent="0.2">
      <c r="A49" s="112" t="s">
        <v>232</v>
      </c>
      <c r="B49" s="166">
        <f>Sectors_I!B49</f>
        <v>3219968362.0132985</v>
      </c>
      <c r="C49" s="166">
        <f>Sectors_I!C49</f>
        <v>5750750118.3081064</v>
      </c>
      <c r="D49" s="166">
        <f>Sectors_I!D49</f>
        <v>8970718480.3214035</v>
      </c>
      <c r="E49" s="167">
        <f>Sectors_I!E49</f>
        <v>57703729.032239065</v>
      </c>
      <c r="F49" s="167">
        <f>Sectors_I!F49</f>
        <v>101253870.5153822</v>
      </c>
      <c r="G49" s="167">
        <f>Sectors_I!G49</f>
        <v>158957599.54762122</v>
      </c>
      <c r="H49" s="117">
        <f>Sectors_I!H49</f>
        <v>0.13503799999999999</v>
      </c>
      <c r="I49" s="113">
        <f>Sectors_I!I49</f>
        <v>7.9405245561904897E-2</v>
      </c>
      <c r="J49" s="117">
        <f>Sectors_I!J49</f>
        <v>9.9382899999999996E-2</v>
      </c>
      <c r="K49" s="114">
        <f>Sectors_I!K49</f>
        <v>68.921599999999998</v>
      </c>
      <c r="L49" s="114">
        <f>Sectors_I!L49</f>
        <v>91.212372292085632</v>
      </c>
      <c r="M49" s="114">
        <f>Sectors_I!M49</f>
        <v>83.254599999999996</v>
      </c>
      <c r="N49" s="170">
        <f>Sectors_I!N49</f>
        <v>63484552.179931536</v>
      </c>
      <c r="O49" s="170">
        <f>Sectors_I!O49</f>
        <v>176462624.33402631</v>
      </c>
      <c r="P49" s="170">
        <f>Sectors_I!P49</f>
        <v>239947176.5139578</v>
      </c>
      <c r="Q49" s="170">
        <f>Sectors_I!Q49</f>
        <v>2960793483.8022676</v>
      </c>
      <c r="R49" s="170">
        <f>Sectors_I!R49</f>
        <v>5191632574.448246</v>
      </c>
      <c r="S49" s="170">
        <f>Sectors_I!S49</f>
        <v>8152426058.2506142</v>
      </c>
      <c r="T49" s="170">
        <f>Sectors_I!T49</f>
        <v>147922753.20339999</v>
      </c>
      <c r="U49" s="170">
        <f>Sectors_I!U49</f>
        <v>246679694.12517256</v>
      </c>
      <c r="V49" s="170">
        <f>Sectors_I!V49</f>
        <v>394602447.32847261</v>
      </c>
      <c r="W49" s="170">
        <f>Sectors_I!W49</f>
        <v>107363976.44613051</v>
      </c>
      <c r="X49" s="170">
        <f>Sectors_I!X49</f>
        <v>306320465.13905317</v>
      </c>
      <c r="Y49" s="170">
        <f>Sectors_I!Y49</f>
        <v>413684441.58518356</v>
      </c>
      <c r="Z49" s="170">
        <f>Sectors_I!Z49</f>
        <v>3888148.5614999998</v>
      </c>
      <c r="AA49" s="170">
        <f>Sectors_I!AA49</f>
        <v>6117384.5956340004</v>
      </c>
      <c r="AB49" s="170">
        <f>Sectors_I!AB49</f>
        <v>10005533.157134</v>
      </c>
    </row>
    <row r="50" spans="1:28" x14ac:dyDescent="0.2">
      <c r="A50" s="112" t="s">
        <v>233</v>
      </c>
      <c r="B50" s="166">
        <f>Sectors_I!B50</f>
        <v>5868147276.76754</v>
      </c>
      <c r="C50" s="166">
        <f>Sectors_I!C50</f>
        <v>1369510397.9651439</v>
      </c>
      <c r="D50" s="166">
        <f>Sectors_I!D50</f>
        <v>7237657674.7326813</v>
      </c>
      <c r="E50" s="167">
        <f>Sectors_I!E50</f>
        <v>167689675.35209352</v>
      </c>
      <c r="F50" s="167">
        <f>Sectors_I!F50</f>
        <v>16989073.755789649</v>
      </c>
      <c r="G50" s="167">
        <f>Sectors_I!G50</f>
        <v>184678749.10788319</v>
      </c>
      <c r="H50" s="117">
        <f>Sectors_I!H50</f>
        <v>0.16544400000000001</v>
      </c>
      <c r="I50" s="113">
        <f>Sectors_I!I50</f>
        <v>7.942304485172523E-2</v>
      </c>
      <c r="J50" s="117">
        <f>Sectors_I!J50</f>
        <v>0.14741499999999999</v>
      </c>
      <c r="K50" s="114">
        <f>Sectors_I!K50</f>
        <v>58.424500000000002</v>
      </c>
      <c r="L50" s="114">
        <f>Sectors_I!L50</f>
        <v>99.897670439308101</v>
      </c>
      <c r="M50" s="114">
        <f>Sectors_I!M50</f>
        <v>66.290199999999999</v>
      </c>
      <c r="N50" s="170">
        <f>Sectors_I!N50</f>
        <v>104333786.39827999</v>
      </c>
      <c r="O50" s="170">
        <f>Sectors_I!O50</f>
        <v>21695429.458900001</v>
      </c>
      <c r="P50" s="170">
        <f>Sectors_I!P50</f>
        <v>126029215.85718001</v>
      </c>
      <c r="Q50" s="170">
        <f>Sectors_I!Q50</f>
        <v>5457653711.9748592</v>
      </c>
      <c r="R50" s="170">
        <f>Sectors_I!R50</f>
        <v>1257841829.3190539</v>
      </c>
      <c r="S50" s="170">
        <f>Sectors_I!S50</f>
        <v>6715495541.293911</v>
      </c>
      <c r="T50" s="170">
        <f>Sectors_I!T50</f>
        <v>261777164.07460001</v>
      </c>
      <c r="U50" s="170">
        <f>Sectors_I!U50</f>
        <v>74738629.934390008</v>
      </c>
      <c r="V50" s="170">
        <f>Sectors_I!V50</f>
        <v>336515794.00898999</v>
      </c>
      <c r="W50" s="170">
        <f>Sectors_I!W50</f>
        <v>146778211.25358</v>
      </c>
      <c r="X50" s="170">
        <f>Sectors_I!X50</f>
        <v>36064401.9177</v>
      </c>
      <c r="Y50" s="170">
        <f>Sectors_I!Y50</f>
        <v>182842613.17128</v>
      </c>
      <c r="Z50" s="170">
        <f>Sectors_I!Z50</f>
        <v>1938189.4645</v>
      </c>
      <c r="AA50" s="170">
        <f>Sectors_I!AA50</f>
        <v>865536.79399999999</v>
      </c>
      <c r="AB50" s="170">
        <f>Sectors_I!AB50</f>
        <v>2803726.2585</v>
      </c>
    </row>
    <row r="51" spans="1:28" x14ac:dyDescent="0.2">
      <c r="A51" s="112" t="s">
        <v>234</v>
      </c>
      <c r="B51" s="166">
        <f>Sectors_I!B51</f>
        <v>14323873785.966297</v>
      </c>
      <c r="C51" s="166">
        <f>Sectors_I!C51</f>
        <v>5026469009.2702885</v>
      </c>
      <c r="D51" s="166">
        <f>Sectors_I!D51</f>
        <v>19350342795.236599</v>
      </c>
      <c r="E51" s="167">
        <f>Sectors_I!E51</f>
        <v>394854340.63797879</v>
      </c>
      <c r="F51" s="167">
        <f>Sectors_I!F51</f>
        <v>38288319.207059674</v>
      </c>
      <c r="G51" s="167">
        <f>Sectors_I!G51</f>
        <v>433142659.84503853</v>
      </c>
      <c r="H51" s="117">
        <f>Sectors_I!H51</f>
        <v>0.15392800000000001</v>
      </c>
      <c r="I51" s="113">
        <f>Sectors_I!I51</f>
        <v>6.9957891669020625E-2</v>
      </c>
      <c r="J51" s="117">
        <f>Sectors_I!J51</f>
        <v>0.13234299999999999</v>
      </c>
      <c r="K51" s="114">
        <f>Sectors_I!K51</f>
        <v>99.166700000000006</v>
      </c>
      <c r="L51" s="114">
        <f>Sectors_I!L51</f>
        <v>148.03849419586075</v>
      </c>
      <c r="M51" s="114">
        <f>Sectors_I!M51</f>
        <v>111.73</v>
      </c>
      <c r="N51" s="170">
        <f>Sectors_I!N51</f>
        <v>190320496.50016531</v>
      </c>
      <c r="O51" s="170">
        <f>Sectors_I!O51</f>
        <v>46148701.230598792</v>
      </c>
      <c r="P51" s="170">
        <f>Sectors_I!P51</f>
        <v>236469197.73076412</v>
      </c>
      <c r="Q51" s="170">
        <f>Sectors_I!Q51</f>
        <v>13176120620.285791</v>
      </c>
      <c r="R51" s="170">
        <f>Sectors_I!R51</f>
        <v>4661036093.9179087</v>
      </c>
      <c r="S51" s="170">
        <f>Sectors_I!S51</f>
        <v>17837156714.203712</v>
      </c>
      <c r="T51" s="170">
        <f>Sectors_I!T51</f>
        <v>753341357.0402</v>
      </c>
      <c r="U51" s="170">
        <f>Sectors_I!U51</f>
        <v>265073114.56140831</v>
      </c>
      <c r="V51" s="170">
        <f>Sectors_I!V51</f>
        <v>1018414471.6016083</v>
      </c>
      <c r="W51" s="170">
        <f>Sectors_I!W51</f>
        <v>335387280.16100699</v>
      </c>
      <c r="X51" s="170">
        <f>Sectors_I!X51</f>
        <v>80100044.208371833</v>
      </c>
      <c r="Y51" s="170">
        <f>Sectors_I!Y51</f>
        <v>415487324.36937886</v>
      </c>
      <c r="Z51" s="170">
        <f>Sectors_I!Z51</f>
        <v>59024528.4793</v>
      </c>
      <c r="AA51" s="170">
        <f>Sectors_I!AA51</f>
        <v>20259756.582599998</v>
      </c>
      <c r="AB51" s="170">
        <f>Sectors_I!AB51</f>
        <v>79284285.06189999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D3C287DB-BEF5-41DF-9CC1-B9D5473F59C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2024-01-24T07:24:37Z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