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ileshare\NBG\Private\Confidential\FSTD\STDP\ThirdParties\01-2025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C25" i="15" l="1"/>
  <c r="F25" i="17"/>
  <c r="E25" i="17"/>
  <c r="D25" i="17"/>
  <c r="C25" i="17"/>
  <c r="F24" i="16"/>
  <c r="E24" i="16"/>
  <c r="D24" i="16"/>
  <c r="C24" i="16"/>
  <c r="F23" i="16"/>
  <c r="E23" i="16"/>
  <c r="D23" i="16"/>
  <c r="C23" i="16"/>
  <c r="F22" i="16"/>
  <c r="E22" i="16"/>
  <c r="D22" i="16"/>
  <c r="C22" i="16"/>
  <c r="F21" i="16"/>
  <c r="E21" i="16"/>
  <c r="D21" i="16"/>
  <c r="C21" i="16"/>
  <c r="F20" i="16"/>
  <c r="E20" i="16"/>
  <c r="D20" i="16"/>
  <c r="C20" i="16"/>
  <c r="F19" i="16"/>
  <c r="E19" i="16"/>
  <c r="D19" i="16"/>
  <c r="C19" i="16"/>
  <c r="F18" i="16"/>
  <c r="E18" i="16"/>
  <c r="D18" i="16"/>
  <c r="C18" i="16"/>
  <c r="F17" i="16"/>
  <c r="E17" i="16"/>
  <c r="D17" i="16"/>
  <c r="C17" i="16"/>
  <c r="F16" i="16"/>
  <c r="E16" i="16"/>
  <c r="D16" i="16"/>
  <c r="C16" i="16"/>
  <c r="F15" i="16"/>
  <c r="E15" i="16"/>
  <c r="D15" i="16"/>
  <c r="C15" i="16"/>
  <c r="F14" i="16"/>
  <c r="E14" i="16"/>
  <c r="D14" i="16"/>
  <c r="C14" i="16"/>
  <c r="F13" i="16"/>
  <c r="E13" i="16"/>
  <c r="D13" i="16"/>
  <c r="C13" i="16"/>
  <c r="F12" i="16"/>
  <c r="E12" i="16"/>
  <c r="D12" i="16"/>
  <c r="C12" i="16"/>
  <c r="F11" i="16"/>
  <c r="E11" i="16"/>
  <c r="D11" i="16"/>
  <c r="C11" i="16"/>
  <c r="F10" i="16"/>
  <c r="E10" i="16"/>
  <c r="D10" i="16"/>
  <c r="C10" i="16"/>
  <c r="F9" i="16"/>
  <c r="E9" i="16"/>
  <c r="D9" i="16"/>
  <c r="C9" i="16"/>
  <c r="F8" i="16"/>
  <c r="E8" i="16"/>
  <c r="D8" i="16"/>
  <c r="C8" i="16"/>
  <c r="Q24" i="45" l="1"/>
  <c r="A24" i="17" l="1"/>
  <c r="A23" i="17"/>
  <c r="A22" i="17"/>
  <c r="A21" i="17"/>
  <c r="A20" i="17"/>
  <c r="A19" i="17"/>
  <c r="A18" i="17"/>
  <c r="A17" i="17"/>
  <c r="A16" i="17"/>
  <c r="A15" i="17"/>
  <c r="A14" i="17"/>
  <c r="A13" i="17"/>
  <c r="A12" i="17"/>
  <c r="A11" i="17"/>
  <c r="A10" i="17"/>
  <c r="A9" i="17"/>
  <c r="A8" i="17"/>
  <c r="A7" i="17"/>
  <c r="A48" i="17"/>
  <c r="A47" i="17"/>
  <c r="A46" i="17"/>
  <c r="A45" i="17"/>
  <c r="A44" i="17"/>
  <c r="A43" i="17"/>
  <c r="A42" i="17"/>
  <c r="A41" i="17"/>
  <c r="A40" i="17"/>
  <c r="A39" i="17"/>
  <c r="A38" i="17"/>
  <c r="A37" i="17"/>
  <c r="A36" i="17"/>
  <c r="A35" i="17"/>
  <c r="A34" i="17"/>
  <c r="A33" i="17"/>
  <c r="A32" i="17"/>
  <c r="A31" i="17"/>
  <c r="O48" i="17"/>
  <c r="N48" i="17"/>
  <c r="M48" i="17"/>
  <c r="L48" i="17"/>
  <c r="K48" i="17"/>
  <c r="J48" i="17"/>
  <c r="I48" i="17"/>
  <c r="H48" i="17"/>
  <c r="G48" i="17"/>
  <c r="F48" i="17"/>
  <c r="E48" i="17"/>
  <c r="D48" i="17"/>
  <c r="C48" i="17"/>
  <c r="B48" i="17"/>
  <c r="B24" i="17" s="1"/>
  <c r="A24" i="16"/>
  <c r="B48" i="16"/>
  <c r="A48" i="16"/>
  <c r="B47" i="16"/>
  <c r="A47" i="16"/>
  <c r="A23" i="16" s="1"/>
  <c r="B46" i="16"/>
  <c r="A46" i="16"/>
  <c r="B45" i="16"/>
  <c r="A45" i="16"/>
  <c r="A21" i="16" s="1"/>
  <c r="B44" i="16"/>
  <c r="A44" i="16"/>
  <c r="A20" i="16" s="1"/>
  <c r="B43" i="16"/>
  <c r="A43" i="16"/>
  <c r="B42" i="16"/>
  <c r="A42" i="16"/>
  <c r="B41" i="16"/>
  <c r="A41" i="16"/>
  <c r="B40" i="16"/>
  <c r="A40" i="16"/>
  <c r="A16" i="16" s="1"/>
  <c r="B39" i="16"/>
  <c r="A39" i="16"/>
  <c r="A15" i="16" s="1"/>
  <c r="B38" i="16"/>
  <c r="A38" i="16"/>
  <c r="B37" i="16"/>
  <c r="A37" i="16"/>
  <c r="B36" i="16"/>
  <c r="A36" i="16"/>
  <c r="B35" i="16"/>
  <c r="A35" i="16"/>
  <c r="B34" i="16"/>
  <c r="A34" i="16"/>
  <c r="B33" i="16"/>
  <c r="A33" i="16"/>
  <c r="B32" i="16"/>
  <c r="A32" i="16"/>
  <c r="A8" i="16" s="1"/>
  <c r="B31" i="16"/>
  <c r="A31" i="16"/>
  <c r="C21" i="17"/>
  <c r="C23" i="17"/>
  <c r="C22" i="17"/>
  <c r="A22" i="16"/>
  <c r="C19" i="17"/>
  <c r="A19" i="16"/>
  <c r="C18" i="17"/>
  <c r="A18" i="16"/>
  <c r="C17" i="17"/>
  <c r="A17" i="16"/>
  <c r="C16" i="17"/>
  <c r="C15" i="17"/>
  <c r="A14" i="16"/>
  <c r="C13" i="17"/>
  <c r="A13" i="16"/>
  <c r="C12" i="17"/>
  <c r="A12" i="16"/>
  <c r="A11" i="16"/>
  <c r="A10" i="16"/>
  <c r="C9" i="17"/>
  <c r="A9" i="16"/>
  <c r="C8" i="17"/>
  <c r="A7" i="16"/>
  <c r="A24" i="15"/>
  <c r="A23" i="15"/>
  <c r="A22" i="15"/>
  <c r="A21" i="15"/>
  <c r="A20" i="15"/>
  <c r="A19" i="15"/>
  <c r="A18" i="15"/>
  <c r="A17" i="15"/>
  <c r="A16" i="15"/>
  <c r="A15" i="15"/>
  <c r="A14" i="15"/>
  <c r="A13" i="15"/>
  <c r="A12" i="15"/>
  <c r="A11" i="15"/>
  <c r="A10" i="15"/>
  <c r="A9" i="15"/>
  <c r="A8" i="15"/>
  <c r="A7" i="15"/>
  <c r="B24" i="15"/>
  <c r="T48" i="15"/>
  <c r="S48" i="15"/>
  <c r="R48" i="15"/>
  <c r="Q48" i="15"/>
  <c r="P48" i="15"/>
  <c r="O48" i="15"/>
  <c r="N48" i="15"/>
  <c r="L48" i="15"/>
  <c r="K48" i="15"/>
  <c r="J48" i="15"/>
  <c r="I48" i="15"/>
  <c r="H48" i="15"/>
  <c r="G48" i="15"/>
  <c r="F48" i="15"/>
  <c r="E48" i="15"/>
  <c r="D48" i="15"/>
  <c r="C48" i="15"/>
  <c r="B23" i="15"/>
  <c r="J24" i="14"/>
  <c r="J24" i="15" s="1"/>
  <c r="I24" i="14"/>
  <c r="I24" i="15" s="1"/>
  <c r="H24" i="14"/>
  <c r="H24" i="15" s="1"/>
  <c r="G24" i="14"/>
  <c r="G24" i="15" s="1"/>
  <c r="F24" i="14"/>
  <c r="F24" i="15" s="1"/>
  <c r="E24" i="14"/>
  <c r="E24" i="15" s="1"/>
  <c r="D24" i="14"/>
  <c r="D24" i="15" s="1"/>
  <c r="J23" i="14"/>
  <c r="J23" i="15" s="1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J22" i="14"/>
  <c r="J22" i="15" s="1"/>
  <c r="I22" i="14"/>
  <c r="I22" i="15" s="1"/>
  <c r="H22" i="14"/>
  <c r="H22" i="15" s="1"/>
  <c r="G22" i="14"/>
  <c r="G22" i="15" s="1"/>
  <c r="F22" i="14"/>
  <c r="F22" i="15" s="1"/>
  <c r="E22" i="14"/>
  <c r="E22" i="15" s="1"/>
  <c r="D22" i="14"/>
  <c r="D22" i="15" s="1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J20" i="14"/>
  <c r="J20" i="15" s="1"/>
  <c r="I20" i="14"/>
  <c r="I20" i="15" s="1"/>
  <c r="H20" i="14"/>
  <c r="H20" i="15" s="1"/>
  <c r="G20" i="14"/>
  <c r="G20" i="15" s="1"/>
  <c r="F20" i="14"/>
  <c r="F20" i="15" s="1"/>
  <c r="E20" i="14"/>
  <c r="E20" i="15" s="1"/>
  <c r="D20" i="14"/>
  <c r="D20" i="15" s="1"/>
  <c r="J19" i="14"/>
  <c r="J19" i="15" s="1"/>
  <c r="I19" i="14"/>
  <c r="I19" i="15" s="1"/>
  <c r="H19" i="14"/>
  <c r="H19" i="15" s="1"/>
  <c r="G19" i="14"/>
  <c r="G19" i="15" s="1"/>
  <c r="F19" i="14"/>
  <c r="F19" i="15" s="1"/>
  <c r="E19" i="14"/>
  <c r="E19" i="15" s="1"/>
  <c r="D19" i="14"/>
  <c r="D19" i="15" s="1"/>
  <c r="J18" i="14"/>
  <c r="J18" i="15" s="1"/>
  <c r="I18" i="14"/>
  <c r="I18" i="15" s="1"/>
  <c r="H18" i="14"/>
  <c r="H18" i="15" s="1"/>
  <c r="G18" i="14"/>
  <c r="G18" i="15" s="1"/>
  <c r="F18" i="14"/>
  <c r="F18" i="15" s="1"/>
  <c r="E18" i="14"/>
  <c r="E18" i="15" s="1"/>
  <c r="D18" i="14"/>
  <c r="D18" i="15" s="1"/>
  <c r="J17" i="14"/>
  <c r="J17" i="15" s="1"/>
  <c r="I17" i="14"/>
  <c r="I17" i="15" s="1"/>
  <c r="H17" i="14"/>
  <c r="H17" i="15" s="1"/>
  <c r="G17" i="14"/>
  <c r="G17" i="15" s="1"/>
  <c r="F17" i="14"/>
  <c r="F17" i="15" s="1"/>
  <c r="E17" i="14"/>
  <c r="E17" i="15" s="1"/>
  <c r="D17" i="14"/>
  <c r="D17" i="15" s="1"/>
  <c r="J16" i="14"/>
  <c r="J16" i="15" s="1"/>
  <c r="I16" i="14"/>
  <c r="I16" i="15" s="1"/>
  <c r="H16" i="14"/>
  <c r="H16" i="15" s="1"/>
  <c r="G16" i="14"/>
  <c r="G16" i="15" s="1"/>
  <c r="F16" i="14"/>
  <c r="F16" i="15" s="1"/>
  <c r="E16" i="14"/>
  <c r="E16" i="15" s="1"/>
  <c r="D16" i="14"/>
  <c r="D16" i="15" s="1"/>
  <c r="J15" i="14"/>
  <c r="J15" i="15" s="1"/>
  <c r="I15" i="14"/>
  <c r="I15" i="15" s="1"/>
  <c r="H15" i="14"/>
  <c r="H15" i="15" s="1"/>
  <c r="G15" i="14"/>
  <c r="G15" i="15" s="1"/>
  <c r="F15" i="14"/>
  <c r="F15" i="15" s="1"/>
  <c r="E15" i="14"/>
  <c r="E15" i="15" s="1"/>
  <c r="D15" i="14"/>
  <c r="D15" i="15" s="1"/>
  <c r="J14" i="14"/>
  <c r="J14" i="15" s="1"/>
  <c r="I14" i="14"/>
  <c r="I14" i="15" s="1"/>
  <c r="H14" i="14"/>
  <c r="H14" i="15" s="1"/>
  <c r="G14" i="14"/>
  <c r="G14" i="15" s="1"/>
  <c r="F14" i="14"/>
  <c r="F14" i="15" s="1"/>
  <c r="E14" i="14"/>
  <c r="E14" i="15" s="1"/>
  <c r="D14" i="14"/>
  <c r="D14" i="15" s="1"/>
  <c r="J13" i="14"/>
  <c r="J13" i="15" s="1"/>
  <c r="I13" i="14"/>
  <c r="I13" i="15" s="1"/>
  <c r="H13" i="14"/>
  <c r="H13" i="15" s="1"/>
  <c r="G13" i="14"/>
  <c r="G13" i="15" s="1"/>
  <c r="F13" i="14"/>
  <c r="F13" i="15" s="1"/>
  <c r="E13" i="14"/>
  <c r="E13" i="15" s="1"/>
  <c r="D13" i="14"/>
  <c r="D13" i="15" s="1"/>
  <c r="J12" i="14"/>
  <c r="J12" i="15" s="1"/>
  <c r="I12" i="14"/>
  <c r="I12" i="15" s="1"/>
  <c r="H12" i="14"/>
  <c r="H12" i="15" s="1"/>
  <c r="G12" i="14"/>
  <c r="G12" i="15" s="1"/>
  <c r="F12" i="14"/>
  <c r="F12" i="15" s="1"/>
  <c r="E12" i="14"/>
  <c r="E12" i="15" s="1"/>
  <c r="D12" i="14"/>
  <c r="D12" i="15" s="1"/>
  <c r="J11" i="14"/>
  <c r="J11" i="15" s="1"/>
  <c r="I11" i="14"/>
  <c r="I11" i="15" s="1"/>
  <c r="H11" i="14"/>
  <c r="H11" i="15" s="1"/>
  <c r="G11" i="14"/>
  <c r="G11" i="15" s="1"/>
  <c r="F11" i="14"/>
  <c r="F11" i="15" s="1"/>
  <c r="E11" i="14"/>
  <c r="E11" i="15" s="1"/>
  <c r="D11" i="14"/>
  <c r="D11" i="15" s="1"/>
  <c r="J10" i="14"/>
  <c r="J10" i="15" s="1"/>
  <c r="I10" i="14"/>
  <c r="I10" i="15" s="1"/>
  <c r="H10" i="14"/>
  <c r="H10" i="15" s="1"/>
  <c r="G10" i="14"/>
  <c r="G10" i="15" s="1"/>
  <c r="F10" i="14"/>
  <c r="F10" i="15" s="1"/>
  <c r="E10" i="14"/>
  <c r="E10" i="15" s="1"/>
  <c r="D10" i="14"/>
  <c r="D10" i="15" s="1"/>
  <c r="J9" i="14"/>
  <c r="J9" i="15" s="1"/>
  <c r="I9" i="14"/>
  <c r="I9" i="15" s="1"/>
  <c r="H9" i="14"/>
  <c r="H9" i="15" s="1"/>
  <c r="G9" i="14"/>
  <c r="G9" i="15" s="1"/>
  <c r="F9" i="14"/>
  <c r="F9" i="15" s="1"/>
  <c r="E9" i="14"/>
  <c r="E9" i="15" s="1"/>
  <c r="D9" i="14"/>
  <c r="D9" i="15" s="1"/>
  <c r="J8" i="14"/>
  <c r="J8" i="15" s="1"/>
  <c r="I8" i="14"/>
  <c r="I8" i="15" s="1"/>
  <c r="H8" i="14"/>
  <c r="H8" i="15" s="1"/>
  <c r="G8" i="14"/>
  <c r="G8" i="15" s="1"/>
  <c r="F8" i="14"/>
  <c r="F8" i="15" s="1"/>
  <c r="E8" i="14"/>
  <c r="E8" i="15" s="1"/>
  <c r="D8" i="14"/>
  <c r="D8" i="15" s="1"/>
  <c r="C24" i="14"/>
  <c r="C24" i="15" s="1"/>
  <c r="C23" i="14"/>
  <c r="C23" i="15" s="1"/>
  <c r="C22" i="14"/>
  <c r="C22" i="15" s="1"/>
  <c r="C21" i="14"/>
  <c r="C21" i="15" s="1"/>
  <c r="C20" i="14"/>
  <c r="C20" i="15" s="1"/>
  <c r="C19" i="14"/>
  <c r="C19" i="15" s="1"/>
  <c r="C18" i="14"/>
  <c r="C18" i="15" s="1"/>
  <c r="C17" i="14"/>
  <c r="C17" i="15" s="1"/>
  <c r="C16" i="14"/>
  <c r="C16" i="15" s="1"/>
  <c r="C15" i="14"/>
  <c r="C15" i="15" s="1"/>
  <c r="C14" i="14"/>
  <c r="C14" i="15" s="1"/>
  <c r="C13" i="14"/>
  <c r="C13" i="15" s="1"/>
  <c r="C12" i="14"/>
  <c r="C12" i="15" s="1"/>
  <c r="C11" i="14"/>
  <c r="C11" i="15" s="1"/>
  <c r="C10" i="14"/>
  <c r="C10" i="15" s="1"/>
  <c r="C9" i="14"/>
  <c r="C9" i="15" s="1"/>
  <c r="C8" i="14"/>
  <c r="C8" i="15" s="1"/>
  <c r="B24" i="14"/>
  <c r="B24" i="16" s="1"/>
  <c r="A24" i="14"/>
  <c r="C10" i="17" l="1"/>
  <c r="C20" i="17"/>
  <c r="C14" i="17"/>
  <c r="C24" i="17"/>
  <c r="C11" i="17"/>
  <c r="C30" i="15"/>
  <c r="D30" i="15"/>
  <c r="E30" i="15"/>
  <c r="F30" i="15"/>
  <c r="G30" i="15"/>
  <c r="H30" i="15"/>
  <c r="I30" i="15"/>
  <c r="J30" i="15"/>
  <c r="K30" i="15"/>
  <c r="L30" i="15"/>
  <c r="M30" i="15"/>
  <c r="N30" i="15"/>
  <c r="O30" i="15"/>
  <c r="C31" i="15"/>
  <c r="D31" i="15"/>
  <c r="E31" i="15"/>
  <c r="F31" i="15"/>
  <c r="G31" i="15"/>
  <c r="H31" i="15"/>
  <c r="I31" i="15"/>
  <c r="J31" i="15"/>
  <c r="K31" i="15"/>
  <c r="L31" i="15"/>
  <c r="N31" i="15"/>
  <c r="O31" i="15"/>
  <c r="C32" i="15"/>
  <c r="D32" i="15"/>
  <c r="E32" i="15"/>
  <c r="F32" i="15"/>
  <c r="G32" i="15"/>
  <c r="H32" i="15"/>
  <c r="I32" i="15"/>
  <c r="J32" i="15"/>
  <c r="K32" i="15"/>
  <c r="L32" i="15"/>
  <c r="N32" i="15"/>
  <c r="O32" i="15"/>
  <c r="C33" i="15"/>
  <c r="D33" i="15"/>
  <c r="E33" i="15"/>
  <c r="F33" i="15"/>
  <c r="G33" i="15"/>
  <c r="H33" i="15"/>
  <c r="I33" i="15"/>
  <c r="J33" i="15"/>
  <c r="K33" i="15"/>
  <c r="L33" i="15"/>
  <c r="N33" i="15"/>
  <c r="O33" i="15"/>
  <c r="C34" i="15"/>
  <c r="D34" i="15"/>
  <c r="E34" i="15"/>
  <c r="F34" i="15"/>
  <c r="G34" i="15"/>
  <c r="H34" i="15"/>
  <c r="I34" i="15"/>
  <c r="J34" i="15"/>
  <c r="K34" i="15"/>
  <c r="L34" i="15"/>
  <c r="N34" i="15"/>
  <c r="O34" i="15"/>
  <c r="C35" i="15"/>
  <c r="D35" i="15"/>
  <c r="E35" i="15"/>
  <c r="F35" i="15"/>
  <c r="G35" i="15"/>
  <c r="H35" i="15"/>
  <c r="I35" i="15"/>
  <c r="J35" i="15"/>
  <c r="K35" i="15"/>
  <c r="L35" i="15"/>
  <c r="N35" i="15"/>
  <c r="O35" i="15"/>
  <c r="C36" i="15"/>
  <c r="D36" i="15"/>
  <c r="E36" i="15"/>
  <c r="F36" i="15"/>
  <c r="G36" i="15"/>
  <c r="H36" i="15"/>
  <c r="I36" i="15"/>
  <c r="J36" i="15"/>
  <c r="K36" i="15"/>
  <c r="L36" i="15"/>
  <c r="N36" i="15"/>
  <c r="O36" i="15"/>
  <c r="C37" i="15"/>
  <c r="D37" i="15"/>
  <c r="E37" i="15"/>
  <c r="F37" i="15"/>
  <c r="G37" i="15"/>
  <c r="H37" i="15"/>
  <c r="I37" i="15"/>
  <c r="J37" i="15"/>
  <c r="K37" i="15"/>
  <c r="L37" i="15"/>
  <c r="N37" i="15"/>
  <c r="O37" i="15"/>
  <c r="C38" i="15"/>
  <c r="D38" i="15"/>
  <c r="E38" i="15"/>
  <c r="F38" i="15"/>
  <c r="G38" i="15"/>
  <c r="H38" i="15"/>
  <c r="I38" i="15"/>
  <c r="J38" i="15"/>
  <c r="K38" i="15"/>
  <c r="L38" i="15"/>
  <c r="N38" i="15"/>
  <c r="O38" i="15"/>
  <c r="C39" i="15"/>
  <c r="D39" i="15"/>
  <c r="E39" i="15"/>
  <c r="F39" i="15"/>
  <c r="G39" i="15"/>
  <c r="H39" i="15"/>
  <c r="I39" i="15"/>
  <c r="J39" i="15"/>
  <c r="K39" i="15"/>
  <c r="L39" i="15"/>
  <c r="N39" i="15"/>
  <c r="O39" i="15"/>
  <c r="C40" i="15"/>
  <c r="D40" i="15"/>
  <c r="E40" i="15"/>
  <c r="F40" i="15"/>
  <c r="G40" i="15"/>
  <c r="H40" i="15"/>
  <c r="I40" i="15"/>
  <c r="J40" i="15"/>
  <c r="K40" i="15"/>
  <c r="L40" i="15"/>
  <c r="N40" i="15"/>
  <c r="O40" i="15"/>
  <c r="C41" i="15"/>
  <c r="D41" i="15"/>
  <c r="E41" i="15"/>
  <c r="F41" i="15"/>
  <c r="G41" i="15"/>
  <c r="H41" i="15"/>
  <c r="I41" i="15"/>
  <c r="J41" i="15"/>
  <c r="K41" i="15"/>
  <c r="L41" i="15"/>
  <c r="N41" i="15"/>
  <c r="O41" i="15"/>
  <c r="C42" i="15"/>
  <c r="D42" i="15"/>
  <c r="E42" i="15"/>
  <c r="F42" i="15"/>
  <c r="G42" i="15"/>
  <c r="H42" i="15"/>
  <c r="I42" i="15"/>
  <c r="J42" i="15"/>
  <c r="K42" i="15"/>
  <c r="L42" i="15"/>
  <c r="N42" i="15"/>
  <c r="O42" i="15"/>
  <c r="C43" i="15"/>
  <c r="D43" i="15"/>
  <c r="E43" i="15"/>
  <c r="F43" i="15"/>
  <c r="G43" i="15"/>
  <c r="H43" i="15"/>
  <c r="I43" i="15"/>
  <c r="J43" i="15"/>
  <c r="K43" i="15"/>
  <c r="L43" i="15"/>
  <c r="N43" i="15"/>
  <c r="O43" i="15"/>
  <c r="C44" i="15"/>
  <c r="D44" i="15"/>
  <c r="E44" i="15"/>
  <c r="F44" i="15"/>
  <c r="G44" i="15"/>
  <c r="H44" i="15"/>
  <c r="I44" i="15"/>
  <c r="J44" i="15"/>
  <c r="K44" i="15"/>
  <c r="L44" i="15"/>
  <c r="N44" i="15"/>
  <c r="O44" i="15"/>
  <c r="C45" i="15"/>
  <c r="D45" i="15"/>
  <c r="E45" i="15"/>
  <c r="F45" i="15"/>
  <c r="G45" i="15"/>
  <c r="H45" i="15"/>
  <c r="I45" i="15"/>
  <c r="J45" i="15"/>
  <c r="K45" i="15"/>
  <c r="L45" i="15"/>
  <c r="N45" i="15"/>
  <c r="O45" i="15"/>
  <c r="C46" i="15"/>
  <c r="D46" i="15"/>
  <c r="E46" i="15"/>
  <c r="F46" i="15"/>
  <c r="G46" i="15"/>
  <c r="H46" i="15"/>
  <c r="I46" i="15"/>
  <c r="J46" i="15"/>
  <c r="K46" i="15"/>
  <c r="L46" i="15"/>
  <c r="N46" i="15"/>
  <c r="O46" i="15"/>
  <c r="C47" i="15"/>
  <c r="D47" i="15"/>
  <c r="E47" i="15"/>
  <c r="F47" i="15"/>
  <c r="G47" i="15"/>
  <c r="H47" i="15"/>
  <c r="I47" i="15"/>
  <c r="J47" i="15"/>
  <c r="K47" i="15"/>
  <c r="L47" i="15"/>
  <c r="N47" i="15"/>
  <c r="O47" i="15"/>
  <c r="E9" i="17" l="1"/>
  <c r="E23" i="17"/>
  <c r="E12" i="17"/>
  <c r="E18" i="17"/>
  <c r="E21" i="17"/>
  <c r="E17" i="17"/>
  <c r="E10" i="17"/>
  <c r="E20" i="17"/>
  <c r="E8" i="17"/>
  <c r="E22" i="17"/>
  <c r="E14" i="17"/>
  <c r="E24" i="17"/>
  <c r="E13" i="17"/>
  <c r="E11" i="17"/>
  <c r="E16" i="17"/>
  <c r="E19" i="17"/>
  <c r="E15" i="17"/>
  <c r="D21" i="17"/>
  <c r="D14" i="17"/>
  <c r="D9" i="17"/>
  <c r="D12" i="17"/>
  <c r="D11" i="17"/>
  <c r="D20" i="17"/>
  <c r="D16" i="17"/>
  <c r="D8" i="17"/>
  <c r="D15" i="17"/>
  <c r="D18" i="17"/>
  <c r="D17" i="17"/>
  <c r="D10" i="17"/>
  <c r="D19" i="17"/>
  <c r="D22" i="17"/>
  <c r="D24" i="17"/>
  <c r="D13" i="17"/>
  <c r="D23" i="17"/>
  <c r="F17" i="17"/>
  <c r="F10" i="17"/>
  <c r="F16" i="17"/>
  <c r="F19" i="17"/>
  <c r="F8" i="17"/>
  <c r="F22" i="17"/>
  <c r="F11" i="17"/>
  <c r="F14" i="17"/>
  <c r="F24" i="17"/>
  <c r="F9" i="17"/>
  <c r="F23" i="17"/>
  <c r="F15" i="17"/>
  <c r="F21" i="17"/>
  <c r="F20" i="17"/>
  <c r="F13" i="17"/>
  <c r="F12" i="17"/>
  <c r="F18" i="17"/>
  <c r="L47" i="17"/>
  <c r="L46" i="17"/>
  <c r="L45" i="17"/>
  <c r="L44" i="17"/>
  <c r="L43" i="17"/>
  <c r="L42" i="17"/>
  <c r="L41" i="17"/>
  <c r="L40" i="17"/>
  <c r="L39" i="17"/>
  <c r="L38" i="17"/>
  <c r="L37" i="17"/>
  <c r="L36" i="17"/>
  <c r="L35" i="17"/>
  <c r="L34" i="17"/>
  <c r="L33" i="17"/>
  <c r="L32" i="17"/>
  <c r="L31" i="17"/>
  <c r="L30" i="17"/>
  <c r="M30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M47" i="17"/>
  <c r="B7" i="14" l="1"/>
  <c r="B8" i="14"/>
  <c r="B8" i="16" s="1"/>
  <c r="B9" i="14"/>
  <c r="B9" i="16" s="1"/>
  <c r="B10" i="14"/>
  <c r="B10" i="16" s="1"/>
  <c r="B11" i="14"/>
  <c r="B11" i="16" s="1"/>
  <c r="B12" i="14"/>
  <c r="B12" i="16" s="1"/>
  <c r="B13" i="14"/>
  <c r="B13" i="16" s="1"/>
  <c r="B14" i="14"/>
  <c r="B14" i="16" s="1"/>
  <c r="B15" i="14"/>
  <c r="B15" i="16" s="1"/>
  <c r="B16" i="14"/>
  <c r="B16" i="16" s="1"/>
  <c r="B17" i="14"/>
  <c r="B17" i="16" s="1"/>
  <c r="B18" i="14"/>
  <c r="B18" i="16" s="1"/>
  <c r="B19" i="14"/>
  <c r="B19" i="16" s="1"/>
  <c r="B20" i="14"/>
  <c r="B20" i="16" s="1"/>
  <c r="B21" i="14"/>
  <c r="B21" i="16" s="1"/>
  <c r="B22" i="14"/>
  <c r="B22" i="16" s="1"/>
  <c r="B23" i="14"/>
  <c r="B23" i="16" s="1"/>
  <c r="B25" i="14"/>
  <c r="C7" i="14"/>
  <c r="C25" i="14" s="1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B22" i="15"/>
  <c r="O47" i="17" l="1"/>
  <c r="N47" i="17"/>
  <c r="K47" i="17"/>
  <c r="J47" i="17"/>
  <c r="I47" i="17"/>
  <c r="H47" i="17"/>
  <c r="G47" i="17"/>
  <c r="F47" i="17"/>
  <c r="E47" i="17"/>
  <c r="D47" i="17"/>
  <c r="C47" i="17"/>
  <c r="B47" i="17"/>
  <c r="B23" i="17" s="1"/>
  <c r="T47" i="15"/>
  <c r="S47" i="15"/>
  <c r="R47" i="15"/>
  <c r="Q47" i="15"/>
  <c r="P47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O46" i="17" l="1"/>
  <c r="N46" i="17"/>
  <c r="K46" i="17"/>
  <c r="J46" i="17"/>
  <c r="I46" i="17"/>
  <c r="H46" i="17"/>
  <c r="G46" i="17"/>
  <c r="F46" i="17"/>
  <c r="E46" i="17"/>
  <c r="D46" i="17"/>
  <c r="C46" i="17"/>
  <c r="B46" i="17"/>
  <c r="B22" i="17" s="1"/>
  <c r="T46" i="15"/>
  <c r="S46" i="15"/>
  <c r="R46" i="15"/>
  <c r="Q46" i="15"/>
  <c r="P46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P30" i="15" l="1"/>
  <c r="Q30" i="15"/>
  <c r="R30" i="15"/>
  <c r="S30" i="15"/>
  <c r="T30" i="15"/>
  <c r="P31" i="15"/>
  <c r="Q31" i="15"/>
  <c r="R31" i="15"/>
  <c r="S31" i="15"/>
  <c r="T31" i="15"/>
  <c r="P32" i="15"/>
  <c r="Q32" i="15"/>
  <c r="R32" i="15"/>
  <c r="S32" i="15"/>
  <c r="T32" i="15"/>
  <c r="P33" i="15"/>
  <c r="Q33" i="15"/>
  <c r="R33" i="15"/>
  <c r="S33" i="15"/>
  <c r="T33" i="15"/>
  <c r="P34" i="15"/>
  <c r="Q34" i="15"/>
  <c r="R34" i="15"/>
  <c r="S34" i="15"/>
  <c r="T34" i="15"/>
  <c r="P35" i="15"/>
  <c r="Q35" i="15"/>
  <c r="R35" i="15"/>
  <c r="S35" i="15"/>
  <c r="T35" i="15"/>
  <c r="P36" i="15"/>
  <c r="Q36" i="15"/>
  <c r="R36" i="15"/>
  <c r="S36" i="15"/>
  <c r="T36" i="15"/>
  <c r="P37" i="15"/>
  <c r="Q37" i="15"/>
  <c r="R37" i="15"/>
  <c r="S37" i="15"/>
  <c r="T37" i="15"/>
  <c r="P38" i="15"/>
  <c r="Q38" i="15"/>
  <c r="R38" i="15"/>
  <c r="S38" i="15"/>
  <c r="T38" i="15"/>
  <c r="P39" i="15"/>
  <c r="Q39" i="15"/>
  <c r="R39" i="15"/>
  <c r="S39" i="15"/>
  <c r="T39" i="15"/>
  <c r="P40" i="15"/>
  <c r="Q40" i="15"/>
  <c r="R40" i="15"/>
  <c r="S40" i="15"/>
  <c r="T40" i="15"/>
  <c r="P41" i="15"/>
  <c r="Q41" i="15"/>
  <c r="R41" i="15"/>
  <c r="S41" i="15"/>
  <c r="T41" i="15"/>
  <c r="P42" i="15"/>
  <c r="Q42" i="15"/>
  <c r="R42" i="15"/>
  <c r="S42" i="15"/>
  <c r="T42" i="15"/>
  <c r="P43" i="15"/>
  <c r="Q43" i="15"/>
  <c r="R43" i="15"/>
  <c r="S43" i="15"/>
  <c r="T43" i="15"/>
  <c r="P44" i="15"/>
  <c r="Q44" i="15"/>
  <c r="R44" i="15"/>
  <c r="S44" i="15"/>
  <c r="T44" i="15"/>
  <c r="P45" i="15"/>
  <c r="Q45" i="15"/>
  <c r="R45" i="15"/>
  <c r="S45" i="15"/>
  <c r="T45" i="15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2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O45" i="17" l="1"/>
  <c r="N45" i="17"/>
  <c r="K45" i="17"/>
  <c r="J45" i="17"/>
  <c r="I45" i="17"/>
  <c r="H45" i="17"/>
  <c r="G45" i="17"/>
  <c r="F45" i="17"/>
  <c r="E45" i="17"/>
  <c r="D45" i="17"/>
  <c r="C45" i="17"/>
  <c r="B45" i="17"/>
  <c r="B21" i="17" s="1"/>
  <c r="F7" i="16" l="1"/>
  <c r="E7" i="16"/>
  <c r="D7" i="16"/>
  <c r="C7" i="16"/>
  <c r="B30" i="16"/>
  <c r="D25" i="16" l="1"/>
  <c r="F25" i="16"/>
  <c r="C25" i="16"/>
  <c r="E25" i="16"/>
  <c r="A3" i="43"/>
  <c r="O44" i="17" l="1"/>
  <c r="N44" i="17"/>
  <c r="K44" i="17"/>
  <c r="J44" i="17"/>
  <c r="I44" i="17"/>
  <c r="H44" i="17"/>
  <c r="G44" i="17"/>
  <c r="F44" i="17"/>
  <c r="E44" i="17"/>
  <c r="D44" i="17"/>
  <c r="C44" i="17"/>
  <c r="B44" i="17"/>
  <c r="B20" i="17" s="1"/>
  <c r="I7" i="14" l="1"/>
  <c r="B7" i="16"/>
  <c r="C7" i="15"/>
  <c r="D7" i="14"/>
  <c r="E7" i="14"/>
  <c r="F7" i="14"/>
  <c r="G7" i="14"/>
  <c r="H7" i="14"/>
  <c r="J7" i="14"/>
  <c r="D7" i="17"/>
  <c r="E7" i="17"/>
  <c r="F7" i="17"/>
  <c r="R29" i="14"/>
  <c r="B3" i="16"/>
  <c r="O28" i="16" s="1"/>
  <c r="B3" i="15"/>
  <c r="R29" i="15" s="1"/>
  <c r="O28" i="17" s="1"/>
  <c r="B25" i="16"/>
  <c r="B43" i="17"/>
  <c r="B19" i="17" s="1"/>
  <c r="B42" i="17"/>
  <c r="B18" i="17" s="1"/>
  <c r="B41" i="17"/>
  <c r="B17" i="17" s="1"/>
  <c r="B40" i="17"/>
  <c r="B16" i="17" s="1"/>
  <c r="B39" i="17"/>
  <c r="B15" i="17" s="1"/>
  <c r="B38" i="17"/>
  <c r="B14" i="17" s="1"/>
  <c r="B37" i="17"/>
  <c r="B13" i="17" s="1"/>
  <c r="B36" i="17"/>
  <c r="B12" i="17" s="1"/>
  <c r="B35" i="17"/>
  <c r="B11" i="17" s="1"/>
  <c r="B34" i="17"/>
  <c r="B10" i="17" s="1"/>
  <c r="B33" i="17"/>
  <c r="B9" i="17" s="1"/>
  <c r="B32" i="17"/>
  <c r="B8" i="17" s="1"/>
  <c r="B31" i="17"/>
  <c r="B7" i="17" s="1"/>
  <c r="B30" i="17"/>
  <c r="O43" i="17"/>
  <c r="N43" i="17"/>
  <c r="K43" i="17"/>
  <c r="J43" i="17"/>
  <c r="I43" i="17"/>
  <c r="H43" i="17"/>
  <c r="G43" i="17"/>
  <c r="F43" i="17"/>
  <c r="E43" i="17"/>
  <c r="D43" i="17"/>
  <c r="C43" i="17"/>
  <c r="O42" i="17"/>
  <c r="N42" i="17"/>
  <c r="K42" i="17"/>
  <c r="J42" i="17"/>
  <c r="I42" i="17"/>
  <c r="H42" i="17"/>
  <c r="G42" i="17"/>
  <c r="F42" i="17"/>
  <c r="E42" i="17"/>
  <c r="D42" i="17"/>
  <c r="C42" i="17"/>
  <c r="O41" i="17"/>
  <c r="N41" i="17"/>
  <c r="K41" i="17"/>
  <c r="J41" i="17"/>
  <c r="I41" i="17"/>
  <c r="H41" i="17"/>
  <c r="G41" i="17"/>
  <c r="F41" i="17"/>
  <c r="E41" i="17"/>
  <c r="D41" i="17"/>
  <c r="C41" i="17"/>
  <c r="O40" i="17"/>
  <c r="N40" i="17"/>
  <c r="K40" i="17"/>
  <c r="J40" i="17"/>
  <c r="I40" i="17"/>
  <c r="H40" i="17"/>
  <c r="G40" i="17"/>
  <c r="F40" i="17"/>
  <c r="E40" i="17"/>
  <c r="D40" i="17"/>
  <c r="C40" i="17"/>
  <c r="O39" i="17"/>
  <c r="N39" i="17"/>
  <c r="K39" i="17"/>
  <c r="J39" i="17"/>
  <c r="I39" i="17"/>
  <c r="H39" i="17"/>
  <c r="G39" i="17"/>
  <c r="F39" i="17"/>
  <c r="E39" i="17"/>
  <c r="D39" i="17"/>
  <c r="C39" i="17"/>
  <c r="O38" i="17"/>
  <c r="N38" i="17"/>
  <c r="K38" i="17"/>
  <c r="J38" i="17"/>
  <c r="I38" i="17"/>
  <c r="H38" i="17"/>
  <c r="G38" i="17"/>
  <c r="F38" i="17"/>
  <c r="E38" i="17"/>
  <c r="D38" i="17"/>
  <c r="C38" i="17"/>
  <c r="O37" i="17"/>
  <c r="N37" i="17"/>
  <c r="K37" i="17"/>
  <c r="J37" i="17"/>
  <c r="I37" i="17"/>
  <c r="H37" i="17"/>
  <c r="G37" i="17"/>
  <c r="F37" i="17"/>
  <c r="E37" i="17"/>
  <c r="D37" i="17"/>
  <c r="C37" i="17"/>
  <c r="O36" i="17"/>
  <c r="N36" i="17"/>
  <c r="K36" i="17"/>
  <c r="J36" i="17"/>
  <c r="I36" i="17"/>
  <c r="H36" i="17"/>
  <c r="G36" i="17"/>
  <c r="F36" i="17"/>
  <c r="E36" i="17"/>
  <c r="D36" i="17"/>
  <c r="C36" i="17"/>
  <c r="O35" i="17"/>
  <c r="N35" i="17"/>
  <c r="K35" i="17"/>
  <c r="J35" i="17"/>
  <c r="I35" i="17"/>
  <c r="H35" i="17"/>
  <c r="G35" i="17"/>
  <c r="F35" i="17"/>
  <c r="E35" i="17"/>
  <c r="D35" i="17"/>
  <c r="C35" i="17"/>
  <c r="O34" i="17"/>
  <c r="N34" i="17"/>
  <c r="K34" i="17"/>
  <c r="J34" i="17"/>
  <c r="I34" i="17"/>
  <c r="H34" i="17"/>
  <c r="G34" i="17"/>
  <c r="F34" i="17"/>
  <c r="E34" i="17"/>
  <c r="D34" i="17"/>
  <c r="C34" i="17"/>
  <c r="O33" i="17"/>
  <c r="N33" i="17"/>
  <c r="K33" i="17"/>
  <c r="J33" i="17"/>
  <c r="I33" i="17"/>
  <c r="H33" i="17"/>
  <c r="G33" i="17"/>
  <c r="F33" i="17"/>
  <c r="E33" i="17"/>
  <c r="D33" i="17"/>
  <c r="C33" i="17"/>
  <c r="O32" i="17"/>
  <c r="N32" i="17"/>
  <c r="K32" i="17"/>
  <c r="J32" i="17"/>
  <c r="I32" i="17"/>
  <c r="H32" i="17"/>
  <c r="G32" i="17"/>
  <c r="F32" i="17"/>
  <c r="E32" i="17"/>
  <c r="D32" i="17"/>
  <c r="C32" i="17"/>
  <c r="O31" i="17"/>
  <c r="N31" i="17"/>
  <c r="K31" i="17"/>
  <c r="J31" i="17"/>
  <c r="I31" i="17"/>
  <c r="H31" i="17"/>
  <c r="G31" i="17"/>
  <c r="F31" i="17"/>
  <c r="E31" i="17"/>
  <c r="D31" i="17"/>
  <c r="C31" i="17"/>
  <c r="O30" i="17"/>
  <c r="N30" i="17"/>
  <c r="K30" i="17"/>
  <c r="J30" i="17"/>
  <c r="I30" i="17"/>
  <c r="H30" i="17"/>
  <c r="G30" i="17"/>
  <c r="F30" i="17"/>
  <c r="E30" i="17"/>
  <c r="D30" i="17"/>
  <c r="C30" i="17"/>
  <c r="F25" i="14" l="1"/>
  <c r="D25" i="14"/>
  <c r="J25" i="14"/>
  <c r="H25" i="14"/>
  <c r="I25" i="14"/>
  <c r="E25" i="14"/>
  <c r="G25" i="14"/>
  <c r="F7" i="15"/>
  <c r="F25" i="15" s="1"/>
  <c r="J7" i="15"/>
  <c r="J25" i="15" s="1"/>
  <c r="E7" i="15"/>
  <c r="E25" i="15" s="1"/>
  <c r="H7" i="15"/>
  <c r="D7" i="15"/>
  <c r="D25" i="15" s="1"/>
  <c r="I7" i="15"/>
  <c r="G7" i="15"/>
  <c r="G25" i="15" s="1"/>
  <c r="B3" i="17"/>
  <c r="C7" i="17"/>
  <c r="I25" i="15" l="1"/>
  <c r="H25" i="15"/>
</calcChain>
</file>

<file path=xl/sharedStrings.xml><?xml version="1.0" encoding="utf-8"?>
<sst xmlns="http://schemas.openxmlformats.org/spreadsheetml/2006/main" count="414" uniqueCount="289">
  <si>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</si>
  <si>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</si>
  <si>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</si>
  <si>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</si>
  <si>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</si>
  <si>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</si>
  <si>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</si>
  <si>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</si>
  <si>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</si>
  <si>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</si>
  <si>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</si>
  <si>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</si>
  <si>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</si>
  <si>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</si>
  <si>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</si>
  <si>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</si>
  <si>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</si>
  <si>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</si>
  <si>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</si>
  <si>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</si>
  <si>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</si>
  <si>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</si>
  <si>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</si>
  <si>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</si>
  <si>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</si>
  <si>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</si>
  <si>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</si>
  <si>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</si>
  <si>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</si>
  <si>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</si>
  <si>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</si>
  <si>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</si>
  <si>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</si>
  <si>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</si>
  <si>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</si>
  <si>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</si>
  <si>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</si>
  <si>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</si>
  <si>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</si>
  <si>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</si>
  <si>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</si>
  <si>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</si>
  <si>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</si>
  <si>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</si>
  <si>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</si>
  <si>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</si>
  <si>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</si>
  <si>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</si>
  <si>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</si>
  <si>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</si>
  <si>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</si>
  <si>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</si>
  <si>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</si>
  <si>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</si>
  <si>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</si>
  <si>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</si>
  <si>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</si>
  <si>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</si>
  <si>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</si>
  <si>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</si>
  <si>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</si>
  <si>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</si>
  <si>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</si>
  <si>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</si>
  <si>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</si>
  <si>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</si>
  <si>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</si>
  <si>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</si>
  <si>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</si>
  <si>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</si>
  <si>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</si>
  <si>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</si>
  <si>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</si>
  <si>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</si>
  <si>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</si>
  <si>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</si>
  <si>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</si>
  <si>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</si>
  <si>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</si>
  <si>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</si>
  <si>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</si>
  <si>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</si>
  <si>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</si>
  <si>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</si>
  <si>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</si>
  <si>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</si>
  <si>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</si>
  <si>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</si>
  <si>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</si>
  <si>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</si>
  <si>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</si>
  <si>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</si>
  <si>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</si>
  <si>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</si>
  <si>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</si>
  <si>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</si>
  <si>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</si>
  <si>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</si>
  <si>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</si>
  <si>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</si>
  <si>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</si>
  <si>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</si>
  <si>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</si>
  <si>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</si>
  <si>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</si>
  <si>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</si>
  <si>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</si>
  <si>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</si>
  <si>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</si>
  <si>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</si>
  <si>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</si>
  <si>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</si>
  <si>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</si>
  <si>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</si>
  <si>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</si>
  <si>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</si>
  <si>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</si>
  <si>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</si>
  <si>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</si>
  <si>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</si>
  <si>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</si>
  <si>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</si>
  <si>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</si>
  <si>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</si>
  <si>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</si>
  <si>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</si>
  <si>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</si>
  <si>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</si>
  <si>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</si>
  <si>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</si>
  <si>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</si>
  <si>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</si>
  <si>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</si>
  <si>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</si>
  <si>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</si>
  <si>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</si>
  <si>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</si>
  <si>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</si>
  <si>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</si>
  <si>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</si>
  <si>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</si>
  <si>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</si>
  <si>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</si>
  <si>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</si>
  <si>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</si>
  <si>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</si>
  <si>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</si>
  <si>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</si>
  <si>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</si>
  <si>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</si>
  <si>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</si>
  <si>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</si>
  <si>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</si>
  <si>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</si>
  <si>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</si>
  <si>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</si>
  <si>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</si>
  <si>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</si>
  <si>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</si>
  <si>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</si>
  <si>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</si>
  <si>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</si>
  <si>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</si>
  <si>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</si>
  <si>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</si>
  <si>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</si>
  <si>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</si>
  <si>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</si>
  <si>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</si>
  <si>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</si>
  <si>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</si>
  <si>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</si>
  <si>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</si>
  <si>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</si>
  <si>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</si>
  <si>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</si>
  <si>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</si>
  <si>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</si>
  <si>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</si>
  <si>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</si>
  <si>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</si>
  <si>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</si>
  <si>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</si>
  <si>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</si>
  <si>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</si>
  <si>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</si>
  <si>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</si>
  <si>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</si>
  <si>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</si>
  <si>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</si>
  <si>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</si>
  <si>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</si>
  <si>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</si>
  <si>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</si>
  <si>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</si>
  <si>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</si>
  <si>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</si>
  <si>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</si>
  <si>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</si>
  <si>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</si>
  <si>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</si>
  <si>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</si>
  <si>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</si>
  <si>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</si>
  <si>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</si>
  <si>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</si>
  <si>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</si>
  <si>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</si>
  <si>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</si>
  <si>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</si>
  <si>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</si>
  <si>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</si>
  <si>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</si>
  <si>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</si>
  <si>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</si>
  <si>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</si>
  <si>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</si>
  <si>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</si>
  <si>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</si>
  <si>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</si>
  <si>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</si>
  <si>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</si>
  <si>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</si>
  <si>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</si>
  <si>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</si>
  <si>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</si>
  <si>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</si>
  <si>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</si>
  <si>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</si>
  <si>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</si>
  <si>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</si>
  <si>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</si>
  <si>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</si>
  <si>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</si>
  <si>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</si>
  <si>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</si>
  <si>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</si>
  <si>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</si>
  <si>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</si>
  <si>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</si>
  <si>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</si>
  <si>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</si>
  <si>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</si>
  <si>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</si>
  <si>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</si>
  <si>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</si>
  <si>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</si>
  <si>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</si>
  <si>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</si>
  <si>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</si>
  <si>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</si>
  <si>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</si>
  <si>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</si>
  <si>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</si>
  <si>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</si>
  <si>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</si>
  <si>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</si>
  <si>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</si>
  <si>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</si>
  <si>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</si>
  <si>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</si>
  <si>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</si>
  <si>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</si>
  <si>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</si>
  <si>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</si>
  <si>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</si>
  <si>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</si>
  <si>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</si>
  <si>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</si>
  <si>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</si>
  <si>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</si>
  <si>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</si>
  <si>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</si>
  <si>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</si>
  <si>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</si>
  <si>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</si>
  <si>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</si>
  <si>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</si>
  <si>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</si>
  <si>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</si>
  <si>
    <t>in 1000 GEL</t>
  </si>
  <si>
    <t>მთლიანი არასაპროცენტო ხარჯი</t>
  </si>
  <si>
    <t>Total non-Interest Expenses</t>
  </si>
  <si>
    <t>Non Interest Income/Expenses</t>
  </si>
  <si>
    <t>Interest Income/Expenses</t>
  </si>
  <si>
    <t>არასაპროცენტო შემოსავლები/ხარჯები</t>
  </si>
  <si>
    <t>საპროცენტო შემოსავლები/ხარჯები</t>
  </si>
  <si>
    <t>ემ-ბი-სი ბანკი</t>
  </si>
  <si>
    <t>MBC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</si>
</sst>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14">
    <xf numFmtId="0" fontId="0" fillId="0" borderId="0" xfId="0"/>
    <xf numFmtId="0" fontId="10" fillId="0" borderId="0" xfId="0" applyFont="1" applyFill="1"/>
    <xf numFmtId="0" fontId="10" fillId="0" borderId="0" xfId="0" applyFont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164" fontId="6" fillId="0" borderId="0" xfId="1"/>
    <xf numFmtId="0" fontId="12" fillId="0" borderId="0" xfId="21" applyFont="1" applyAlignment="1">
      <alignment horizontal="right"/>
    </xf>
    <xf numFmtId="164" fontId="6" fillId="0" borderId="0" xfId="1" applyBorder="1"/>
    <xf numFmtId="166" fontId="9" fillId="6" borderId="29" xfId="0" applyNumberFormat="1" applyFont="1" applyFill="1" applyBorder="1" applyAlignment="1" applyProtection="1">
      <alignment horizontal="right"/>
    </xf>
    <xf numFmtId="166" fontId="9" fillId="6" borderId="11" xfId="0" applyNumberFormat="1" applyFont="1" applyFill="1" applyBorder="1" applyAlignment="1" applyProtection="1">
      <alignment horizontal="right"/>
    </xf>
    <xf numFmtId="166" fontId="9" fillId="6" borderId="12" xfId="0" applyNumberFormat="1" applyFont="1" applyFill="1" applyBorder="1" applyAlignment="1" applyProtection="1">
      <alignment horizontal="right"/>
    </xf>
    <xf numFmtId="166" fontId="9" fillId="6" borderId="42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 vertical="center" textRotation="90" wrapText="1"/>
    </xf>
    <xf numFmtId="0" fontId="10" fillId="0" borderId="18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38" xfId="0" applyFont="1" applyBorder="1" applyAlignment="1" applyProtection="1">
      <alignment horizontal="center" vertical="center" textRotation="90" wrapText="1"/>
    </xf>
    <xf numFmtId="0" fontId="10" fillId="0" borderId="28" xfId="0" applyFont="1" applyBorder="1" applyAlignment="1" applyProtection="1">
      <alignment horizontal="center" vertical="center" textRotation="90" wrapText="1"/>
    </xf>
    <xf numFmtId="0" fontId="10" fillId="0" borderId="40" xfId="0" applyFont="1" applyBorder="1" applyAlignment="1" applyProtection="1">
      <alignment horizontal="center"/>
    </xf>
    <xf numFmtId="0" fontId="10" fillId="0" borderId="41" xfId="0" applyFont="1" applyBorder="1" applyAlignment="1" applyProtection="1">
      <alignment horizontal="center"/>
    </xf>
    <xf numFmtId="0" fontId="10" fillId="0" borderId="39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  <sheetName val="Trial Balance"/>
      <sheetName val="Deposi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61"/>
  <sheetViews>
    <sheetView tabSelected="1"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42578125" style="6" customWidth="1"/>
    <col min="2" max="2" width="42.28515625" style="6" bestFit="1" customWidth="1"/>
    <col min="3" max="3" width="17.28515625" style="6" bestFit="1" customWidth="1"/>
    <col min="4" max="4" width="10.42578125" style="6" bestFit="1" customWidth="1"/>
    <col min="5" max="5" width="10.28515625" style="6" bestFit="1" customWidth="1"/>
    <col min="6" max="6" width="9.7109375" style="6" bestFit="1" customWidth="1"/>
    <col min="7" max="7" width="10.5703125" style="6" bestFit="1" customWidth="1"/>
    <col min="8" max="8" width="10.28515625" style="6" bestFit="1" customWidth="1"/>
    <col min="9" max="9" width="10.5703125" style="6" bestFit="1" customWidth="1"/>
    <col min="10" max="11" width="10.28515625" style="6" bestFit="1" customWidth="1"/>
    <col min="12" max="12" width="11.140625" style="6" customWidth="1"/>
    <col min="13" max="13" width="9.85546875" style="6" bestFit="1" customWidth="1"/>
    <col min="14" max="15" width="10.42578125" style="6" bestFit="1" customWidth="1"/>
    <col min="16" max="16" width="9.85546875" style="6" bestFit="1" customWidth="1"/>
    <col min="17" max="17" width="10.42578125" style="6" bestFit="1" customWidth="1"/>
    <col min="18" max="18" width="11" style="6" customWidth="1"/>
    <col min="19" max="19" width="12.140625" style="6" bestFit="1" customWidth="1"/>
    <col min="20" max="16384" width="9.140625" style="6"/>
  </cols>
  <sheetData>
    <row r="2" spans="1:10" x14ac:dyDescent="0.2">
      <c r="A2" s="6" t="s">
        <v>78</v>
      </c>
    </row>
    <row r="3" spans="1:10" x14ac:dyDescent="0.2">
      <c r="B3" s="66">
        <v>45688</v>
      </c>
    </row>
    <row r="4" spans="1:10" ht="13.5" thickBot="1" x14ac:dyDescent="0.25"/>
    <row r="5" spans="1:10" x14ac:dyDescent="0.2">
      <c r="A5" s="174" t="s">
        <v>0</v>
      </c>
      <c r="B5" s="172" t="s">
        <v>28</v>
      </c>
      <c r="C5" s="176" t="s">
        <v>27</v>
      </c>
      <c r="D5" s="177"/>
      <c r="E5" s="177"/>
      <c r="F5" s="177"/>
      <c r="G5" s="177"/>
      <c r="H5" s="177"/>
      <c r="I5" s="177"/>
      <c r="J5" s="178"/>
    </row>
    <row r="6" spans="1:10" s="11" customFormat="1" ht="117.75" customHeight="1" x14ac:dyDescent="0.2">
      <c r="A6" s="175"/>
      <c r="B6" s="173"/>
      <c r="C6" s="8" t="s">
        <v>29</v>
      </c>
      <c r="D6" s="9" t="s">
        <v>30</v>
      </c>
      <c r="E6" s="9" t="s">
        <v>31</v>
      </c>
      <c r="F6" s="9" t="s">
        <v>32</v>
      </c>
      <c r="G6" s="9" t="s">
        <v>33</v>
      </c>
      <c r="H6" s="9" t="s">
        <v>34</v>
      </c>
      <c r="I6" s="9" t="s">
        <v>35</v>
      </c>
      <c r="J6" s="10" t="s">
        <v>36</v>
      </c>
    </row>
    <row r="7" spans="1:10" x14ac:dyDescent="0.2">
      <c r="A7" s="55">
        <f t="shared" ref="A7:A24" si="0">A31</f>
        <v>1</v>
      </c>
      <c r="B7" s="15" t="str">
        <f t="shared" ref="B7:B24" si="1">B31</f>
        <v>საქართველოს ბანკი</v>
      </c>
      <c r="C7" s="59">
        <f t="shared" ref="C7:C24" si="2">C31/C$30</f>
        <v>0.39461729523672706</v>
      </c>
      <c r="D7" s="60">
        <f t="shared" ref="D7" si="3">E31/E$30</f>
        <v>0.37521765849694938</v>
      </c>
      <c r="E7" s="60">
        <f t="shared" ref="E7" si="4">G31/G$30</f>
        <v>0.39957785345175045</v>
      </c>
      <c r="F7" s="60">
        <f t="shared" ref="F7" si="5">H31/H$30</f>
        <v>0.41065440886074978</v>
      </c>
      <c r="G7" s="60">
        <f t="shared" ref="G7" si="6">J31/J$30</f>
        <v>0.42084811533958527</v>
      </c>
      <c r="H7" s="60">
        <f t="shared" ref="H7" si="7">K31/K$30</f>
        <v>0.3622339919001703</v>
      </c>
      <c r="I7" s="60">
        <f t="shared" ref="I7" si="8">L31/L$30</f>
        <v>0.45925116132092519</v>
      </c>
      <c r="J7" s="58">
        <f t="shared" ref="J7" si="9">O31/O$30</f>
        <v>0.36625670710202962</v>
      </c>
    </row>
    <row r="8" spans="1:10" x14ac:dyDescent="0.2">
      <c r="A8" s="54">
        <f t="shared" si="0"/>
        <v>2</v>
      </c>
      <c r="B8" s="12" t="str">
        <f t="shared" si="1"/>
        <v>თი–ბი–სი ბანკი</v>
      </c>
      <c r="C8" s="56">
        <f t="shared" si="2"/>
        <v>0.38345939431145287</v>
      </c>
      <c r="D8" s="57">
        <f t="shared" ref="D8:D24" si="10">E32/E$30</f>
        <v>0.38437344888228958</v>
      </c>
      <c r="E8" s="57">
        <f t="shared" ref="E8:E24" si="11">G32/G$30</f>
        <v>0.38507525791668851</v>
      </c>
      <c r="F8" s="57">
        <f t="shared" ref="F8:F24" si="12">H32/H$30</f>
        <v>0.38444845518168674</v>
      </c>
      <c r="G8" s="57">
        <f t="shared" ref="G8:G24" si="13">J32/J$30</f>
        <v>0.36847768997460406</v>
      </c>
      <c r="H8" s="57">
        <f t="shared" ref="H8:H24" si="14">K32/K$30</f>
        <v>0.39562304378784846</v>
      </c>
      <c r="I8" s="57">
        <f t="shared" ref="I8:I24" si="15">L32/L$30</f>
        <v>0.35069248379051043</v>
      </c>
      <c r="J8" s="58">
        <f t="shared" ref="J8:J24" si="16">O32/O$30</f>
        <v>0.37422115805732864</v>
      </c>
    </row>
    <row r="9" spans="1:10" x14ac:dyDescent="0.2">
      <c r="A9" s="55">
        <f t="shared" si="0"/>
        <v>3</v>
      </c>
      <c r="B9" s="15" t="str">
        <f t="shared" si="1"/>
        <v>ლიბერთი ბანკი</v>
      </c>
      <c r="C9" s="59">
        <f t="shared" si="2"/>
        <v>5.3112552346042265E-2</v>
      </c>
      <c r="D9" s="60">
        <f t="shared" si="10"/>
        <v>5.8124433758894277E-2</v>
      </c>
      <c r="E9" s="60">
        <f t="shared" si="11"/>
        <v>5.4925916870117615E-2</v>
      </c>
      <c r="F9" s="60">
        <f t="shared" si="12"/>
        <v>5.5960722263182432E-2</v>
      </c>
      <c r="G9" s="60">
        <f t="shared" si="13"/>
        <v>6.0895118186233756E-2</v>
      </c>
      <c r="H9" s="60">
        <f t="shared" si="14"/>
        <v>6.3310788988220623E-2</v>
      </c>
      <c r="I9" s="60">
        <f t="shared" si="15"/>
        <v>5.9312408910024025E-2</v>
      </c>
      <c r="J9" s="58">
        <f t="shared" si="16"/>
        <v>4.2745152773908335E-2</v>
      </c>
    </row>
    <row r="10" spans="1:10" x14ac:dyDescent="0.2">
      <c r="A10" s="54">
        <f t="shared" si="0"/>
        <v>4</v>
      </c>
      <c r="B10" s="12" t="str">
        <f t="shared" si="1"/>
        <v>ბაზის ბანკი</v>
      </c>
      <c r="C10" s="56">
        <f t="shared" si="2"/>
        <v>4.1753160501012271E-2</v>
      </c>
      <c r="D10" s="57">
        <f t="shared" si="10"/>
        <v>4.7037324046127177E-2</v>
      </c>
      <c r="E10" s="57">
        <f t="shared" si="11"/>
        <v>4.1586432117918216E-2</v>
      </c>
      <c r="F10" s="57">
        <f t="shared" si="12"/>
        <v>4.314548871115978E-2</v>
      </c>
      <c r="G10" s="57">
        <f t="shared" si="13"/>
        <v>4.355750648801919E-2</v>
      </c>
      <c r="H10" s="57">
        <f t="shared" si="14"/>
        <v>4.7248482461863299E-2</v>
      </c>
      <c r="I10" s="57">
        <f t="shared" si="15"/>
        <v>4.1139237447690241E-2</v>
      </c>
      <c r="J10" s="58">
        <f t="shared" si="16"/>
        <v>4.2706368980742614E-2</v>
      </c>
    </row>
    <row r="11" spans="1:10" x14ac:dyDescent="0.2">
      <c r="A11" s="55">
        <f t="shared" si="0"/>
        <v>5</v>
      </c>
      <c r="B11" s="15" t="str">
        <f t="shared" si="1"/>
        <v>კრედო ბანკი</v>
      </c>
      <c r="C11" s="59">
        <f t="shared" si="2"/>
        <v>3.1704783593139392E-2</v>
      </c>
      <c r="D11" s="60">
        <f t="shared" si="10"/>
        <v>4.0131805036390147E-2</v>
      </c>
      <c r="E11" s="60">
        <f t="shared" si="11"/>
        <v>3.2545794230339535E-2</v>
      </c>
      <c r="F11" s="60">
        <f t="shared" si="12"/>
        <v>1.9803982237495552E-2</v>
      </c>
      <c r="G11" s="60">
        <f t="shared" si="13"/>
        <v>2.1732765226158322E-2</v>
      </c>
      <c r="H11" s="60">
        <f t="shared" si="14"/>
        <v>1.665155326128338E-2</v>
      </c>
      <c r="I11" s="60">
        <f t="shared" si="15"/>
        <v>2.5061894884298188E-2</v>
      </c>
      <c r="J11" s="58">
        <f t="shared" si="16"/>
        <v>2.6896543040322733E-2</v>
      </c>
    </row>
    <row r="12" spans="1:10" x14ac:dyDescent="0.2">
      <c r="A12" s="54">
        <f t="shared" si="0"/>
        <v>6</v>
      </c>
      <c r="B12" s="12" t="str">
        <f t="shared" si="1"/>
        <v>ტერა ბანკი</v>
      </c>
      <c r="C12" s="56">
        <f t="shared" si="2"/>
        <v>2.057661399990492E-2</v>
      </c>
      <c r="D12" s="57">
        <f t="shared" si="10"/>
        <v>2.2884930272284183E-2</v>
      </c>
      <c r="E12" s="57">
        <f t="shared" si="11"/>
        <v>2.0677645166045727E-2</v>
      </c>
      <c r="F12" s="57">
        <f t="shared" si="12"/>
        <v>1.9634490162469754E-2</v>
      </c>
      <c r="G12" s="57">
        <f t="shared" si="13"/>
        <v>1.9560373422108972E-2</v>
      </c>
      <c r="H12" s="57">
        <f t="shared" si="14"/>
        <v>2.325732318238646E-2</v>
      </c>
      <c r="I12" s="57">
        <f t="shared" si="15"/>
        <v>1.7138190451457092E-2</v>
      </c>
      <c r="J12" s="58">
        <f t="shared" si="16"/>
        <v>1.999899692181864E-2</v>
      </c>
    </row>
    <row r="13" spans="1:10" x14ac:dyDescent="0.2">
      <c r="A13" s="55">
        <f t="shared" si="0"/>
        <v>7</v>
      </c>
      <c r="B13" s="15" t="str">
        <f t="shared" si="1"/>
        <v>ქართუ ბანკი</v>
      </c>
      <c r="C13" s="59">
        <f t="shared" si="2"/>
        <v>2.0235052792715907E-2</v>
      </c>
      <c r="D13" s="60">
        <f t="shared" si="10"/>
        <v>1.7467784675377837E-2</v>
      </c>
      <c r="E13" s="60">
        <f t="shared" si="11"/>
        <v>1.8297975551518613E-2</v>
      </c>
      <c r="F13" s="60">
        <f t="shared" si="12"/>
        <v>2.3071994859521858E-2</v>
      </c>
      <c r="G13" s="60">
        <f t="shared" si="13"/>
        <v>2.5796569711513596E-2</v>
      </c>
      <c r="H13" s="60">
        <f t="shared" si="14"/>
        <v>3.3977551485701252E-2</v>
      </c>
      <c r="I13" s="60">
        <f t="shared" si="15"/>
        <v>2.0436519934920624E-2</v>
      </c>
      <c r="J13" s="58">
        <f t="shared" si="16"/>
        <v>3.1309745675618089E-2</v>
      </c>
    </row>
    <row r="14" spans="1:10" x14ac:dyDescent="0.2">
      <c r="A14" s="54">
        <f t="shared" si="0"/>
        <v>8</v>
      </c>
      <c r="B14" s="12" t="str">
        <f t="shared" si="1"/>
        <v>პროკრედიტ ბანკი</v>
      </c>
      <c r="C14" s="56">
        <f t="shared" si="2"/>
        <v>2.0023479018805756E-2</v>
      </c>
      <c r="D14" s="57">
        <f t="shared" si="10"/>
        <v>2.1057573965947998E-2</v>
      </c>
      <c r="E14" s="57">
        <f t="shared" si="11"/>
        <v>1.9639898115642401E-2</v>
      </c>
      <c r="F14" s="57">
        <f t="shared" si="12"/>
        <v>2.0862281614072626E-2</v>
      </c>
      <c r="G14" s="57">
        <f t="shared" si="13"/>
        <v>2.1800214269614881E-2</v>
      </c>
      <c r="H14" s="57">
        <f t="shared" si="14"/>
        <v>2.7472821255468637E-2</v>
      </c>
      <c r="I14" s="57">
        <f t="shared" si="15"/>
        <v>1.8083611953843969E-2</v>
      </c>
      <c r="J14" s="58">
        <f t="shared" si="16"/>
        <v>2.221649485406919E-2</v>
      </c>
    </row>
    <row r="15" spans="1:10" x14ac:dyDescent="0.2">
      <c r="A15" s="55">
        <f t="shared" si="0"/>
        <v>9</v>
      </c>
      <c r="B15" s="15" t="str">
        <f t="shared" si="1"/>
        <v>ხალიკ ბანკი</v>
      </c>
      <c r="C15" s="59">
        <f t="shared" si="2"/>
        <v>9.9260234418218889E-3</v>
      </c>
      <c r="D15" s="60">
        <f t="shared" si="10"/>
        <v>1.2829332726892904E-2</v>
      </c>
      <c r="E15" s="60">
        <f t="shared" si="11"/>
        <v>8.5230551187979488E-3</v>
      </c>
      <c r="F15" s="60">
        <f t="shared" si="12"/>
        <v>4.2233448531256469E-3</v>
      </c>
      <c r="G15" s="60">
        <f t="shared" si="13"/>
        <v>3.5442177218470332E-3</v>
      </c>
      <c r="H15" s="60">
        <f t="shared" si="14"/>
        <v>5.0957143185006055E-3</v>
      </c>
      <c r="I15" s="60">
        <f t="shared" si="15"/>
        <v>2.527701707532407E-3</v>
      </c>
      <c r="J15" s="58">
        <f t="shared" si="16"/>
        <v>1.7947099158970543E-2</v>
      </c>
    </row>
    <row r="16" spans="1:10" x14ac:dyDescent="0.2">
      <c r="A16" s="54">
        <f t="shared" si="0"/>
        <v>10</v>
      </c>
      <c r="B16" s="12" t="str">
        <f t="shared" si="1"/>
        <v>პაშაბანკი</v>
      </c>
      <c r="C16" s="56">
        <f t="shared" si="2"/>
        <v>7.3574809479821221E-3</v>
      </c>
      <c r="D16" s="57">
        <f t="shared" si="10"/>
        <v>6.4140915992313106E-3</v>
      </c>
      <c r="E16" s="57">
        <f t="shared" si="11"/>
        <v>7.1717466206566672E-3</v>
      </c>
      <c r="F16" s="57">
        <f t="shared" si="12"/>
        <v>8.5259057940498088E-3</v>
      </c>
      <c r="G16" s="57">
        <f t="shared" si="13"/>
        <v>6.3126989419779898E-3</v>
      </c>
      <c r="H16" s="57">
        <f t="shared" si="14"/>
        <v>1.2020032327703923E-2</v>
      </c>
      <c r="I16" s="57">
        <f t="shared" si="15"/>
        <v>2.5733444386317333E-3</v>
      </c>
      <c r="J16" s="58">
        <f t="shared" si="16"/>
        <v>8.4193646305903147E-3</v>
      </c>
    </row>
    <row r="17" spans="1:20" x14ac:dyDescent="0.2">
      <c r="A17" s="55">
        <f t="shared" si="0"/>
        <v>11</v>
      </c>
      <c r="B17" s="15" t="str">
        <f t="shared" si="1"/>
        <v>იშ ბანკ</v>
      </c>
      <c r="C17" s="59">
        <f t="shared" si="2"/>
        <v>5.3670054527164045E-3</v>
      </c>
      <c r="D17" s="60">
        <f t="shared" si="10"/>
        <v>4.8071509764926806E-3</v>
      </c>
      <c r="E17" s="60">
        <f t="shared" si="11"/>
        <v>4.5114667798179233E-3</v>
      </c>
      <c r="F17" s="60">
        <f t="shared" si="12"/>
        <v>4.2369147101863234E-3</v>
      </c>
      <c r="G17" s="60">
        <f t="shared" si="13"/>
        <v>2.3234940523742041E-3</v>
      </c>
      <c r="H17" s="60">
        <f t="shared" si="14"/>
        <v>4.988579063663956E-3</v>
      </c>
      <c r="I17" s="60">
        <f t="shared" si="15"/>
        <v>5.7737253375200585E-4</v>
      </c>
      <c r="J17" s="58">
        <f t="shared" si="16"/>
        <v>1.0258306526238244E-2</v>
      </c>
    </row>
    <row r="18" spans="1:20" x14ac:dyDescent="0.2">
      <c r="A18" s="54">
        <f t="shared" si="0"/>
        <v>12</v>
      </c>
      <c r="B18" s="12" t="str">
        <f t="shared" si="1"/>
        <v>ვი–თი–ბი ბანკი</v>
      </c>
      <c r="C18" s="56">
        <f t="shared" si="2"/>
        <v>4.7351696498695904E-3</v>
      </c>
      <c r="D18" s="57">
        <f t="shared" si="10"/>
        <v>3.1033807584266411E-3</v>
      </c>
      <c r="E18" s="57">
        <f t="shared" si="11"/>
        <v>1.6738473690021622E-3</v>
      </c>
      <c r="F18" s="57">
        <f t="shared" si="12"/>
        <v>2.2090382332696538E-4</v>
      </c>
      <c r="G18" s="57">
        <f t="shared" si="13"/>
        <v>2.4558642442766495E-4</v>
      </c>
      <c r="H18" s="57">
        <f t="shared" si="14"/>
        <v>4.2523161984313524E-4</v>
      </c>
      <c r="I18" s="57">
        <f t="shared" si="15"/>
        <v>1.2788573566793269E-4</v>
      </c>
      <c r="J18" s="58">
        <f t="shared" si="16"/>
        <v>2.2237416227812806E-2</v>
      </c>
    </row>
    <row r="19" spans="1:20" ht="12" customHeight="1" x14ac:dyDescent="0.2">
      <c r="A19" s="55">
        <f t="shared" si="0"/>
        <v>13</v>
      </c>
      <c r="B19" s="15" t="str">
        <f t="shared" si="1"/>
        <v>ზირაათ ბანკი</v>
      </c>
      <c r="C19" s="59">
        <f t="shared" si="2"/>
        <v>2.5157341247314712E-3</v>
      </c>
      <c r="D19" s="60">
        <f t="shared" si="10"/>
        <v>2.5446139792124857E-3</v>
      </c>
      <c r="E19" s="60">
        <f t="shared" si="11"/>
        <v>1.9469397736815379E-3</v>
      </c>
      <c r="F19" s="60">
        <f t="shared" si="12"/>
        <v>2.3699842886360871E-3</v>
      </c>
      <c r="G19" s="60">
        <f t="shared" si="13"/>
        <v>2.0377277834489962E-3</v>
      </c>
      <c r="H19" s="60">
        <f t="shared" si="14"/>
        <v>3.1067014792507835E-3</v>
      </c>
      <c r="I19" s="60">
        <f t="shared" si="15"/>
        <v>1.3373531367966217E-3</v>
      </c>
      <c r="J19" s="58">
        <f t="shared" si="16"/>
        <v>5.7676553980831931E-3</v>
      </c>
    </row>
    <row r="20" spans="1:20" x14ac:dyDescent="0.2">
      <c r="A20" s="54">
        <f t="shared" si="0"/>
        <v>14</v>
      </c>
      <c r="B20" s="12" t="str">
        <f t="shared" si="1"/>
        <v>სილქ ბანკი</v>
      </c>
      <c r="C20" s="56">
        <f t="shared" si="2"/>
        <v>2.3781728055193305E-3</v>
      </c>
      <c r="D20" s="57">
        <f t="shared" si="10"/>
        <v>2.0937506475006036E-3</v>
      </c>
      <c r="E20" s="57">
        <f t="shared" si="11"/>
        <v>2.0551398704095987E-3</v>
      </c>
      <c r="F20" s="57">
        <f t="shared" si="12"/>
        <v>2.5401542980955732E-3</v>
      </c>
      <c r="G20" s="57">
        <f t="shared" si="13"/>
        <v>2.5256258486710979E-3</v>
      </c>
      <c r="H20" s="57">
        <f t="shared" si="14"/>
        <v>3.8418073278946364E-3</v>
      </c>
      <c r="I20" s="57">
        <f t="shared" si="15"/>
        <v>1.663284574922382E-3</v>
      </c>
      <c r="J20" s="58">
        <f t="shared" si="16"/>
        <v>4.2250225399689551E-3</v>
      </c>
    </row>
    <row r="21" spans="1:20" x14ac:dyDescent="0.2">
      <c r="A21" s="55">
        <f t="shared" si="0"/>
        <v>15</v>
      </c>
      <c r="B21" s="15" t="str">
        <f t="shared" si="1"/>
        <v>ემ-ბი-სი ბანკი</v>
      </c>
      <c r="C21" s="59">
        <f t="shared" si="2"/>
        <v>1.515582806549316E-3</v>
      </c>
      <c r="D21" s="60">
        <f t="shared" si="10"/>
        <v>1.9127201779822907E-3</v>
      </c>
      <c r="E21" s="60">
        <f t="shared" si="11"/>
        <v>1.5060485827441184E-3</v>
      </c>
      <c r="F21" s="60">
        <f t="shared" si="12"/>
        <v>1.5845920489993386E-5</v>
      </c>
      <c r="G21" s="60">
        <f t="shared" si="13"/>
        <v>1.8021845138432286E-5</v>
      </c>
      <c r="H21" s="60">
        <f t="shared" si="14"/>
        <v>0</v>
      </c>
      <c r="I21" s="60">
        <f t="shared" si="15"/>
        <v>2.9829472838182306E-5</v>
      </c>
      <c r="J21" s="58">
        <f t="shared" si="16"/>
        <v>1.5700920572895871E-3</v>
      </c>
    </row>
    <row r="22" spans="1:20" x14ac:dyDescent="0.2">
      <c r="A22" s="54">
        <f t="shared" si="0"/>
        <v>16</v>
      </c>
      <c r="B22" s="12" t="str">
        <f t="shared" si="1"/>
        <v>ჰეშბანკი</v>
      </c>
      <c r="C22" s="56">
        <f t="shared" si="2"/>
        <v>3.0474310443232401E-4</v>
      </c>
      <c r="D22" s="57">
        <f t="shared" si="10"/>
        <v>0</v>
      </c>
      <c r="E22" s="57">
        <f t="shared" si="11"/>
        <v>4.2600918689002544E-6</v>
      </c>
      <c r="F22" s="57">
        <f t="shared" si="12"/>
        <v>1.1395712876579839E-7</v>
      </c>
      <c r="G22" s="57">
        <f t="shared" si="13"/>
        <v>1.296054544975483E-7</v>
      </c>
      <c r="H22" s="57">
        <f t="shared" si="14"/>
        <v>0</v>
      </c>
      <c r="I22" s="57">
        <f t="shared" si="15"/>
        <v>2.1452089699574439E-7</v>
      </c>
      <c r="J22" s="58">
        <f t="shared" si="16"/>
        <v>2.0226698969105189E-3</v>
      </c>
    </row>
    <row r="23" spans="1:20" x14ac:dyDescent="0.2">
      <c r="A23" s="55">
        <f t="shared" si="0"/>
        <v>17</v>
      </c>
      <c r="B23" s="15" t="str">
        <f t="shared" si="1"/>
        <v>პეივბანკი</v>
      </c>
      <c r="C23" s="59">
        <f t="shared" si="2"/>
        <v>2.2066255541133495E-4</v>
      </c>
      <c r="D23" s="60">
        <f t="shared" si="10"/>
        <v>0</v>
      </c>
      <c r="E23" s="60">
        <f t="shared" si="11"/>
        <v>1.6939446019171556E-4</v>
      </c>
      <c r="F23" s="60">
        <f t="shared" si="12"/>
        <v>2.1392151438260861E-4</v>
      </c>
      <c r="G23" s="60">
        <f t="shared" si="13"/>
        <v>2.4329671516507126E-4</v>
      </c>
      <c r="H23" s="60">
        <f t="shared" si="14"/>
        <v>6.1463766822433927E-4</v>
      </c>
      <c r="I23" s="60">
        <f t="shared" si="15"/>
        <v>0</v>
      </c>
      <c r="J23" s="58">
        <f t="shared" si="16"/>
        <v>5.1377342957041974E-4</v>
      </c>
    </row>
    <row r="24" spans="1:20" ht="13.5" thickBot="1" x14ac:dyDescent="0.25">
      <c r="A24" s="54">
        <f t="shared" si="0"/>
        <v>18</v>
      </c>
      <c r="B24" s="12" t="str">
        <f t="shared" si="1"/>
        <v>პეისერა</v>
      </c>
      <c r="C24" s="56">
        <f t="shared" si="2"/>
        <v>1.9709331116548454E-4</v>
      </c>
      <c r="D24" s="57">
        <f t="shared" si="10"/>
        <v>0</v>
      </c>
      <c r="E24" s="57">
        <f t="shared" si="11"/>
        <v>1.1132791280792644E-4</v>
      </c>
      <c r="F24" s="57">
        <f t="shared" si="12"/>
        <v>7.1086950241690906E-5</v>
      </c>
      <c r="G24" s="57">
        <f t="shared" si="13"/>
        <v>8.0848443657029662E-5</v>
      </c>
      <c r="H24" s="57">
        <f t="shared" si="14"/>
        <v>1.3173987197696868E-4</v>
      </c>
      <c r="I24" s="57">
        <f t="shared" si="15"/>
        <v>4.7505185289500052E-5</v>
      </c>
      <c r="J24" s="58">
        <f t="shared" si="16"/>
        <v>6.8743272873161051E-4</v>
      </c>
    </row>
    <row r="25" spans="1:20" ht="13.5" thickBot="1" x14ac:dyDescent="0.25">
      <c r="A25" s="18"/>
      <c r="B25" s="19" t="str">
        <f>B30</f>
        <v>კონსოლიდირებული</v>
      </c>
      <c r="C25" s="20">
        <f>SUM(C7:C24)</f>
        <v>0.99999999999999978</v>
      </c>
      <c r="D25" s="21">
        <f t="shared" ref="D25:J25" si="17">SUM(D7:D24)</f>
        <v>0.99999999999999944</v>
      </c>
      <c r="E25" s="21">
        <f t="shared" si="17"/>
        <v>0.99999999999999956</v>
      </c>
      <c r="F25" s="21">
        <f t="shared" si="17"/>
        <v>1.0000000000000018</v>
      </c>
      <c r="G25" s="21">
        <f t="shared" si="17"/>
        <v>0.99999999999999989</v>
      </c>
      <c r="H25" s="21">
        <f t="shared" si="17"/>
        <v>1.0000000000000007</v>
      </c>
      <c r="I25" s="21">
        <f t="shared" si="17"/>
        <v>0.99999999999999745</v>
      </c>
      <c r="J25" s="22">
        <f t="shared" si="17"/>
        <v>1.000000000000004</v>
      </c>
    </row>
    <row r="26" spans="1:20" x14ac:dyDescent="0.2">
      <c r="A26" s="127"/>
      <c r="B26" s="128"/>
      <c r="C26" s="129"/>
      <c r="D26" s="129"/>
      <c r="E26" s="129"/>
      <c r="F26" s="129"/>
      <c r="G26" s="129"/>
      <c r="H26" s="129"/>
      <c r="I26" s="129"/>
      <c r="J26" s="129"/>
    </row>
    <row r="27" spans="1:20" ht="13.5" thickBot="1" x14ac:dyDescent="0.25">
      <c r="B27" s="62" t="s">
        <v>37</v>
      </c>
      <c r="S27" s="23"/>
    </row>
    <row r="28" spans="1:20" ht="13.5" thickBot="1" x14ac:dyDescent="0.25">
      <c r="A28" s="174" t="s">
        <v>0</v>
      </c>
      <c r="B28" s="172" t="s">
        <v>28</v>
      </c>
      <c r="C28" s="176" t="s">
        <v>29</v>
      </c>
      <c r="D28" s="177"/>
      <c r="E28" s="177"/>
      <c r="F28" s="178"/>
      <c r="G28" s="160" t="s">
        <v>38</v>
      </c>
      <c r="H28" s="170"/>
      <c r="I28" s="170"/>
      <c r="J28" s="170"/>
      <c r="K28" s="170"/>
      <c r="L28" s="170"/>
      <c r="M28" s="170"/>
      <c r="N28" s="171"/>
      <c r="O28" s="169" t="s">
        <v>39</v>
      </c>
      <c r="P28" s="170"/>
      <c r="Q28" s="171"/>
      <c r="R28" s="169" t="s">
        <v>40</v>
      </c>
      <c r="S28" s="170"/>
      <c r="T28" s="171"/>
    </row>
    <row r="29" spans="1:20" ht="150.75" customHeight="1" thickBot="1" x14ac:dyDescent="0.25">
      <c r="A29" s="175"/>
      <c r="B29" s="173"/>
      <c r="C29" s="8" t="s">
        <v>41</v>
      </c>
      <c r="D29" s="9" t="s">
        <v>42</v>
      </c>
      <c r="E29" s="9" t="s">
        <v>30</v>
      </c>
      <c r="F29" s="10" t="s">
        <v>43</v>
      </c>
      <c r="G29" s="82" t="s">
        <v>31</v>
      </c>
      <c r="H29" s="83" t="s">
        <v>44</v>
      </c>
      <c r="I29" s="83" t="s">
        <v>180</v>
      </c>
      <c r="J29" s="83" t="s">
        <v>33</v>
      </c>
      <c r="K29" s="83" t="s">
        <v>34</v>
      </c>
      <c r="L29" s="83" t="s">
        <v>35</v>
      </c>
      <c r="M29" s="83" t="s">
        <v>168</v>
      </c>
      <c r="N29" s="84" t="s">
        <v>45</v>
      </c>
      <c r="O29" s="82" t="s">
        <v>36</v>
      </c>
      <c r="P29" s="83" t="s">
        <v>46</v>
      </c>
      <c r="Q29" s="84" t="s">
        <v>47</v>
      </c>
      <c r="R29" s="82" t="str">
        <f>YEAR($B$3)&amp;" წლის "&amp;MONTH($B$3)&amp;" თვის წმინდა მოგება"</f>
        <v>2025 წლის 1 თვის წმინდა მოგება</v>
      </c>
      <c r="S29" s="83" t="s">
        <v>82</v>
      </c>
      <c r="T29" s="84" t="s">
        <v>83</v>
      </c>
    </row>
    <row r="30" spans="1:20" ht="13.5" thickBot="1" x14ac:dyDescent="0.25">
      <c r="A30" s="114"/>
      <c r="B30" s="115" t="s">
        <v>86</v>
      </c>
      <c r="C30" s="164">
        <v>96191082172.656097</v>
      </c>
      <c r="D30" s="165">
        <v>13530409708.27696</v>
      </c>
      <c r="E30" s="165">
        <v>64048525517.43</v>
      </c>
      <c r="F30" s="166">
        <v>-1092204636.8395891</v>
      </c>
      <c r="G30" s="164">
        <v>81871004366.400497</v>
      </c>
      <c r="H30" s="165">
        <v>60540310858.293365</v>
      </c>
      <c r="I30" s="165">
        <v>5549397583.9845304</v>
      </c>
      <c r="J30" s="165">
        <v>53230784358.1576</v>
      </c>
      <c r="K30" s="165">
        <v>21070747286.632301</v>
      </c>
      <c r="L30" s="165">
        <v>32160037071.525299</v>
      </c>
      <c r="M30" s="165">
        <v>1303090306.7562301</v>
      </c>
      <c r="N30" s="166">
        <v>19849284116.019093</v>
      </c>
      <c r="O30" s="116">
        <v>14320077657.8727</v>
      </c>
      <c r="P30" s="168">
        <v>1141670349.1199999</v>
      </c>
      <c r="Q30" s="167">
        <v>17521674638.977299</v>
      </c>
      <c r="R30" s="116">
        <v>238098990.25337201</v>
      </c>
      <c r="S30" s="117">
        <v>2.9781654737904301E-2</v>
      </c>
      <c r="T30" s="118">
        <v>0.20049931427369153</v>
      </c>
    </row>
    <row r="31" spans="1:20" x14ac:dyDescent="0.2">
      <c r="A31" s="55">
        <v>1</v>
      </c>
      <c r="B31" s="15" t="s">
        <v>143</v>
      </c>
      <c r="C31" s="27">
        <v>37958664672.867302</v>
      </c>
      <c r="D31" s="28">
        <v>4395728370.1219997</v>
      </c>
      <c r="E31" s="28">
        <v>24032137774.832199</v>
      </c>
      <c r="F31" s="29">
        <v>-338415251.80370003</v>
      </c>
      <c r="G31" s="27">
        <v>32713840184.665199</v>
      </c>
      <c r="H31" s="28">
        <v>24861145567.758492</v>
      </c>
      <c r="I31" s="28">
        <v>1837901200.8</v>
      </c>
      <c r="J31" s="28">
        <v>22402075275.178501</v>
      </c>
      <c r="K31" s="28">
        <v>7632540901.9565001</v>
      </c>
      <c r="L31" s="28">
        <v>14769534373.222</v>
      </c>
      <c r="M31" s="85"/>
      <c r="N31" s="29">
        <v>7227645111.9700003</v>
      </c>
      <c r="O31" s="27">
        <v>5244824488.4177999</v>
      </c>
      <c r="P31" s="28">
        <v>27993660.18</v>
      </c>
      <c r="Q31" s="29">
        <v>6472706255.7458296</v>
      </c>
      <c r="R31" s="27">
        <v>126159628.34764799</v>
      </c>
      <c r="S31" s="70">
        <v>4.0069768438212354E-2</v>
      </c>
      <c r="T31" s="71">
        <v>0.28875602710464171</v>
      </c>
    </row>
    <row r="32" spans="1:20" x14ac:dyDescent="0.2">
      <c r="A32" s="54">
        <v>2</v>
      </c>
      <c r="B32" s="12" t="s">
        <v>144</v>
      </c>
      <c r="C32" s="24">
        <v>36885374108.089897</v>
      </c>
      <c r="D32" s="25">
        <v>5571239227.9400005</v>
      </c>
      <c r="E32" s="25">
        <v>24618552648.9599</v>
      </c>
      <c r="F32" s="26">
        <v>-337405155.63999999</v>
      </c>
      <c r="G32" s="24">
        <v>31526498122.290001</v>
      </c>
      <c r="H32" s="25">
        <v>23274628985.68998</v>
      </c>
      <c r="I32" s="25">
        <v>2785098472.3603101</v>
      </c>
      <c r="J32" s="25">
        <v>19614356455.8302</v>
      </c>
      <c r="K32" s="25">
        <v>8336073176.42202</v>
      </c>
      <c r="L32" s="25">
        <v>11278283279.4081</v>
      </c>
      <c r="M32" s="85"/>
      <c r="N32" s="26">
        <v>7750398290.0400009</v>
      </c>
      <c r="O32" s="24">
        <v>5358876044.6000004</v>
      </c>
      <c r="P32" s="25">
        <v>21015907.690000001</v>
      </c>
      <c r="Q32" s="26">
        <v>6970220798.0275002</v>
      </c>
      <c r="R32" s="24">
        <v>88739645.799999997</v>
      </c>
      <c r="S32" s="72">
        <v>2.8816101007580842E-2</v>
      </c>
      <c r="T32" s="73">
        <v>0.20037265413067967</v>
      </c>
    </row>
    <row r="33" spans="1:21" x14ac:dyDescent="0.2">
      <c r="A33" s="55">
        <v>3</v>
      </c>
      <c r="B33" s="15" t="s">
        <v>145</v>
      </c>
      <c r="C33" s="27">
        <v>5108953887.11765</v>
      </c>
      <c r="D33" s="28">
        <v>565951852.57999992</v>
      </c>
      <c r="E33" s="28">
        <v>3722784278.7927098</v>
      </c>
      <c r="F33" s="29">
        <v>-140096838.27017301</v>
      </c>
      <c r="G33" s="27">
        <v>4496839979.9019499</v>
      </c>
      <c r="H33" s="28">
        <v>3387879521.6676826</v>
      </c>
      <c r="I33" s="28">
        <v>123542142.76894601</v>
      </c>
      <c r="J33" s="28">
        <v>3241494904.6359301</v>
      </c>
      <c r="K33" s="28">
        <v>1334005635.2881</v>
      </c>
      <c r="L33" s="28">
        <v>1907489269.3478401</v>
      </c>
      <c r="M33" s="85"/>
      <c r="N33" s="29">
        <v>1015957914.5006731</v>
      </c>
      <c r="O33" s="27">
        <v>612113907.22000003</v>
      </c>
      <c r="P33" s="28">
        <v>44490459.259999998</v>
      </c>
      <c r="Q33" s="29">
        <v>614910151.03199995</v>
      </c>
      <c r="R33" s="27">
        <v>11368925.003018999</v>
      </c>
      <c r="S33" s="70">
        <v>2.7229211496327083E-2</v>
      </c>
      <c r="T33" s="71">
        <v>0.22526588504969333</v>
      </c>
    </row>
    <row r="34" spans="1:21" x14ac:dyDescent="0.2">
      <c r="A34" s="54">
        <v>4</v>
      </c>
      <c r="B34" s="12" t="s">
        <v>148</v>
      </c>
      <c r="C34" s="24">
        <v>4016281692.7209702</v>
      </c>
      <c r="D34" s="25">
        <v>466975422.00889999</v>
      </c>
      <c r="E34" s="25">
        <v>3012671249.4400001</v>
      </c>
      <c r="F34" s="26">
        <v>-35463707.030000001</v>
      </c>
      <c r="G34" s="24">
        <v>3404722965.5091</v>
      </c>
      <c r="H34" s="25">
        <v>2612041298.7066002</v>
      </c>
      <c r="I34" s="25">
        <v>268120881.7572</v>
      </c>
      <c r="J34" s="25">
        <v>2318600235.0427999</v>
      </c>
      <c r="K34" s="25">
        <v>995560833.63080001</v>
      </c>
      <c r="L34" s="25">
        <v>1323039401.4119999</v>
      </c>
      <c r="M34" s="85"/>
      <c r="N34" s="26">
        <v>747057596.75250006</v>
      </c>
      <c r="O34" s="24">
        <v>611558520.28999996</v>
      </c>
      <c r="P34" s="25">
        <v>18212575</v>
      </c>
      <c r="Q34" s="26">
        <v>722264654.22000003</v>
      </c>
      <c r="R34" s="24">
        <v>7078376.0800000001</v>
      </c>
      <c r="S34" s="72">
        <v>2.1168672283878351E-2</v>
      </c>
      <c r="T34" s="73">
        <v>0.13966913869823908</v>
      </c>
    </row>
    <row r="35" spans="1:21" x14ac:dyDescent="0.2">
      <c r="A35" s="55">
        <v>5</v>
      </c>
      <c r="B35" s="15" t="s">
        <v>151</v>
      </c>
      <c r="C35" s="27">
        <v>3049717443.87395</v>
      </c>
      <c r="D35" s="28">
        <v>352554474.822142</v>
      </c>
      <c r="E35" s="28">
        <v>2570382938.9337602</v>
      </c>
      <c r="F35" s="29">
        <v>-61340721.391957</v>
      </c>
      <c r="G35" s="27">
        <v>2664556861.5401001</v>
      </c>
      <c r="H35" s="28">
        <v>1198939240.890101</v>
      </c>
      <c r="I35" s="28">
        <v>42087101.670000002</v>
      </c>
      <c r="J35" s="28">
        <v>1156852139.2600999</v>
      </c>
      <c r="K35" s="28">
        <v>350860670.69840002</v>
      </c>
      <c r="L35" s="28">
        <v>805991468.56169999</v>
      </c>
      <c r="M35" s="85"/>
      <c r="N35" s="29">
        <v>1380708484.9000001</v>
      </c>
      <c r="O35" s="27">
        <v>385160585.06573701</v>
      </c>
      <c r="P35" s="28">
        <v>5239960</v>
      </c>
      <c r="Q35" s="29">
        <v>457117795.75573701</v>
      </c>
      <c r="R35" s="27">
        <v>7300218.805737</v>
      </c>
      <c r="S35" s="70">
        <v>2.863376326150981E-2</v>
      </c>
      <c r="T35" s="71">
        <v>0.22962049900630052</v>
      </c>
    </row>
    <row r="36" spans="1:21" x14ac:dyDescent="0.2">
      <c r="A36" s="54">
        <v>6</v>
      </c>
      <c r="B36" s="12" t="s">
        <v>150</v>
      </c>
      <c r="C36" s="24">
        <v>1979286768.09988</v>
      </c>
      <c r="D36" s="25">
        <v>254940102.17000002</v>
      </c>
      <c r="E36" s="25">
        <v>1465746040.5089998</v>
      </c>
      <c r="F36" s="26">
        <v>-31577217.134514</v>
      </c>
      <c r="G36" s="24">
        <v>1692899577.6762099</v>
      </c>
      <c r="H36" s="25">
        <v>1188678137.980022</v>
      </c>
      <c r="I36" s="25">
        <v>142334967.09079999</v>
      </c>
      <c r="J36" s="25">
        <v>1041214019.59732</v>
      </c>
      <c r="K36" s="25">
        <v>490049179.33960003</v>
      </c>
      <c r="L36" s="25">
        <v>551164840.25772095</v>
      </c>
      <c r="M36" s="85"/>
      <c r="N36" s="26">
        <v>480994586.87</v>
      </c>
      <c r="O36" s="24">
        <v>286387189</v>
      </c>
      <c r="P36" s="25">
        <v>121372000</v>
      </c>
      <c r="Q36" s="26">
        <v>334754524.81999999</v>
      </c>
      <c r="R36" s="24">
        <v>2976961.0938110002</v>
      </c>
      <c r="S36" s="72">
        <v>1.8119415988055301E-2</v>
      </c>
      <c r="T36" s="73">
        <v>0.12540488793152654</v>
      </c>
    </row>
    <row r="37" spans="1:21" x14ac:dyDescent="0.2">
      <c r="A37" s="55">
        <v>7</v>
      </c>
      <c r="B37" s="15" t="s">
        <v>149</v>
      </c>
      <c r="C37" s="27">
        <v>1946431625.9521699</v>
      </c>
      <c r="D37" s="28">
        <v>716784247.50639307</v>
      </c>
      <c r="E37" s="28">
        <v>1118785852.5139101</v>
      </c>
      <c r="F37" s="29">
        <v>-57825919.805818997</v>
      </c>
      <c r="G37" s="27">
        <v>1498073636.2746699</v>
      </c>
      <c r="H37" s="28">
        <v>1396785740.9164</v>
      </c>
      <c r="I37" s="28">
        <v>23605344.757445</v>
      </c>
      <c r="J37" s="28">
        <v>1373171639.4937601</v>
      </c>
      <c r="K37" s="28">
        <v>715932400.77374899</v>
      </c>
      <c r="L37" s="28">
        <v>657239238.72001302</v>
      </c>
      <c r="M37" s="85"/>
      <c r="N37" s="29">
        <v>88340754.3354</v>
      </c>
      <c r="O37" s="27">
        <v>448357989.52309501</v>
      </c>
      <c r="P37" s="28">
        <v>114430000</v>
      </c>
      <c r="Q37" s="29">
        <v>507791049.24917197</v>
      </c>
      <c r="R37" s="27">
        <v>1615031.2525299999</v>
      </c>
      <c r="S37" s="70">
        <v>9.756883176506281E-3</v>
      </c>
      <c r="T37" s="71">
        <v>4.330266373243126E-2</v>
      </c>
    </row>
    <row r="38" spans="1:21" x14ac:dyDescent="0.2">
      <c r="A38" s="54">
        <v>8</v>
      </c>
      <c r="B38" s="12" t="s">
        <v>147</v>
      </c>
      <c r="C38" s="24">
        <v>1926080115.6803999</v>
      </c>
      <c r="D38" s="25">
        <v>443083349.05973995</v>
      </c>
      <c r="E38" s="25">
        <v>1348706563.4931901</v>
      </c>
      <c r="F38" s="26">
        <v>-27798864.137008</v>
      </c>
      <c r="G38" s="24">
        <v>1607938184.3814199</v>
      </c>
      <c r="H38" s="25">
        <v>1263009014.129215</v>
      </c>
      <c r="I38" s="25">
        <v>102566509.38699999</v>
      </c>
      <c r="J38" s="25">
        <v>1160442504.7474999</v>
      </c>
      <c r="K38" s="25">
        <v>578872873.92480004</v>
      </c>
      <c r="L38" s="25">
        <v>581569630.82270002</v>
      </c>
      <c r="M38" s="85"/>
      <c r="N38" s="26">
        <v>329044968.09652799</v>
      </c>
      <c r="O38" s="24">
        <v>318141931.59600002</v>
      </c>
      <c r="P38" s="25">
        <v>112482804.98999999</v>
      </c>
      <c r="Q38" s="26">
        <v>327309606.33310002</v>
      </c>
      <c r="R38" s="24">
        <v>2869154.2261020001</v>
      </c>
      <c r="S38" s="72">
        <v>1.7661310321055661E-2</v>
      </c>
      <c r="T38" s="73">
        <v>0.10870873353651556</v>
      </c>
    </row>
    <row r="39" spans="1:21" x14ac:dyDescent="0.2">
      <c r="A39" s="55">
        <v>9</v>
      </c>
      <c r="B39" s="15" t="s">
        <v>152</v>
      </c>
      <c r="C39" s="27">
        <v>954794936.53999996</v>
      </c>
      <c r="D39" s="28">
        <v>93883073.270000011</v>
      </c>
      <c r="E39" s="28">
        <v>821699844.52999997</v>
      </c>
      <c r="F39" s="29">
        <v>-17533637.25</v>
      </c>
      <c r="G39" s="27">
        <v>697791082.84617901</v>
      </c>
      <c r="H39" s="28">
        <v>255682610.26999998</v>
      </c>
      <c r="I39" s="28">
        <v>52446805.909999996</v>
      </c>
      <c r="J39" s="28">
        <v>188661489.27000001</v>
      </c>
      <c r="K39" s="28">
        <v>107370508.65000001</v>
      </c>
      <c r="L39" s="28">
        <v>81290980.620000005</v>
      </c>
      <c r="M39" s="85"/>
      <c r="N39" s="29">
        <v>429958802.05000001</v>
      </c>
      <c r="O39" s="27">
        <v>257003853.69</v>
      </c>
      <c r="P39" s="28">
        <v>76000000</v>
      </c>
      <c r="Q39" s="29">
        <v>266336400.28799999</v>
      </c>
      <c r="R39" s="27">
        <v>1472555.58</v>
      </c>
      <c r="S39" s="70">
        <v>1.8880145168002072E-2</v>
      </c>
      <c r="T39" s="71">
        <v>6.8953970856176466E-2</v>
      </c>
    </row>
    <row r="40" spans="1:21" x14ac:dyDescent="0.2">
      <c r="A40" s="54">
        <v>10</v>
      </c>
      <c r="B40" s="12" t="s">
        <v>244</v>
      </c>
      <c r="C40" s="24">
        <v>707724054.45109999</v>
      </c>
      <c r="D40" s="25">
        <v>191039735.3328</v>
      </c>
      <c r="E40" s="25">
        <v>410813109.46450001</v>
      </c>
      <c r="F40" s="26">
        <v>-8243370.4902999997</v>
      </c>
      <c r="G40" s="24">
        <v>587158098.89450002</v>
      </c>
      <c r="H40" s="25">
        <v>516160987.12029994</v>
      </c>
      <c r="I40" s="25">
        <v>111756333.9747</v>
      </c>
      <c r="J40" s="25">
        <v>336029916.0984</v>
      </c>
      <c r="K40" s="25">
        <v>253271063.55419999</v>
      </c>
      <c r="L40" s="25">
        <v>82758852.544200003</v>
      </c>
      <c r="M40" s="85"/>
      <c r="N40" s="26">
        <v>57491193.969300002</v>
      </c>
      <c r="O40" s="24">
        <v>120565955.34</v>
      </c>
      <c r="P40" s="25">
        <v>136800000</v>
      </c>
      <c r="Q40" s="26">
        <v>148728597.16999999</v>
      </c>
      <c r="R40" s="24">
        <v>962227.41516700003</v>
      </c>
      <c r="S40" s="72">
        <v>1.6335912499022932E-2</v>
      </c>
      <c r="T40" s="73">
        <v>9.615475881214347E-2</v>
      </c>
    </row>
    <row r="41" spans="1:21" x14ac:dyDescent="0.2">
      <c r="A41" s="55">
        <v>11</v>
      </c>
      <c r="B41" s="15" t="s">
        <v>245</v>
      </c>
      <c r="C41" s="27">
        <v>516258062.52333701</v>
      </c>
      <c r="D41" s="28">
        <v>133857422.973482</v>
      </c>
      <c r="E41" s="28">
        <v>307890931.98403001</v>
      </c>
      <c r="F41" s="29">
        <v>-1722055.713852</v>
      </c>
      <c r="G41" s="27">
        <v>369358316.429344</v>
      </c>
      <c r="H41" s="28">
        <v>256504133.63475597</v>
      </c>
      <c r="I41" s="28">
        <v>27343962.360102002</v>
      </c>
      <c r="J41" s="28">
        <v>123681410.859393</v>
      </c>
      <c r="K41" s="28">
        <v>105113088.769848</v>
      </c>
      <c r="L41" s="28">
        <v>18568322.089545</v>
      </c>
      <c r="M41" s="85"/>
      <c r="N41" s="29">
        <v>97704846.660917997</v>
      </c>
      <c r="O41" s="27">
        <v>146899746.09399399</v>
      </c>
      <c r="P41" s="28">
        <v>69161600</v>
      </c>
      <c r="Q41" s="29">
        <v>144190642.88399401</v>
      </c>
      <c r="R41" s="27">
        <v>873955.88666099997</v>
      </c>
      <c r="S41" s="70">
        <v>2.0845595670015784E-2</v>
      </c>
      <c r="T41" s="71">
        <v>7.1605028180726865E-2</v>
      </c>
    </row>
    <row r="42" spans="1:21" x14ac:dyDescent="0.2">
      <c r="A42" s="54">
        <v>12</v>
      </c>
      <c r="B42" s="12" t="s">
        <v>146</v>
      </c>
      <c r="C42" s="24">
        <v>455481092.89207298</v>
      </c>
      <c r="D42" s="25">
        <v>179991389.10700002</v>
      </c>
      <c r="E42" s="25">
        <v>198766961.69639</v>
      </c>
      <c r="F42" s="26">
        <v>-24486975.619516999</v>
      </c>
      <c r="G42" s="24">
        <v>137039565.256264</v>
      </c>
      <c r="H42" s="25">
        <v>13373586.134000001</v>
      </c>
      <c r="I42" s="25">
        <v>0</v>
      </c>
      <c r="J42" s="25">
        <v>13072758</v>
      </c>
      <c r="K42" s="25">
        <v>8959948</v>
      </c>
      <c r="L42" s="25">
        <v>4112810</v>
      </c>
      <c r="M42" s="85"/>
      <c r="N42" s="26">
        <v>104872619.20029999</v>
      </c>
      <c r="O42" s="24">
        <v>318441527.29271799</v>
      </c>
      <c r="P42" s="25">
        <v>209008277</v>
      </c>
      <c r="Q42" s="26">
        <v>354122040.54473799</v>
      </c>
      <c r="R42" s="24">
        <v>-12138641.675124999</v>
      </c>
      <c r="S42" s="72">
        <v>-0.32154081546857888</v>
      </c>
      <c r="T42" s="73">
        <v>-0.4488715880194098</v>
      </c>
    </row>
    <row r="43" spans="1:21" x14ac:dyDescent="0.2">
      <c r="A43" s="55">
        <v>13</v>
      </c>
      <c r="B43" s="15" t="s">
        <v>153</v>
      </c>
      <c r="C43" s="27">
        <v>241991187.91659999</v>
      </c>
      <c r="D43" s="28">
        <v>74528128.855399996</v>
      </c>
      <c r="E43" s="28">
        <v>162978773.37959999</v>
      </c>
      <c r="F43" s="29">
        <v>-4054361.1127999998</v>
      </c>
      <c r="G43" s="27">
        <v>159397914.71219999</v>
      </c>
      <c r="H43" s="28">
        <v>143479585.56329998</v>
      </c>
      <c r="I43" s="28">
        <v>13253175.2333</v>
      </c>
      <c r="J43" s="28">
        <v>108469848.22139999</v>
      </c>
      <c r="K43" s="28">
        <v>65460521.764300004</v>
      </c>
      <c r="L43" s="28">
        <v>43009326.457099997</v>
      </c>
      <c r="M43" s="85"/>
      <c r="N43" s="29">
        <v>12828181.696900001</v>
      </c>
      <c r="O43" s="27">
        <v>82593273.204400003</v>
      </c>
      <c r="P43" s="28">
        <v>50000000</v>
      </c>
      <c r="Q43" s="29">
        <v>81502934.594400004</v>
      </c>
      <c r="R43" s="27">
        <v>625212.89199999999</v>
      </c>
      <c r="S43" s="70">
        <v>3.0089049376647907E-2</v>
      </c>
      <c r="T43" s="71">
        <v>9.1182473109909748E-2</v>
      </c>
    </row>
    <row r="44" spans="1:21" x14ac:dyDescent="0.2">
      <c r="A44" s="54">
        <v>14</v>
      </c>
      <c r="B44" s="12" t="s">
        <v>167</v>
      </c>
      <c r="C44" s="24">
        <v>228759015.756486</v>
      </c>
      <c r="D44" s="25">
        <v>31914672.339210998</v>
      </c>
      <c r="E44" s="25">
        <v>134101641.773578</v>
      </c>
      <c r="F44" s="26">
        <v>-2549566.8175039999</v>
      </c>
      <c r="G44" s="24">
        <v>168256365.303868</v>
      </c>
      <c r="H44" s="25">
        <v>153781730.83473599</v>
      </c>
      <c r="I44" s="25">
        <v>19340685.914735999</v>
      </c>
      <c r="J44" s="25">
        <v>134441044.91999999</v>
      </c>
      <c r="K44" s="25">
        <v>80949751.329999998</v>
      </c>
      <c r="L44" s="25">
        <v>53491293.590000004</v>
      </c>
      <c r="M44" s="85"/>
      <c r="N44" s="26">
        <v>11186625.783202</v>
      </c>
      <c r="O44" s="24">
        <v>60502650.878618002</v>
      </c>
      <c r="P44" s="25">
        <v>84384600</v>
      </c>
      <c r="Q44" s="26">
        <v>53434015.569094002</v>
      </c>
      <c r="R44" s="24">
        <v>-1563289.9601749999</v>
      </c>
      <c r="S44" s="72">
        <v>-8.3043097453608175E-2</v>
      </c>
      <c r="T44" s="73">
        <v>-0.30610581851987667</v>
      </c>
    </row>
    <row r="45" spans="1:21" x14ac:dyDescent="0.2">
      <c r="A45" s="55">
        <v>15</v>
      </c>
      <c r="B45" s="15" t="s">
        <v>287</v>
      </c>
      <c r="C45" s="27">
        <v>145785550.28424999</v>
      </c>
      <c r="D45" s="28">
        <v>10493495.7499</v>
      </c>
      <c r="E45" s="28">
        <v>122506907.127202</v>
      </c>
      <c r="F45" s="29">
        <v>-3690994.6224520002</v>
      </c>
      <c r="G45" s="27">
        <v>123301710.09385499</v>
      </c>
      <c r="H45" s="28">
        <v>959316.9523</v>
      </c>
      <c r="I45" s="28">
        <v>0</v>
      </c>
      <c r="J45" s="28">
        <v>959316.9523</v>
      </c>
      <c r="K45" s="28">
        <v>0</v>
      </c>
      <c r="L45" s="28">
        <v>959316.9523</v>
      </c>
      <c r="M45" s="85"/>
      <c r="N45" s="29">
        <v>114226291.20345502</v>
      </c>
      <c r="O45" s="27">
        <v>22483840.190396</v>
      </c>
      <c r="P45" s="28">
        <v>2254500</v>
      </c>
      <c r="Q45" s="29">
        <v>25552767.563788</v>
      </c>
      <c r="R45" s="27">
        <v>294690.55989600002</v>
      </c>
      <c r="S45" s="70">
        <v>2.4256771071323686E-2</v>
      </c>
      <c r="T45" s="71">
        <v>0.15728126017647684</v>
      </c>
      <c r="U45" s="75"/>
    </row>
    <row r="46" spans="1:21" x14ac:dyDescent="0.2">
      <c r="A46" s="54">
        <v>16</v>
      </c>
      <c r="B46" s="12" t="s">
        <v>278</v>
      </c>
      <c r="C46" s="24">
        <v>29313569</v>
      </c>
      <c r="D46" s="25">
        <v>16027595.949999999</v>
      </c>
      <c r="E46" s="25">
        <v>0</v>
      </c>
      <c r="F46" s="26">
        <v>0</v>
      </c>
      <c r="G46" s="24">
        <v>348778</v>
      </c>
      <c r="H46" s="25">
        <v>6899</v>
      </c>
      <c r="I46" s="25">
        <v>0</v>
      </c>
      <c r="J46" s="25">
        <v>6899</v>
      </c>
      <c r="K46" s="25">
        <v>0</v>
      </c>
      <c r="L46" s="25">
        <v>6899</v>
      </c>
      <c r="M46" s="85"/>
      <c r="N46" s="26">
        <v>0</v>
      </c>
      <c r="O46" s="24">
        <v>28964790</v>
      </c>
      <c r="P46" s="25">
        <v>37072000</v>
      </c>
      <c r="Q46" s="26">
        <v>24018846</v>
      </c>
      <c r="R46" s="24">
        <v>-636875</v>
      </c>
      <c r="S46" s="72">
        <v>-0.25686510497606718</v>
      </c>
      <c r="T46" s="73">
        <v>-0.2609855716726312</v>
      </c>
    </row>
    <row r="47" spans="1:21" x14ac:dyDescent="0.2">
      <c r="A47" s="55">
        <v>17</v>
      </c>
      <c r="B47" s="15" t="s">
        <v>276</v>
      </c>
      <c r="C47" s="27">
        <v>21225770</v>
      </c>
      <c r="D47" s="28">
        <v>20347465.84</v>
      </c>
      <c r="E47" s="28">
        <v>0</v>
      </c>
      <c r="F47" s="29">
        <v>0</v>
      </c>
      <c r="G47" s="27">
        <v>13868494.59</v>
      </c>
      <c r="H47" s="28">
        <v>12950874.98</v>
      </c>
      <c r="I47" s="28">
        <v>0</v>
      </c>
      <c r="J47" s="28">
        <v>12950874.98</v>
      </c>
      <c r="K47" s="28">
        <v>12950874.98</v>
      </c>
      <c r="L47" s="28">
        <v>0</v>
      </c>
      <c r="M47" s="85"/>
      <c r="N47" s="29">
        <v>867847.99</v>
      </c>
      <c r="O47" s="27">
        <v>7357275.4100000001</v>
      </c>
      <c r="P47" s="28">
        <v>8052000</v>
      </c>
      <c r="Q47" s="29">
        <v>7096085.1799999997</v>
      </c>
      <c r="R47" s="27">
        <v>-65443.98</v>
      </c>
      <c r="S47" s="70">
        <v>-5.228679475478535E-2</v>
      </c>
      <c r="T47" s="71">
        <v>-0.10626901709058788</v>
      </c>
      <c r="U47" s="75"/>
    </row>
    <row r="48" spans="1:21" x14ac:dyDescent="0.2">
      <c r="A48" s="54">
        <v>18</v>
      </c>
      <c r="B48" s="12" t="s">
        <v>170</v>
      </c>
      <c r="C48" s="24">
        <v>18958618.890000001</v>
      </c>
      <c r="D48" s="25">
        <v>11069682.649999999</v>
      </c>
      <c r="E48" s="25">
        <v>0</v>
      </c>
      <c r="F48" s="26">
        <v>0</v>
      </c>
      <c r="G48" s="24">
        <v>9114528.0355999991</v>
      </c>
      <c r="H48" s="25">
        <v>4303626.0656000003</v>
      </c>
      <c r="I48" s="25">
        <v>0</v>
      </c>
      <c r="J48" s="25">
        <v>4303626.07</v>
      </c>
      <c r="K48" s="25">
        <v>2775857.55</v>
      </c>
      <c r="L48" s="25">
        <v>1527768.52</v>
      </c>
      <c r="M48" s="85"/>
      <c r="N48" s="26">
        <v>0</v>
      </c>
      <c r="O48" s="24">
        <v>9844090.0600000005</v>
      </c>
      <c r="P48" s="25">
        <v>3700005</v>
      </c>
      <c r="Q48" s="26">
        <v>9617474</v>
      </c>
      <c r="R48" s="24">
        <v>166657.92610000001</v>
      </c>
      <c r="S48" s="72">
        <v>9.8857906471235782E-2</v>
      </c>
      <c r="T48" s="73">
        <v>0.2048913033023245</v>
      </c>
    </row>
    <row r="49" spans="1:18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</row>
    <row r="50" spans="1:18" x14ac:dyDescent="0.2">
      <c r="K50" s="86"/>
      <c r="L50" s="87"/>
    </row>
    <row r="51" spans="1:18" x14ac:dyDescent="0.2">
      <c r="C51" s="61"/>
      <c r="K51" s="86"/>
      <c r="L51" s="87"/>
    </row>
    <row r="52" spans="1:18" x14ac:dyDescent="0.2">
      <c r="K52" s="86"/>
      <c r="L52" s="87"/>
    </row>
    <row r="53" spans="1:18" x14ac:dyDescent="0.2">
      <c r="K53" s="86"/>
      <c r="L53" s="87"/>
    </row>
    <row r="54" spans="1:18" x14ac:dyDescent="0.2">
      <c r="K54" s="86"/>
      <c r="L54" s="87"/>
    </row>
    <row r="55" spans="1:18" x14ac:dyDescent="0.2">
      <c r="K55" s="86"/>
      <c r="L55" s="87"/>
    </row>
    <row r="56" spans="1:18" x14ac:dyDescent="0.2">
      <c r="K56" s="86"/>
      <c r="L56" s="87"/>
    </row>
    <row r="57" spans="1:18" x14ac:dyDescent="0.2">
      <c r="K57" s="86"/>
      <c r="L57" s="87"/>
    </row>
    <row r="58" spans="1:18" x14ac:dyDescent="0.2">
      <c r="K58" s="86"/>
      <c r="L58" s="87"/>
    </row>
    <row r="59" spans="1:18" x14ac:dyDescent="0.2">
      <c r="K59" s="86"/>
      <c r="L59" s="87"/>
    </row>
    <row r="60" spans="1:18" x14ac:dyDescent="0.2">
      <c r="K60" s="86"/>
      <c r="L60" s="87"/>
    </row>
    <row r="61" spans="1:18" x14ac:dyDescent="0.2">
      <c r="K61" s="86"/>
      <c r="L61" s="87"/>
    </row>
  </sheetData>
  <mergeCells count="9">
    <mergeCell ref="R28:T28"/>
    <mergeCell ref="O28:Q28"/>
    <mergeCell ref="B5:B6"/>
    <mergeCell ref="A5:A6"/>
    <mergeCell ref="A28:A29"/>
    <mergeCell ref="B28:B29"/>
    <mergeCell ref="C5:J5"/>
    <mergeCell ref="C28:F28"/>
    <mergeCell ref="H28:N28"/>
  </mergeCells>
  <pageMargins left="0" right="0" top="0.25" bottom="0.25" header="0.05" footer="0.05"/>
  <pageSetup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8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5.85546875" style="6" customWidth="1"/>
    <col min="2" max="2" width="33.7109375" style="6" bestFit="1" customWidth="1"/>
    <col min="3" max="3" width="12.28515625" style="6" bestFit="1" customWidth="1"/>
    <col min="4" max="5" width="12.7109375" style="6" bestFit="1" customWidth="1"/>
    <col min="6" max="6" width="11.85546875" style="6" bestFit="1" customWidth="1"/>
    <col min="7" max="8" width="13.42578125" style="6" bestFit="1" customWidth="1"/>
    <col min="9" max="9" width="13" style="6" bestFit="1" customWidth="1"/>
    <col min="10" max="10" width="12.5703125" style="6" bestFit="1" customWidth="1"/>
    <col min="11" max="11" width="12.28515625" style="6" bestFit="1" customWidth="1"/>
    <col min="12" max="12" width="12.5703125" style="6" bestFit="1" customWidth="1"/>
    <col min="13" max="13" width="11.5703125" style="6" bestFit="1" customWidth="1"/>
    <col min="14" max="14" width="10.85546875" style="6" bestFit="1" customWidth="1"/>
    <col min="15" max="15" width="12.5703125" style="6" bestFit="1" customWidth="1"/>
    <col min="16" max="16" width="14" style="6" bestFit="1" customWidth="1"/>
    <col min="17" max="17" width="9.5703125" style="6" customWidth="1"/>
    <col min="18" max="18" width="9.42578125" style="6" bestFit="1" customWidth="1"/>
    <col min="19" max="19" width="8.85546875" style="6" bestFit="1" customWidth="1"/>
    <col min="20" max="20" width="8" style="6" bestFit="1" customWidth="1"/>
    <col min="21" max="21" width="9.28515625" style="6" bestFit="1" customWidth="1"/>
    <col min="22" max="22" width="12.28515625" style="6" bestFit="1" customWidth="1"/>
    <col min="23" max="23" width="6.7109375" style="6" bestFit="1" customWidth="1"/>
    <col min="24" max="24" width="7.28515625" style="6" bestFit="1" customWidth="1"/>
    <col min="25" max="26" width="12.140625" style="6" bestFit="1" customWidth="1"/>
    <col min="27" max="16384" width="9.140625" style="6"/>
  </cols>
  <sheetData>
    <row r="1" spans="1:10" x14ac:dyDescent="0.2">
      <c r="C1" s="63"/>
    </row>
    <row r="2" spans="1:10" x14ac:dyDescent="0.2">
      <c r="A2" s="6" t="s">
        <v>80</v>
      </c>
    </row>
    <row r="3" spans="1:10" x14ac:dyDescent="0.2">
      <c r="B3" s="77">
        <f>BS!B3</f>
        <v>45688</v>
      </c>
    </row>
    <row r="4" spans="1:10" ht="13.5" thickBot="1" x14ac:dyDescent="0.25"/>
    <row r="5" spans="1:10" x14ac:dyDescent="0.2">
      <c r="A5" s="174" t="s">
        <v>0</v>
      </c>
      <c r="B5" s="172" t="s">
        <v>49</v>
      </c>
      <c r="C5" s="176" t="s">
        <v>48</v>
      </c>
      <c r="D5" s="177"/>
      <c r="E5" s="177"/>
      <c r="F5" s="177"/>
      <c r="G5" s="177"/>
      <c r="H5" s="177"/>
      <c r="I5" s="177"/>
      <c r="J5" s="178"/>
    </row>
    <row r="6" spans="1:10" s="11" customFormat="1" ht="55.5" x14ac:dyDescent="0.2">
      <c r="A6" s="175"/>
      <c r="B6" s="173"/>
      <c r="C6" s="8" t="s">
        <v>1</v>
      </c>
      <c r="D6" s="9" t="s">
        <v>6</v>
      </c>
      <c r="E6" s="9" t="s">
        <v>7</v>
      </c>
      <c r="F6" s="9" t="s">
        <v>26</v>
      </c>
      <c r="G6" s="9" t="s">
        <v>50</v>
      </c>
      <c r="H6" s="9" t="s">
        <v>25</v>
      </c>
      <c r="I6" s="9" t="s">
        <v>8</v>
      </c>
      <c r="J6" s="8" t="s">
        <v>10</v>
      </c>
    </row>
    <row r="7" spans="1:10" x14ac:dyDescent="0.2">
      <c r="A7" s="54">
        <f t="shared" ref="A7:A24" si="0">A31</f>
        <v>1</v>
      </c>
      <c r="B7" s="12" t="str">
        <f t="shared" ref="B7:B22" si="1">B31</f>
        <v>Bank of Georgia</v>
      </c>
      <c r="C7" s="30">
        <f>BS!C7</f>
        <v>0.39461729523672706</v>
      </c>
      <c r="D7" s="31">
        <f>BS!D7</f>
        <v>0.37521765849694938</v>
      </c>
      <c r="E7" s="31">
        <f>BS!E7</f>
        <v>0.39957785345175045</v>
      </c>
      <c r="F7" s="31">
        <f>BS!F7</f>
        <v>0.41065440886074978</v>
      </c>
      <c r="G7" s="31">
        <f>BS!G7</f>
        <v>0.42084811533958527</v>
      </c>
      <c r="H7" s="31">
        <f>BS!H7</f>
        <v>0.3622339919001703</v>
      </c>
      <c r="I7" s="31">
        <f>BS!I7</f>
        <v>0.45925116132092519</v>
      </c>
      <c r="J7" s="32">
        <f>BS!J7</f>
        <v>0.36625670710202962</v>
      </c>
    </row>
    <row r="8" spans="1:10" x14ac:dyDescent="0.2">
      <c r="A8" s="55">
        <f t="shared" si="0"/>
        <v>2</v>
      </c>
      <c r="B8" s="15" t="str">
        <f t="shared" si="1"/>
        <v>TBC Bank</v>
      </c>
      <c r="C8" s="33">
        <f>BS!C8</f>
        <v>0.38345939431145287</v>
      </c>
      <c r="D8" s="34">
        <f>BS!D8</f>
        <v>0.38437344888228958</v>
      </c>
      <c r="E8" s="34">
        <f>BS!E8</f>
        <v>0.38507525791668851</v>
      </c>
      <c r="F8" s="34">
        <f>BS!F8</f>
        <v>0.38444845518168674</v>
      </c>
      <c r="G8" s="34">
        <f>BS!G8</f>
        <v>0.36847768997460406</v>
      </c>
      <c r="H8" s="34">
        <f>BS!H8</f>
        <v>0.39562304378784846</v>
      </c>
      <c r="I8" s="34">
        <f>BS!I8</f>
        <v>0.35069248379051043</v>
      </c>
      <c r="J8" s="35">
        <f>BS!J8</f>
        <v>0.37422115805732864</v>
      </c>
    </row>
    <row r="9" spans="1:10" x14ac:dyDescent="0.2">
      <c r="A9" s="54">
        <f t="shared" si="0"/>
        <v>3</v>
      </c>
      <c r="B9" s="12" t="str">
        <f t="shared" si="1"/>
        <v>Liberty Bank</v>
      </c>
      <c r="C9" s="30">
        <f>BS!C9</f>
        <v>5.3112552346042265E-2</v>
      </c>
      <c r="D9" s="31">
        <f>BS!D9</f>
        <v>5.8124433758894277E-2</v>
      </c>
      <c r="E9" s="31">
        <f>BS!E9</f>
        <v>5.4925916870117615E-2</v>
      </c>
      <c r="F9" s="31">
        <f>BS!F9</f>
        <v>5.5960722263182432E-2</v>
      </c>
      <c r="G9" s="31">
        <f>BS!G9</f>
        <v>6.0895118186233756E-2</v>
      </c>
      <c r="H9" s="31">
        <f>BS!H9</f>
        <v>6.3310788988220623E-2</v>
      </c>
      <c r="I9" s="31">
        <f>BS!I9</f>
        <v>5.9312408910024025E-2</v>
      </c>
      <c r="J9" s="32">
        <f>BS!J9</f>
        <v>4.2745152773908335E-2</v>
      </c>
    </row>
    <row r="10" spans="1:10" x14ac:dyDescent="0.2">
      <c r="A10" s="55">
        <f t="shared" si="0"/>
        <v>4</v>
      </c>
      <c r="B10" s="15" t="str">
        <f t="shared" si="1"/>
        <v>Basis Bank</v>
      </c>
      <c r="C10" s="33">
        <f>BS!C10</f>
        <v>4.1753160501012271E-2</v>
      </c>
      <c r="D10" s="34">
        <f>BS!D10</f>
        <v>4.7037324046127177E-2</v>
      </c>
      <c r="E10" s="34">
        <f>BS!E10</f>
        <v>4.1586432117918216E-2</v>
      </c>
      <c r="F10" s="34">
        <f>BS!F10</f>
        <v>4.314548871115978E-2</v>
      </c>
      <c r="G10" s="34">
        <f>BS!G10</f>
        <v>4.355750648801919E-2</v>
      </c>
      <c r="H10" s="34">
        <f>BS!H10</f>
        <v>4.7248482461863299E-2</v>
      </c>
      <c r="I10" s="34">
        <f>BS!I10</f>
        <v>4.1139237447690241E-2</v>
      </c>
      <c r="J10" s="35">
        <f>BS!J10</f>
        <v>4.2706368980742614E-2</v>
      </c>
    </row>
    <row r="11" spans="1:10" x14ac:dyDescent="0.2">
      <c r="A11" s="54">
        <f t="shared" si="0"/>
        <v>5</v>
      </c>
      <c r="B11" s="12" t="str">
        <f t="shared" si="1"/>
        <v>Credo Bank</v>
      </c>
      <c r="C11" s="30">
        <f>BS!C11</f>
        <v>3.1704783593139392E-2</v>
      </c>
      <c r="D11" s="31">
        <f>BS!D11</f>
        <v>4.0131805036390147E-2</v>
      </c>
      <c r="E11" s="31">
        <f>BS!E11</f>
        <v>3.2545794230339535E-2</v>
      </c>
      <c r="F11" s="31">
        <f>BS!F11</f>
        <v>1.9803982237495552E-2</v>
      </c>
      <c r="G11" s="31">
        <f>BS!G11</f>
        <v>2.1732765226158322E-2</v>
      </c>
      <c r="H11" s="31">
        <f>BS!H11</f>
        <v>1.665155326128338E-2</v>
      </c>
      <c r="I11" s="31">
        <f>BS!I11</f>
        <v>2.5061894884298188E-2</v>
      </c>
      <c r="J11" s="32">
        <f>BS!J11</f>
        <v>2.6896543040322733E-2</v>
      </c>
    </row>
    <row r="12" spans="1:10" x14ac:dyDescent="0.2">
      <c r="A12" s="55">
        <f t="shared" si="0"/>
        <v>6</v>
      </c>
      <c r="B12" s="15" t="str">
        <f t="shared" si="1"/>
        <v>Tera bank</v>
      </c>
      <c r="C12" s="33">
        <f>BS!C12</f>
        <v>2.057661399990492E-2</v>
      </c>
      <c r="D12" s="34">
        <f>BS!D12</f>
        <v>2.2884930272284183E-2</v>
      </c>
      <c r="E12" s="34">
        <f>BS!E12</f>
        <v>2.0677645166045727E-2</v>
      </c>
      <c r="F12" s="34">
        <f>BS!F12</f>
        <v>1.9634490162469754E-2</v>
      </c>
      <c r="G12" s="34">
        <f>BS!G12</f>
        <v>1.9560373422108972E-2</v>
      </c>
      <c r="H12" s="34">
        <f>BS!H12</f>
        <v>2.325732318238646E-2</v>
      </c>
      <c r="I12" s="34">
        <f>BS!I12</f>
        <v>1.7138190451457092E-2</v>
      </c>
      <c r="J12" s="35">
        <f>BS!J12</f>
        <v>1.999899692181864E-2</v>
      </c>
    </row>
    <row r="13" spans="1:10" x14ac:dyDescent="0.2">
      <c r="A13" s="54">
        <f t="shared" si="0"/>
        <v>7</v>
      </c>
      <c r="B13" s="12" t="str">
        <f t="shared" si="1"/>
        <v>Cartu Bank</v>
      </c>
      <c r="C13" s="30">
        <f>BS!C13</f>
        <v>2.0235052792715907E-2</v>
      </c>
      <c r="D13" s="31">
        <f>BS!D13</f>
        <v>1.7467784675377837E-2</v>
      </c>
      <c r="E13" s="31">
        <f>BS!E13</f>
        <v>1.8297975551518613E-2</v>
      </c>
      <c r="F13" s="31">
        <f>BS!F13</f>
        <v>2.3071994859521858E-2</v>
      </c>
      <c r="G13" s="31">
        <f>BS!G13</f>
        <v>2.5796569711513596E-2</v>
      </c>
      <c r="H13" s="31">
        <f>BS!H13</f>
        <v>3.3977551485701252E-2</v>
      </c>
      <c r="I13" s="31">
        <f>BS!I13</f>
        <v>2.0436519934920624E-2</v>
      </c>
      <c r="J13" s="32">
        <f>BS!J13</f>
        <v>3.1309745675618089E-2</v>
      </c>
    </row>
    <row r="14" spans="1:10" x14ac:dyDescent="0.2">
      <c r="A14" s="55">
        <f t="shared" si="0"/>
        <v>8</v>
      </c>
      <c r="B14" s="15" t="str">
        <f t="shared" si="1"/>
        <v>ProCredit Bank</v>
      </c>
      <c r="C14" s="33">
        <f>BS!C14</f>
        <v>2.0023479018805756E-2</v>
      </c>
      <c r="D14" s="34">
        <f>BS!D14</f>
        <v>2.1057573965947998E-2</v>
      </c>
      <c r="E14" s="34">
        <f>BS!E14</f>
        <v>1.9639898115642401E-2</v>
      </c>
      <c r="F14" s="34">
        <f>BS!F14</f>
        <v>2.0862281614072626E-2</v>
      </c>
      <c r="G14" s="34">
        <f>BS!G14</f>
        <v>2.1800214269614881E-2</v>
      </c>
      <c r="H14" s="34">
        <f>BS!H14</f>
        <v>2.7472821255468637E-2</v>
      </c>
      <c r="I14" s="34">
        <f>BS!I14</f>
        <v>1.8083611953843969E-2</v>
      </c>
      <c r="J14" s="35">
        <f>BS!J14</f>
        <v>2.221649485406919E-2</v>
      </c>
    </row>
    <row r="15" spans="1:10" x14ac:dyDescent="0.2">
      <c r="A15" s="54">
        <f t="shared" si="0"/>
        <v>9</v>
      </c>
      <c r="B15" s="12" t="str">
        <f t="shared" si="1"/>
        <v>HALYK Bank</v>
      </c>
      <c r="C15" s="30">
        <f>BS!C15</f>
        <v>9.9260234418218889E-3</v>
      </c>
      <c r="D15" s="31">
        <f>BS!D15</f>
        <v>1.2829332726892904E-2</v>
      </c>
      <c r="E15" s="31">
        <f>BS!E15</f>
        <v>8.5230551187979488E-3</v>
      </c>
      <c r="F15" s="31">
        <f>BS!F15</f>
        <v>4.2233448531256469E-3</v>
      </c>
      <c r="G15" s="31">
        <f>BS!G15</f>
        <v>3.5442177218470332E-3</v>
      </c>
      <c r="H15" s="31">
        <f>BS!H15</f>
        <v>5.0957143185006055E-3</v>
      </c>
      <c r="I15" s="31">
        <f>BS!I15</f>
        <v>2.527701707532407E-3</v>
      </c>
      <c r="J15" s="32">
        <f>BS!J15</f>
        <v>1.7947099158970543E-2</v>
      </c>
    </row>
    <row r="16" spans="1:10" x14ac:dyDescent="0.2">
      <c r="A16" s="55">
        <f t="shared" si="0"/>
        <v>10</v>
      </c>
      <c r="B16" s="15" t="str">
        <f t="shared" si="1"/>
        <v>Pasha Bank</v>
      </c>
      <c r="C16" s="33">
        <f>BS!C16</f>
        <v>7.3574809479821221E-3</v>
      </c>
      <c r="D16" s="34">
        <f>BS!D16</f>
        <v>6.4140915992313106E-3</v>
      </c>
      <c r="E16" s="34">
        <f>BS!E16</f>
        <v>7.1717466206566672E-3</v>
      </c>
      <c r="F16" s="34">
        <f>BS!F16</f>
        <v>8.5259057940498088E-3</v>
      </c>
      <c r="G16" s="34">
        <f>BS!G16</f>
        <v>6.3126989419779898E-3</v>
      </c>
      <c r="H16" s="34">
        <f>BS!H16</f>
        <v>1.2020032327703923E-2</v>
      </c>
      <c r="I16" s="34">
        <f>BS!I16</f>
        <v>2.5733444386317333E-3</v>
      </c>
      <c r="J16" s="35">
        <f>BS!J16</f>
        <v>8.4193646305903147E-3</v>
      </c>
    </row>
    <row r="17" spans="1:26" x14ac:dyDescent="0.2">
      <c r="A17" s="54">
        <f t="shared" si="0"/>
        <v>11</v>
      </c>
      <c r="B17" s="12" t="str">
        <f t="shared" si="1"/>
        <v>IS Bank</v>
      </c>
      <c r="C17" s="30">
        <f>BS!C17</f>
        <v>5.3670054527164045E-3</v>
      </c>
      <c r="D17" s="31">
        <f>BS!D17</f>
        <v>4.8071509764926806E-3</v>
      </c>
      <c r="E17" s="31">
        <f>BS!E17</f>
        <v>4.5114667798179233E-3</v>
      </c>
      <c r="F17" s="31">
        <f>BS!F17</f>
        <v>4.2369147101863234E-3</v>
      </c>
      <c r="G17" s="31">
        <f>BS!G17</f>
        <v>2.3234940523742041E-3</v>
      </c>
      <c r="H17" s="31">
        <f>BS!H17</f>
        <v>4.988579063663956E-3</v>
      </c>
      <c r="I17" s="31">
        <f>BS!I17</f>
        <v>5.7737253375200585E-4</v>
      </c>
      <c r="J17" s="32">
        <f>BS!J17</f>
        <v>1.0258306526238244E-2</v>
      </c>
    </row>
    <row r="18" spans="1:26" x14ac:dyDescent="0.2">
      <c r="A18" s="55">
        <f t="shared" si="0"/>
        <v>12</v>
      </c>
      <c r="B18" s="15" t="str">
        <f t="shared" si="1"/>
        <v>VTB Bank Georgia</v>
      </c>
      <c r="C18" s="33">
        <f>BS!C18</f>
        <v>4.7351696498695904E-3</v>
      </c>
      <c r="D18" s="34">
        <f>BS!D18</f>
        <v>3.1033807584266411E-3</v>
      </c>
      <c r="E18" s="34">
        <f>BS!E18</f>
        <v>1.6738473690021622E-3</v>
      </c>
      <c r="F18" s="34">
        <f>BS!F18</f>
        <v>2.2090382332696538E-4</v>
      </c>
      <c r="G18" s="34">
        <f>BS!G18</f>
        <v>2.4558642442766495E-4</v>
      </c>
      <c r="H18" s="34">
        <f>BS!H18</f>
        <v>4.2523161984313524E-4</v>
      </c>
      <c r="I18" s="34">
        <f>BS!I18</f>
        <v>1.2788573566793269E-4</v>
      </c>
      <c r="J18" s="35">
        <f>BS!J18</f>
        <v>2.2237416227812806E-2</v>
      </c>
    </row>
    <row r="19" spans="1:26" x14ac:dyDescent="0.2">
      <c r="A19" s="54">
        <f t="shared" si="0"/>
        <v>13</v>
      </c>
      <c r="B19" s="12" t="str">
        <f t="shared" si="1"/>
        <v>Ziraat Bank</v>
      </c>
      <c r="C19" s="30">
        <f>BS!C19</f>
        <v>2.5157341247314712E-3</v>
      </c>
      <c r="D19" s="31">
        <f>BS!D19</f>
        <v>2.5446139792124857E-3</v>
      </c>
      <c r="E19" s="31">
        <f>BS!E19</f>
        <v>1.9469397736815379E-3</v>
      </c>
      <c r="F19" s="31">
        <f>BS!F19</f>
        <v>2.3699842886360871E-3</v>
      </c>
      <c r="G19" s="31">
        <f>BS!G19</f>
        <v>2.0377277834489962E-3</v>
      </c>
      <c r="H19" s="31">
        <f>BS!H19</f>
        <v>3.1067014792507835E-3</v>
      </c>
      <c r="I19" s="31">
        <f>BS!I19</f>
        <v>1.3373531367966217E-3</v>
      </c>
      <c r="J19" s="32">
        <f>BS!J19</f>
        <v>5.7676553980831931E-3</v>
      </c>
    </row>
    <row r="20" spans="1:26" x14ac:dyDescent="0.2">
      <c r="A20" s="55">
        <f t="shared" si="0"/>
        <v>14</v>
      </c>
      <c r="B20" s="15" t="str">
        <f t="shared" si="1"/>
        <v>Silk Bank</v>
      </c>
      <c r="C20" s="33">
        <f>BS!C20</f>
        <v>2.3781728055193305E-3</v>
      </c>
      <c r="D20" s="34">
        <f>BS!D20</f>
        <v>2.0937506475006036E-3</v>
      </c>
      <c r="E20" s="34">
        <f>BS!E20</f>
        <v>2.0551398704095987E-3</v>
      </c>
      <c r="F20" s="34">
        <f>BS!F20</f>
        <v>2.5401542980955732E-3</v>
      </c>
      <c r="G20" s="34">
        <f>BS!G20</f>
        <v>2.5256258486710979E-3</v>
      </c>
      <c r="H20" s="34">
        <f>BS!H20</f>
        <v>3.8418073278946364E-3</v>
      </c>
      <c r="I20" s="34">
        <f>BS!I20</f>
        <v>1.663284574922382E-3</v>
      </c>
      <c r="J20" s="35">
        <f>BS!J20</f>
        <v>4.2250225399689551E-3</v>
      </c>
    </row>
    <row r="21" spans="1:26" x14ac:dyDescent="0.2">
      <c r="A21" s="54">
        <f t="shared" si="0"/>
        <v>15</v>
      </c>
      <c r="B21" s="12" t="str">
        <f t="shared" si="1"/>
        <v>MBC Bank</v>
      </c>
      <c r="C21" s="30">
        <f>BS!C21</f>
        <v>1.515582806549316E-3</v>
      </c>
      <c r="D21" s="31">
        <f>BS!D21</f>
        <v>1.9127201779822907E-3</v>
      </c>
      <c r="E21" s="31">
        <f>BS!E21</f>
        <v>1.5060485827441184E-3</v>
      </c>
      <c r="F21" s="31">
        <f>BS!F21</f>
        <v>1.5845920489993386E-5</v>
      </c>
      <c r="G21" s="31">
        <f>BS!G21</f>
        <v>1.8021845138432286E-5</v>
      </c>
      <c r="H21" s="31">
        <f>BS!H21</f>
        <v>0</v>
      </c>
      <c r="I21" s="31">
        <f>BS!I21</f>
        <v>2.9829472838182306E-5</v>
      </c>
      <c r="J21" s="32">
        <f>BS!J21</f>
        <v>1.5700920572895871E-3</v>
      </c>
    </row>
    <row r="22" spans="1:26" s="78" customFormat="1" x14ac:dyDescent="0.2">
      <c r="A22" s="55">
        <f t="shared" si="0"/>
        <v>16</v>
      </c>
      <c r="B22" s="15" t="str">
        <f t="shared" si="1"/>
        <v>HashBank</v>
      </c>
      <c r="C22" s="33">
        <f>BS!C22</f>
        <v>3.0474310443232401E-4</v>
      </c>
      <c r="D22" s="34">
        <f>BS!D22</f>
        <v>0</v>
      </c>
      <c r="E22" s="34">
        <f>BS!E22</f>
        <v>4.2600918689002544E-6</v>
      </c>
      <c r="F22" s="34">
        <f>BS!F22</f>
        <v>1.1395712876579839E-7</v>
      </c>
      <c r="G22" s="34">
        <f>BS!G22</f>
        <v>1.296054544975483E-7</v>
      </c>
      <c r="H22" s="34">
        <f>BS!H22</f>
        <v>0</v>
      </c>
      <c r="I22" s="34">
        <f>BS!I22</f>
        <v>2.1452089699574439E-7</v>
      </c>
      <c r="J22" s="35">
        <f>BS!J22</f>
        <v>2.0226698969105189E-3</v>
      </c>
    </row>
    <row r="23" spans="1:26" x14ac:dyDescent="0.2">
      <c r="A23" s="54">
        <f t="shared" si="0"/>
        <v>17</v>
      </c>
      <c r="B23" s="12" t="str">
        <f t="shared" ref="B23" si="2">B46</f>
        <v>HashBank</v>
      </c>
      <c r="C23" s="30">
        <f>BS!C23</f>
        <v>2.2066255541133495E-4</v>
      </c>
      <c r="D23" s="31">
        <f>BS!D23</f>
        <v>0</v>
      </c>
      <c r="E23" s="31">
        <f>BS!E23</f>
        <v>1.6939446019171556E-4</v>
      </c>
      <c r="F23" s="31">
        <f>BS!F23</f>
        <v>2.1392151438260861E-4</v>
      </c>
      <c r="G23" s="31">
        <f>BS!G23</f>
        <v>2.4329671516507126E-4</v>
      </c>
      <c r="H23" s="31">
        <f>BS!H23</f>
        <v>6.1463766822433927E-4</v>
      </c>
      <c r="I23" s="31">
        <f>BS!I23</f>
        <v>0</v>
      </c>
      <c r="J23" s="32">
        <f>BS!J23</f>
        <v>5.1377342957041974E-4</v>
      </c>
    </row>
    <row r="24" spans="1:26" ht="13.5" thickBot="1" x14ac:dyDescent="0.25">
      <c r="A24" s="55">
        <f t="shared" si="0"/>
        <v>18</v>
      </c>
      <c r="B24" s="15" t="str">
        <f>B48</f>
        <v>Paysera</v>
      </c>
      <c r="C24" s="30">
        <f>BS!C24</f>
        <v>1.9709331116548454E-4</v>
      </c>
      <c r="D24" s="31">
        <f>BS!D24</f>
        <v>0</v>
      </c>
      <c r="E24" s="31">
        <f>BS!E24</f>
        <v>1.1132791280792644E-4</v>
      </c>
      <c r="F24" s="31">
        <f>BS!F24</f>
        <v>7.1086950241690906E-5</v>
      </c>
      <c r="G24" s="31">
        <f>BS!G24</f>
        <v>8.0848443657029662E-5</v>
      </c>
      <c r="H24" s="31">
        <f>BS!H24</f>
        <v>1.3173987197696868E-4</v>
      </c>
      <c r="I24" s="31">
        <f>BS!I24</f>
        <v>4.7505185289500052E-5</v>
      </c>
      <c r="J24" s="32">
        <f>BS!J24</f>
        <v>6.8743272873161051E-4</v>
      </c>
    </row>
    <row r="25" spans="1:26" ht="13.5" thickBot="1" x14ac:dyDescent="0.25">
      <c r="A25" s="55"/>
      <c r="B25" s="19" t="s">
        <v>51</v>
      </c>
      <c r="C25" s="20">
        <f>SUM(C7:C24)</f>
        <v>0.99999999999999978</v>
      </c>
      <c r="D25" s="21">
        <f t="shared" ref="D25:J25" si="3">SUM(D7:D24)</f>
        <v>0.99999999999999944</v>
      </c>
      <c r="E25" s="21">
        <f t="shared" si="3"/>
        <v>0.99999999999999956</v>
      </c>
      <c r="F25" s="21">
        <f t="shared" si="3"/>
        <v>1.0000000000000018</v>
      </c>
      <c r="G25" s="21">
        <f t="shared" si="3"/>
        <v>0.99999999999999989</v>
      </c>
      <c r="H25" s="21">
        <f t="shared" si="3"/>
        <v>1.0000000000000007</v>
      </c>
      <c r="I25" s="21">
        <f t="shared" si="3"/>
        <v>0.99999999999999745</v>
      </c>
      <c r="J25" s="22">
        <f t="shared" si="3"/>
        <v>1.000000000000004</v>
      </c>
    </row>
    <row r="26" spans="1:26" x14ac:dyDescent="0.2">
      <c r="A26" s="55"/>
      <c r="B26" s="15"/>
      <c r="Y26" s="23"/>
      <c r="Z26" s="23"/>
    </row>
    <row r="27" spans="1:26" ht="13.5" thickBot="1" x14ac:dyDescent="0.25">
      <c r="B27" s="62" t="s">
        <v>54</v>
      </c>
    </row>
    <row r="28" spans="1:26" x14ac:dyDescent="0.2">
      <c r="A28" s="174" t="s">
        <v>0</v>
      </c>
      <c r="B28" s="172" t="s">
        <v>49</v>
      </c>
      <c r="C28" s="176" t="s">
        <v>1</v>
      </c>
      <c r="D28" s="177"/>
      <c r="E28" s="177"/>
      <c r="F28" s="178"/>
      <c r="G28" s="79" t="s">
        <v>2</v>
      </c>
      <c r="H28" s="80"/>
      <c r="I28" s="80"/>
      <c r="J28" s="80"/>
      <c r="K28" s="80"/>
      <c r="L28" s="80"/>
      <c r="M28" s="80"/>
      <c r="N28" s="81"/>
      <c r="O28" s="176" t="s">
        <v>3</v>
      </c>
      <c r="P28" s="177"/>
      <c r="Q28" s="178"/>
      <c r="R28" s="176" t="s">
        <v>4</v>
      </c>
      <c r="S28" s="177"/>
      <c r="T28" s="178"/>
    </row>
    <row r="29" spans="1:26" ht="105" x14ac:dyDescent="0.2">
      <c r="A29" s="175"/>
      <c r="B29" s="173"/>
      <c r="C29" s="8" t="s">
        <v>5</v>
      </c>
      <c r="D29" s="9" t="s">
        <v>52</v>
      </c>
      <c r="E29" s="9" t="s">
        <v>6</v>
      </c>
      <c r="F29" s="10" t="s">
        <v>9</v>
      </c>
      <c r="G29" s="8" t="s">
        <v>7</v>
      </c>
      <c r="H29" s="9" t="s">
        <v>26</v>
      </c>
      <c r="I29" s="9" t="s">
        <v>274</v>
      </c>
      <c r="J29" s="9" t="s">
        <v>50</v>
      </c>
      <c r="K29" s="9" t="s">
        <v>25</v>
      </c>
      <c r="L29" s="9" t="s">
        <v>8</v>
      </c>
      <c r="M29" s="9" t="s">
        <v>169</v>
      </c>
      <c r="N29" s="10" t="s">
        <v>53</v>
      </c>
      <c r="O29" s="8" t="s">
        <v>10</v>
      </c>
      <c r="P29" s="9" t="s">
        <v>11</v>
      </c>
      <c r="Q29" s="10" t="s">
        <v>12</v>
      </c>
      <c r="R29" s="8" t="str">
        <f>"NET Income of "&amp;MONTH($B$3)&amp;" months "&amp;YEAR($B$3)</f>
        <v>NET Income of 1 months 2025</v>
      </c>
      <c r="S29" s="9" t="s">
        <v>84</v>
      </c>
      <c r="T29" s="10" t="s">
        <v>85</v>
      </c>
    </row>
    <row r="30" spans="1:26" x14ac:dyDescent="0.2">
      <c r="A30" s="119"/>
      <c r="B30" s="120" t="s">
        <v>269</v>
      </c>
      <c r="C30" s="121">
        <f>BS!C30</f>
        <v>96191082172.656097</v>
      </c>
      <c r="D30" s="122">
        <f>BS!D30</f>
        <v>13530409708.27696</v>
      </c>
      <c r="E30" s="122">
        <f>BS!E30</f>
        <v>64048525517.43</v>
      </c>
      <c r="F30" s="123">
        <f>BS!F30</f>
        <v>-1092204636.8395891</v>
      </c>
      <c r="G30" s="121">
        <f>BS!G30</f>
        <v>81871004366.400497</v>
      </c>
      <c r="H30" s="122">
        <f>BS!H30</f>
        <v>60540310858.293365</v>
      </c>
      <c r="I30" s="122">
        <f>BS!I30</f>
        <v>5549397583.9845304</v>
      </c>
      <c r="J30" s="122">
        <f>BS!J30</f>
        <v>53230784358.1576</v>
      </c>
      <c r="K30" s="122">
        <f>BS!K30</f>
        <v>21070747286.632301</v>
      </c>
      <c r="L30" s="122">
        <f>BS!L30</f>
        <v>32160037071.525299</v>
      </c>
      <c r="M30" s="122">
        <f>BS!M30</f>
        <v>1303090306.7562301</v>
      </c>
      <c r="N30" s="123">
        <f>BS!N30</f>
        <v>19849284116.019093</v>
      </c>
      <c r="O30" s="121">
        <f>BS!O30</f>
        <v>14320077657.8727</v>
      </c>
      <c r="P30" s="122">
        <f>BS!P30</f>
        <v>1141670349.1199999</v>
      </c>
      <c r="Q30" s="123">
        <f>BS!Q30</f>
        <v>17521674638.977299</v>
      </c>
      <c r="R30" s="124">
        <f>BS!R30</f>
        <v>238098990.25337201</v>
      </c>
      <c r="S30" s="125">
        <f>BS!S30</f>
        <v>2.9781654737904301E-2</v>
      </c>
      <c r="T30" s="126">
        <f>BS!T30</f>
        <v>0.20049931427369153</v>
      </c>
    </row>
    <row r="31" spans="1:26" x14ac:dyDescent="0.2">
      <c r="A31" s="55">
        <v>1</v>
      </c>
      <c r="B31" s="15" t="s">
        <v>154</v>
      </c>
      <c r="C31" s="27">
        <f>BS!C31</f>
        <v>37958664672.867302</v>
      </c>
      <c r="D31" s="28">
        <f>BS!D31</f>
        <v>4395728370.1219997</v>
      </c>
      <c r="E31" s="28">
        <f>BS!E31</f>
        <v>24032137774.832199</v>
      </c>
      <c r="F31" s="29">
        <f>BS!F31</f>
        <v>-338415251.80370003</v>
      </c>
      <c r="G31" s="27">
        <f>BS!G31</f>
        <v>32713840184.665199</v>
      </c>
      <c r="H31" s="28">
        <f>BS!H31</f>
        <v>24861145567.758492</v>
      </c>
      <c r="I31" s="28">
        <f>BS!I31</f>
        <v>1837901200.8</v>
      </c>
      <c r="J31" s="28">
        <f>BS!J31</f>
        <v>22402075275.178501</v>
      </c>
      <c r="K31" s="28">
        <f>BS!K31</f>
        <v>7632540901.9565001</v>
      </c>
      <c r="L31" s="28">
        <f>BS!L31</f>
        <v>14769534373.222</v>
      </c>
      <c r="M31" s="85"/>
      <c r="N31" s="29">
        <f>BS!N31</f>
        <v>7227645111.9700003</v>
      </c>
      <c r="O31" s="27">
        <f>BS!O31</f>
        <v>5244824488.4177999</v>
      </c>
      <c r="P31" s="28">
        <f>BS!P31</f>
        <v>27993660.18</v>
      </c>
      <c r="Q31" s="29">
        <f>BS!Q31</f>
        <v>6472706255.7458296</v>
      </c>
      <c r="R31" s="27">
        <f>BS!R31</f>
        <v>126159628.34764799</v>
      </c>
      <c r="S31" s="70">
        <f>BS!S31</f>
        <v>4.0069768438212354E-2</v>
      </c>
      <c r="T31" s="71">
        <f>BS!T31</f>
        <v>0.28875602710464171</v>
      </c>
    </row>
    <row r="32" spans="1:26" x14ac:dyDescent="0.2">
      <c r="A32" s="54">
        <v>2</v>
      </c>
      <c r="B32" s="12" t="s">
        <v>155</v>
      </c>
      <c r="C32" s="24">
        <f>BS!C32</f>
        <v>36885374108.089897</v>
      </c>
      <c r="D32" s="25">
        <f>BS!D32</f>
        <v>5571239227.9400005</v>
      </c>
      <c r="E32" s="25">
        <f>BS!E32</f>
        <v>24618552648.9599</v>
      </c>
      <c r="F32" s="26">
        <f>BS!F32</f>
        <v>-337405155.63999999</v>
      </c>
      <c r="G32" s="24">
        <f>BS!G32</f>
        <v>31526498122.290001</v>
      </c>
      <c r="H32" s="25">
        <f>BS!H32</f>
        <v>23274628985.68998</v>
      </c>
      <c r="I32" s="25">
        <f>BS!I32</f>
        <v>2785098472.3603101</v>
      </c>
      <c r="J32" s="25">
        <f>BS!J32</f>
        <v>19614356455.8302</v>
      </c>
      <c r="K32" s="25">
        <f>BS!K32</f>
        <v>8336073176.42202</v>
      </c>
      <c r="L32" s="25">
        <f>BS!L32</f>
        <v>11278283279.4081</v>
      </c>
      <c r="M32" s="85"/>
      <c r="N32" s="26">
        <f>BS!N32</f>
        <v>7750398290.0400009</v>
      </c>
      <c r="O32" s="24">
        <f>BS!O32</f>
        <v>5358876044.6000004</v>
      </c>
      <c r="P32" s="25">
        <f>BS!P32</f>
        <v>21015907.690000001</v>
      </c>
      <c r="Q32" s="26">
        <f>BS!Q32</f>
        <v>6970220798.0275002</v>
      </c>
      <c r="R32" s="24">
        <f>BS!R32</f>
        <v>88739645.799999997</v>
      </c>
      <c r="S32" s="72">
        <f>BS!S32</f>
        <v>2.8816101007580842E-2</v>
      </c>
      <c r="T32" s="73">
        <f>BS!T32</f>
        <v>0.20037265413067967</v>
      </c>
    </row>
    <row r="33" spans="1:21" x14ac:dyDescent="0.2">
      <c r="A33" s="55">
        <v>3</v>
      </c>
      <c r="B33" s="15" t="s">
        <v>156</v>
      </c>
      <c r="C33" s="27">
        <f>BS!C33</f>
        <v>5108953887.11765</v>
      </c>
      <c r="D33" s="28">
        <f>BS!D33</f>
        <v>565951852.57999992</v>
      </c>
      <c r="E33" s="28">
        <f>BS!E33</f>
        <v>3722784278.7927098</v>
      </c>
      <c r="F33" s="29">
        <f>BS!F33</f>
        <v>-140096838.27017301</v>
      </c>
      <c r="G33" s="27">
        <f>BS!G33</f>
        <v>4496839979.9019499</v>
      </c>
      <c r="H33" s="28">
        <f>BS!H33</f>
        <v>3387879521.6676826</v>
      </c>
      <c r="I33" s="28">
        <f>BS!I33</f>
        <v>123542142.76894601</v>
      </c>
      <c r="J33" s="28">
        <f>BS!J33</f>
        <v>3241494904.6359301</v>
      </c>
      <c r="K33" s="28">
        <f>BS!K33</f>
        <v>1334005635.2881</v>
      </c>
      <c r="L33" s="28">
        <f>BS!L33</f>
        <v>1907489269.3478401</v>
      </c>
      <c r="M33" s="85"/>
      <c r="N33" s="29">
        <f>BS!N33</f>
        <v>1015957914.5006731</v>
      </c>
      <c r="O33" s="27">
        <f>BS!O33</f>
        <v>612113907.22000003</v>
      </c>
      <c r="P33" s="28">
        <f>BS!P33</f>
        <v>44490459.259999998</v>
      </c>
      <c r="Q33" s="29">
        <f>BS!Q33</f>
        <v>614910151.03199995</v>
      </c>
      <c r="R33" s="27">
        <f>BS!R33</f>
        <v>11368925.003018999</v>
      </c>
      <c r="S33" s="70">
        <f>BS!S33</f>
        <v>2.7229211496327083E-2</v>
      </c>
      <c r="T33" s="71">
        <f>BS!T33</f>
        <v>0.22526588504969333</v>
      </c>
    </row>
    <row r="34" spans="1:21" x14ac:dyDescent="0.2">
      <c r="A34" s="54">
        <v>4</v>
      </c>
      <c r="B34" s="12" t="s">
        <v>159</v>
      </c>
      <c r="C34" s="24">
        <f>BS!C34</f>
        <v>4016281692.7209702</v>
      </c>
      <c r="D34" s="25">
        <f>BS!D34</f>
        <v>466975422.00889999</v>
      </c>
      <c r="E34" s="25">
        <f>BS!E34</f>
        <v>3012671249.4400001</v>
      </c>
      <c r="F34" s="26">
        <f>BS!F34</f>
        <v>-35463707.030000001</v>
      </c>
      <c r="G34" s="24">
        <f>BS!G34</f>
        <v>3404722965.5091</v>
      </c>
      <c r="H34" s="25">
        <f>BS!H34</f>
        <v>2612041298.7066002</v>
      </c>
      <c r="I34" s="25">
        <f>BS!I34</f>
        <v>268120881.7572</v>
      </c>
      <c r="J34" s="25">
        <f>BS!J34</f>
        <v>2318600235.0427999</v>
      </c>
      <c r="K34" s="25">
        <f>BS!K34</f>
        <v>995560833.63080001</v>
      </c>
      <c r="L34" s="25">
        <f>BS!L34</f>
        <v>1323039401.4119999</v>
      </c>
      <c r="M34" s="85"/>
      <c r="N34" s="26">
        <f>BS!N34</f>
        <v>747057596.75250006</v>
      </c>
      <c r="O34" s="24">
        <f>BS!O34</f>
        <v>611558520.28999996</v>
      </c>
      <c r="P34" s="25">
        <f>BS!P34</f>
        <v>18212575</v>
      </c>
      <c r="Q34" s="26">
        <f>BS!Q34</f>
        <v>722264654.22000003</v>
      </c>
      <c r="R34" s="24">
        <f>BS!R34</f>
        <v>7078376.0800000001</v>
      </c>
      <c r="S34" s="72">
        <f>BS!S34</f>
        <v>2.1168672283878351E-2</v>
      </c>
      <c r="T34" s="73">
        <f>BS!T34</f>
        <v>0.13966913869823908</v>
      </c>
    </row>
    <row r="35" spans="1:21" x14ac:dyDescent="0.2">
      <c r="A35" s="55">
        <v>5</v>
      </c>
      <c r="B35" s="15" t="s">
        <v>162</v>
      </c>
      <c r="C35" s="27">
        <f>BS!C35</f>
        <v>3049717443.87395</v>
      </c>
      <c r="D35" s="28">
        <f>BS!D35</f>
        <v>352554474.822142</v>
      </c>
      <c r="E35" s="28">
        <f>BS!E35</f>
        <v>2570382938.9337602</v>
      </c>
      <c r="F35" s="29">
        <f>BS!F35</f>
        <v>-61340721.391957</v>
      </c>
      <c r="G35" s="27">
        <f>BS!G35</f>
        <v>2664556861.5401001</v>
      </c>
      <c r="H35" s="28">
        <f>BS!H35</f>
        <v>1198939240.890101</v>
      </c>
      <c r="I35" s="28">
        <f>BS!I35</f>
        <v>42087101.670000002</v>
      </c>
      <c r="J35" s="28">
        <f>BS!J35</f>
        <v>1156852139.2600999</v>
      </c>
      <c r="K35" s="28">
        <f>BS!K35</f>
        <v>350860670.69840002</v>
      </c>
      <c r="L35" s="28">
        <f>BS!L35</f>
        <v>805991468.56169999</v>
      </c>
      <c r="M35" s="85"/>
      <c r="N35" s="29">
        <f>BS!N35</f>
        <v>1380708484.9000001</v>
      </c>
      <c r="O35" s="27">
        <f>BS!O35</f>
        <v>385160585.06573701</v>
      </c>
      <c r="P35" s="28">
        <f>BS!P35</f>
        <v>5239960</v>
      </c>
      <c r="Q35" s="29">
        <f>BS!Q35</f>
        <v>457117795.75573701</v>
      </c>
      <c r="R35" s="27">
        <f>BS!R35</f>
        <v>7300218.805737</v>
      </c>
      <c r="S35" s="70">
        <f>BS!S35</f>
        <v>2.863376326150981E-2</v>
      </c>
      <c r="T35" s="71">
        <f>BS!T35</f>
        <v>0.22962049900630052</v>
      </c>
    </row>
    <row r="36" spans="1:21" x14ac:dyDescent="0.2">
      <c r="A36" s="54">
        <v>6</v>
      </c>
      <c r="B36" s="12" t="s">
        <v>161</v>
      </c>
      <c r="C36" s="24">
        <f>BS!C36</f>
        <v>1979286768.09988</v>
      </c>
      <c r="D36" s="25">
        <f>BS!D36</f>
        <v>254940102.17000002</v>
      </c>
      <c r="E36" s="25">
        <f>BS!E36</f>
        <v>1465746040.5089998</v>
      </c>
      <c r="F36" s="26">
        <f>BS!F36</f>
        <v>-31577217.134514</v>
      </c>
      <c r="G36" s="24">
        <f>BS!G36</f>
        <v>1692899577.6762099</v>
      </c>
      <c r="H36" s="25">
        <f>BS!H36</f>
        <v>1188678137.980022</v>
      </c>
      <c r="I36" s="25">
        <f>BS!I36</f>
        <v>142334967.09079999</v>
      </c>
      <c r="J36" s="25">
        <f>BS!J36</f>
        <v>1041214019.59732</v>
      </c>
      <c r="K36" s="25">
        <f>BS!K36</f>
        <v>490049179.33960003</v>
      </c>
      <c r="L36" s="25">
        <f>BS!L36</f>
        <v>551164840.25772095</v>
      </c>
      <c r="M36" s="85"/>
      <c r="N36" s="26">
        <f>BS!N36</f>
        <v>480994586.87</v>
      </c>
      <c r="O36" s="24">
        <f>BS!O36</f>
        <v>286387189</v>
      </c>
      <c r="P36" s="25">
        <f>BS!P36</f>
        <v>121372000</v>
      </c>
      <c r="Q36" s="26">
        <f>BS!Q36</f>
        <v>334754524.81999999</v>
      </c>
      <c r="R36" s="24">
        <f>BS!R36</f>
        <v>2976961.0938110002</v>
      </c>
      <c r="S36" s="72">
        <f>BS!S36</f>
        <v>1.8119415988055301E-2</v>
      </c>
      <c r="T36" s="73">
        <f>BS!T36</f>
        <v>0.12540488793152654</v>
      </c>
    </row>
    <row r="37" spans="1:21" x14ac:dyDescent="0.2">
      <c r="A37" s="55">
        <v>7</v>
      </c>
      <c r="B37" s="15" t="s">
        <v>160</v>
      </c>
      <c r="C37" s="27">
        <f>BS!C37</f>
        <v>1946431625.9521699</v>
      </c>
      <c r="D37" s="28">
        <f>BS!D37</f>
        <v>716784247.50639307</v>
      </c>
      <c r="E37" s="28">
        <f>BS!E37</f>
        <v>1118785852.5139101</v>
      </c>
      <c r="F37" s="29">
        <f>BS!F37</f>
        <v>-57825919.805818997</v>
      </c>
      <c r="G37" s="27">
        <f>BS!G37</f>
        <v>1498073636.2746699</v>
      </c>
      <c r="H37" s="28">
        <f>BS!H37</f>
        <v>1396785740.9164</v>
      </c>
      <c r="I37" s="28">
        <f>BS!I37</f>
        <v>23605344.757445</v>
      </c>
      <c r="J37" s="28">
        <f>BS!J37</f>
        <v>1373171639.4937601</v>
      </c>
      <c r="K37" s="28">
        <f>BS!K37</f>
        <v>715932400.77374899</v>
      </c>
      <c r="L37" s="28">
        <f>BS!L37</f>
        <v>657239238.72001302</v>
      </c>
      <c r="M37" s="85"/>
      <c r="N37" s="29">
        <f>BS!N37</f>
        <v>88340754.3354</v>
      </c>
      <c r="O37" s="27">
        <f>BS!O37</f>
        <v>448357989.52309501</v>
      </c>
      <c r="P37" s="28">
        <f>BS!P37</f>
        <v>114430000</v>
      </c>
      <c r="Q37" s="29">
        <f>BS!Q37</f>
        <v>507791049.24917197</v>
      </c>
      <c r="R37" s="27">
        <f>BS!R37</f>
        <v>1615031.2525299999</v>
      </c>
      <c r="S37" s="70">
        <f>BS!S37</f>
        <v>9.756883176506281E-3</v>
      </c>
      <c r="T37" s="71">
        <f>BS!T37</f>
        <v>4.330266373243126E-2</v>
      </c>
    </row>
    <row r="38" spans="1:21" x14ac:dyDescent="0.2">
      <c r="A38" s="54">
        <v>8</v>
      </c>
      <c r="B38" s="12" t="s">
        <v>158</v>
      </c>
      <c r="C38" s="24">
        <f>BS!C38</f>
        <v>1926080115.6803999</v>
      </c>
      <c r="D38" s="25">
        <f>BS!D38</f>
        <v>443083349.05973995</v>
      </c>
      <c r="E38" s="25">
        <f>BS!E38</f>
        <v>1348706563.4931901</v>
      </c>
      <c r="F38" s="26">
        <f>BS!F38</f>
        <v>-27798864.137008</v>
      </c>
      <c r="G38" s="24">
        <f>BS!G38</f>
        <v>1607938184.3814199</v>
      </c>
      <c r="H38" s="25">
        <f>BS!H38</f>
        <v>1263009014.129215</v>
      </c>
      <c r="I38" s="25">
        <f>BS!I38</f>
        <v>102566509.38699999</v>
      </c>
      <c r="J38" s="25">
        <f>BS!J38</f>
        <v>1160442504.7474999</v>
      </c>
      <c r="K38" s="25">
        <f>BS!K38</f>
        <v>578872873.92480004</v>
      </c>
      <c r="L38" s="25">
        <f>BS!L38</f>
        <v>581569630.82270002</v>
      </c>
      <c r="M38" s="85"/>
      <c r="N38" s="26">
        <f>BS!N38</f>
        <v>329044968.09652799</v>
      </c>
      <c r="O38" s="24">
        <f>BS!O38</f>
        <v>318141931.59600002</v>
      </c>
      <c r="P38" s="25">
        <f>BS!P38</f>
        <v>112482804.98999999</v>
      </c>
      <c r="Q38" s="26">
        <f>BS!Q38</f>
        <v>327309606.33310002</v>
      </c>
      <c r="R38" s="24">
        <f>BS!R38</f>
        <v>2869154.2261020001</v>
      </c>
      <c r="S38" s="72">
        <f>BS!S38</f>
        <v>1.7661310321055661E-2</v>
      </c>
      <c r="T38" s="73">
        <f>BS!T38</f>
        <v>0.10870873353651556</v>
      </c>
    </row>
    <row r="39" spans="1:21" x14ac:dyDescent="0.2">
      <c r="A39" s="55">
        <v>9</v>
      </c>
      <c r="B39" s="15" t="s">
        <v>163</v>
      </c>
      <c r="C39" s="27">
        <f>BS!C39</f>
        <v>954794936.53999996</v>
      </c>
      <c r="D39" s="28">
        <f>BS!D39</f>
        <v>93883073.270000011</v>
      </c>
      <c r="E39" s="28">
        <f>BS!E39</f>
        <v>821699844.52999997</v>
      </c>
      <c r="F39" s="29">
        <f>BS!F39</f>
        <v>-17533637.25</v>
      </c>
      <c r="G39" s="27">
        <f>BS!G39</f>
        <v>697791082.84617901</v>
      </c>
      <c r="H39" s="28">
        <f>BS!H39</f>
        <v>255682610.26999998</v>
      </c>
      <c r="I39" s="28">
        <f>BS!I39</f>
        <v>52446805.909999996</v>
      </c>
      <c r="J39" s="28">
        <f>BS!J39</f>
        <v>188661489.27000001</v>
      </c>
      <c r="K39" s="28">
        <f>BS!K39</f>
        <v>107370508.65000001</v>
      </c>
      <c r="L39" s="28">
        <f>BS!L39</f>
        <v>81290980.620000005</v>
      </c>
      <c r="M39" s="85"/>
      <c r="N39" s="29">
        <f>BS!N39</f>
        <v>429958802.05000001</v>
      </c>
      <c r="O39" s="27">
        <f>BS!O39</f>
        <v>257003853.69</v>
      </c>
      <c r="P39" s="28">
        <f>BS!P39</f>
        <v>76000000</v>
      </c>
      <c r="Q39" s="29">
        <f>BS!Q39</f>
        <v>266336400.28799999</v>
      </c>
      <c r="R39" s="27">
        <f>BS!R39</f>
        <v>1472555.58</v>
      </c>
      <c r="S39" s="70">
        <f>BS!S39</f>
        <v>1.8880145168002072E-2</v>
      </c>
      <c r="T39" s="71">
        <f>BS!T39</f>
        <v>6.8953970856176466E-2</v>
      </c>
    </row>
    <row r="40" spans="1:21" x14ac:dyDescent="0.2">
      <c r="A40" s="54">
        <v>10</v>
      </c>
      <c r="B40" s="12" t="s">
        <v>164</v>
      </c>
      <c r="C40" s="24">
        <f>BS!C40</f>
        <v>707724054.45109999</v>
      </c>
      <c r="D40" s="25">
        <f>BS!D40</f>
        <v>191039735.3328</v>
      </c>
      <c r="E40" s="25">
        <f>BS!E40</f>
        <v>410813109.46450001</v>
      </c>
      <c r="F40" s="26">
        <f>BS!F40</f>
        <v>-8243370.4902999997</v>
      </c>
      <c r="G40" s="24">
        <f>BS!G40</f>
        <v>587158098.89450002</v>
      </c>
      <c r="H40" s="25">
        <f>BS!H40</f>
        <v>516160987.12029994</v>
      </c>
      <c r="I40" s="25">
        <f>BS!I40</f>
        <v>111756333.9747</v>
      </c>
      <c r="J40" s="25">
        <f>BS!J40</f>
        <v>336029916.0984</v>
      </c>
      <c r="K40" s="25">
        <f>BS!K40</f>
        <v>253271063.55419999</v>
      </c>
      <c r="L40" s="25">
        <f>BS!L40</f>
        <v>82758852.544200003</v>
      </c>
      <c r="M40" s="85"/>
      <c r="N40" s="26">
        <f>BS!N40</f>
        <v>57491193.969300002</v>
      </c>
      <c r="O40" s="24">
        <f>BS!O40</f>
        <v>120565955.34</v>
      </c>
      <c r="P40" s="25">
        <f>BS!P40</f>
        <v>136800000</v>
      </c>
      <c r="Q40" s="26">
        <f>BS!Q40</f>
        <v>148728597.16999999</v>
      </c>
      <c r="R40" s="24">
        <f>BS!R40</f>
        <v>962227.41516700003</v>
      </c>
      <c r="S40" s="72">
        <f>BS!S40</f>
        <v>1.6335912499022932E-2</v>
      </c>
      <c r="T40" s="73">
        <f>BS!T40</f>
        <v>9.615475881214347E-2</v>
      </c>
    </row>
    <row r="41" spans="1:21" x14ac:dyDescent="0.2">
      <c r="A41" s="55">
        <v>11</v>
      </c>
      <c r="B41" s="15" t="s">
        <v>246</v>
      </c>
      <c r="C41" s="27">
        <f>BS!C41</f>
        <v>516258062.52333701</v>
      </c>
      <c r="D41" s="28">
        <f>BS!D41</f>
        <v>133857422.973482</v>
      </c>
      <c r="E41" s="28">
        <f>BS!E41</f>
        <v>307890931.98403001</v>
      </c>
      <c r="F41" s="29">
        <f>BS!F41</f>
        <v>-1722055.713852</v>
      </c>
      <c r="G41" s="27">
        <f>BS!G41</f>
        <v>369358316.429344</v>
      </c>
      <c r="H41" s="28">
        <f>BS!H41</f>
        <v>256504133.63475597</v>
      </c>
      <c r="I41" s="28">
        <f>BS!I41</f>
        <v>27343962.360102002</v>
      </c>
      <c r="J41" s="28">
        <f>BS!J41</f>
        <v>123681410.859393</v>
      </c>
      <c r="K41" s="28">
        <f>BS!K41</f>
        <v>105113088.769848</v>
      </c>
      <c r="L41" s="28">
        <f>BS!L41</f>
        <v>18568322.089545</v>
      </c>
      <c r="M41" s="85"/>
      <c r="N41" s="29">
        <f>BS!N41</f>
        <v>97704846.660917997</v>
      </c>
      <c r="O41" s="27">
        <f>BS!O41</f>
        <v>146899746.09399399</v>
      </c>
      <c r="P41" s="28">
        <f>BS!P41</f>
        <v>69161600</v>
      </c>
      <c r="Q41" s="29">
        <f>BS!Q41</f>
        <v>144190642.88399401</v>
      </c>
      <c r="R41" s="27">
        <f>BS!R41</f>
        <v>873955.88666099997</v>
      </c>
      <c r="S41" s="70">
        <f>BS!S41</f>
        <v>2.0845595670015784E-2</v>
      </c>
      <c r="T41" s="71">
        <f>BS!T41</f>
        <v>7.1605028180726865E-2</v>
      </c>
    </row>
    <row r="42" spans="1:21" x14ac:dyDescent="0.2">
      <c r="A42" s="54">
        <v>12</v>
      </c>
      <c r="B42" s="12" t="s">
        <v>157</v>
      </c>
      <c r="C42" s="24">
        <f>BS!C42</f>
        <v>455481092.89207298</v>
      </c>
      <c r="D42" s="25">
        <f>BS!D42</f>
        <v>179991389.10700002</v>
      </c>
      <c r="E42" s="25">
        <f>BS!E42</f>
        <v>198766961.69639</v>
      </c>
      <c r="F42" s="26">
        <f>BS!F42</f>
        <v>-24486975.619516999</v>
      </c>
      <c r="G42" s="24">
        <f>BS!G42</f>
        <v>137039565.256264</v>
      </c>
      <c r="H42" s="25">
        <f>BS!H42</f>
        <v>13373586.134000001</v>
      </c>
      <c r="I42" s="25">
        <f>BS!I42</f>
        <v>0</v>
      </c>
      <c r="J42" s="25">
        <f>BS!J42</f>
        <v>13072758</v>
      </c>
      <c r="K42" s="25">
        <f>BS!K42</f>
        <v>8959948</v>
      </c>
      <c r="L42" s="25">
        <f>BS!L42</f>
        <v>4112810</v>
      </c>
      <c r="M42" s="85"/>
      <c r="N42" s="26">
        <f>BS!N42</f>
        <v>104872619.20029999</v>
      </c>
      <c r="O42" s="24">
        <f>BS!O42</f>
        <v>318441527.29271799</v>
      </c>
      <c r="P42" s="25">
        <f>BS!P42</f>
        <v>209008277</v>
      </c>
      <c r="Q42" s="26">
        <f>BS!Q42</f>
        <v>354122040.54473799</v>
      </c>
      <c r="R42" s="24">
        <f>BS!R42</f>
        <v>-12138641.675124999</v>
      </c>
      <c r="S42" s="72">
        <f>BS!S42</f>
        <v>-0.32154081546857888</v>
      </c>
      <c r="T42" s="73">
        <f>BS!T42</f>
        <v>-0.4488715880194098</v>
      </c>
    </row>
    <row r="43" spans="1:21" x14ac:dyDescent="0.2">
      <c r="A43" s="55">
        <v>13</v>
      </c>
      <c r="B43" s="15" t="s">
        <v>165</v>
      </c>
      <c r="C43" s="27">
        <f>BS!C43</f>
        <v>241991187.91659999</v>
      </c>
      <c r="D43" s="28">
        <f>BS!D43</f>
        <v>74528128.855399996</v>
      </c>
      <c r="E43" s="28">
        <f>BS!E43</f>
        <v>162978773.37959999</v>
      </c>
      <c r="F43" s="29">
        <f>BS!F43</f>
        <v>-4054361.1127999998</v>
      </c>
      <c r="G43" s="27">
        <f>BS!G43</f>
        <v>159397914.71219999</v>
      </c>
      <c r="H43" s="28">
        <f>BS!H43</f>
        <v>143479585.56329998</v>
      </c>
      <c r="I43" s="28">
        <f>BS!I43</f>
        <v>13253175.2333</v>
      </c>
      <c r="J43" s="28">
        <f>BS!J43</f>
        <v>108469848.22139999</v>
      </c>
      <c r="K43" s="28">
        <f>BS!K43</f>
        <v>65460521.764300004</v>
      </c>
      <c r="L43" s="28">
        <f>BS!L43</f>
        <v>43009326.457099997</v>
      </c>
      <c r="M43" s="85"/>
      <c r="N43" s="29">
        <f>BS!N43</f>
        <v>12828181.696900001</v>
      </c>
      <c r="O43" s="27">
        <f>BS!O43</f>
        <v>82593273.204400003</v>
      </c>
      <c r="P43" s="28">
        <f>BS!P43</f>
        <v>50000000</v>
      </c>
      <c r="Q43" s="29">
        <f>BS!Q43</f>
        <v>81502934.594400004</v>
      </c>
      <c r="R43" s="27">
        <f>BS!R43</f>
        <v>625212.89199999999</v>
      </c>
      <c r="S43" s="70">
        <f>BS!S43</f>
        <v>3.0089049376647907E-2</v>
      </c>
      <c r="T43" s="71">
        <f>BS!T43</f>
        <v>9.1182473109909748E-2</v>
      </c>
    </row>
    <row r="44" spans="1:21" x14ac:dyDescent="0.2">
      <c r="A44" s="54">
        <v>14</v>
      </c>
      <c r="B44" s="12" t="s">
        <v>166</v>
      </c>
      <c r="C44" s="24">
        <f>BS!C44</f>
        <v>228759015.756486</v>
      </c>
      <c r="D44" s="25">
        <f>BS!D44</f>
        <v>31914672.339210998</v>
      </c>
      <c r="E44" s="25">
        <f>BS!E44</f>
        <v>134101641.773578</v>
      </c>
      <c r="F44" s="26">
        <f>BS!F44</f>
        <v>-2549566.8175039999</v>
      </c>
      <c r="G44" s="24">
        <f>BS!G44</f>
        <v>168256365.303868</v>
      </c>
      <c r="H44" s="25">
        <f>BS!H44</f>
        <v>153781730.83473599</v>
      </c>
      <c r="I44" s="25">
        <f>BS!I44</f>
        <v>19340685.914735999</v>
      </c>
      <c r="J44" s="25">
        <f>BS!J44</f>
        <v>134441044.91999999</v>
      </c>
      <c r="K44" s="25">
        <f>BS!K44</f>
        <v>80949751.329999998</v>
      </c>
      <c r="L44" s="25">
        <f>BS!L44</f>
        <v>53491293.590000004</v>
      </c>
      <c r="M44" s="85"/>
      <c r="N44" s="26">
        <f>BS!N44</f>
        <v>11186625.783202</v>
      </c>
      <c r="O44" s="24">
        <f>BS!O44</f>
        <v>60502650.878618002</v>
      </c>
      <c r="P44" s="25">
        <f>BS!P44</f>
        <v>84384600</v>
      </c>
      <c r="Q44" s="26">
        <f>BS!Q44</f>
        <v>53434015.569094002</v>
      </c>
      <c r="R44" s="24">
        <f>BS!R44</f>
        <v>-1563289.9601749999</v>
      </c>
      <c r="S44" s="72">
        <f>BS!S44</f>
        <v>-8.3043097453608175E-2</v>
      </c>
      <c r="T44" s="73">
        <f>BS!T44</f>
        <v>-0.30610581851987667</v>
      </c>
      <c r="U44" s="74"/>
    </row>
    <row r="45" spans="1:21" x14ac:dyDescent="0.2">
      <c r="A45" s="55">
        <v>15</v>
      </c>
      <c r="B45" s="15" t="s">
        <v>288</v>
      </c>
      <c r="C45" s="27">
        <f>BS!C45</f>
        <v>145785550.28424999</v>
      </c>
      <c r="D45" s="28">
        <f>BS!D45</f>
        <v>10493495.7499</v>
      </c>
      <c r="E45" s="28">
        <f>BS!E45</f>
        <v>122506907.127202</v>
      </c>
      <c r="F45" s="29">
        <f>BS!F45</f>
        <v>-3690994.6224520002</v>
      </c>
      <c r="G45" s="27">
        <f>BS!G45</f>
        <v>123301710.09385499</v>
      </c>
      <c r="H45" s="28">
        <f>BS!H45</f>
        <v>959316.9523</v>
      </c>
      <c r="I45" s="28">
        <f>BS!I45</f>
        <v>0</v>
      </c>
      <c r="J45" s="28">
        <f>BS!J45</f>
        <v>959316.9523</v>
      </c>
      <c r="K45" s="28">
        <f>BS!K45</f>
        <v>0</v>
      </c>
      <c r="L45" s="28">
        <f>BS!L45</f>
        <v>959316.9523</v>
      </c>
      <c r="M45" s="85"/>
      <c r="N45" s="29">
        <f>BS!N45</f>
        <v>114226291.20345502</v>
      </c>
      <c r="O45" s="27">
        <f>BS!O45</f>
        <v>22483840.190396</v>
      </c>
      <c r="P45" s="28">
        <f>BS!P45</f>
        <v>2254500</v>
      </c>
      <c r="Q45" s="29">
        <f>BS!Q45</f>
        <v>25552767.563788</v>
      </c>
      <c r="R45" s="27">
        <f>BS!R45</f>
        <v>294690.55989600002</v>
      </c>
      <c r="S45" s="70">
        <f>BS!S45</f>
        <v>2.4256771071323686E-2</v>
      </c>
      <c r="T45" s="71">
        <f>BS!T45</f>
        <v>0.15728126017647684</v>
      </c>
      <c r="U45" s="75"/>
    </row>
    <row r="46" spans="1:21" x14ac:dyDescent="0.2">
      <c r="A46" s="55">
        <v>16</v>
      </c>
      <c r="B46" s="12" t="s">
        <v>279</v>
      </c>
      <c r="C46" s="24">
        <f>BS!C46</f>
        <v>29313569</v>
      </c>
      <c r="D46" s="25">
        <f>BS!D46</f>
        <v>16027595.949999999</v>
      </c>
      <c r="E46" s="25">
        <f>BS!E46</f>
        <v>0</v>
      </c>
      <c r="F46" s="26">
        <f>BS!F46</f>
        <v>0</v>
      </c>
      <c r="G46" s="24">
        <f>BS!G46</f>
        <v>348778</v>
      </c>
      <c r="H46" s="25">
        <f>BS!H46</f>
        <v>6899</v>
      </c>
      <c r="I46" s="25">
        <f>BS!I46</f>
        <v>0</v>
      </c>
      <c r="J46" s="25">
        <f>BS!J46</f>
        <v>6899</v>
      </c>
      <c r="K46" s="25">
        <f>BS!K46</f>
        <v>0</v>
      </c>
      <c r="L46" s="25">
        <f>BS!L46</f>
        <v>6899</v>
      </c>
      <c r="M46" s="85"/>
      <c r="N46" s="26">
        <f>BS!N46</f>
        <v>0</v>
      </c>
      <c r="O46" s="24">
        <f>BS!O46</f>
        <v>28964790</v>
      </c>
      <c r="P46" s="25">
        <f>BS!P46</f>
        <v>37072000</v>
      </c>
      <c r="Q46" s="26">
        <f>BS!Q46</f>
        <v>24018846</v>
      </c>
      <c r="R46" s="24">
        <f>BS!R46</f>
        <v>-636875</v>
      </c>
      <c r="S46" s="72">
        <f>BS!S46</f>
        <v>-0.25686510497606718</v>
      </c>
      <c r="T46" s="73">
        <f>BS!T46</f>
        <v>-0.2609855716726312</v>
      </c>
    </row>
    <row r="47" spans="1:21" x14ac:dyDescent="0.2">
      <c r="A47" s="55">
        <v>17</v>
      </c>
      <c r="B47" s="15" t="s">
        <v>277</v>
      </c>
      <c r="C47" s="27">
        <f>BS!C47</f>
        <v>21225770</v>
      </c>
      <c r="D47" s="28">
        <f>BS!D47</f>
        <v>20347465.84</v>
      </c>
      <c r="E47" s="28">
        <f>BS!E47</f>
        <v>0</v>
      </c>
      <c r="F47" s="29">
        <f>BS!F47</f>
        <v>0</v>
      </c>
      <c r="G47" s="27">
        <f>BS!G47</f>
        <v>13868494.59</v>
      </c>
      <c r="H47" s="28">
        <f>BS!H47</f>
        <v>12950874.98</v>
      </c>
      <c r="I47" s="28">
        <f>BS!I47</f>
        <v>0</v>
      </c>
      <c r="J47" s="28">
        <f>BS!J47</f>
        <v>12950874.98</v>
      </c>
      <c r="K47" s="28">
        <f>BS!K47</f>
        <v>12950874.98</v>
      </c>
      <c r="L47" s="28">
        <f>BS!L47</f>
        <v>0</v>
      </c>
      <c r="M47" s="85"/>
      <c r="N47" s="29">
        <f>BS!N47</f>
        <v>867847.99</v>
      </c>
      <c r="O47" s="27">
        <f>BS!O47</f>
        <v>7357275.4100000001</v>
      </c>
      <c r="P47" s="28">
        <f>BS!P47</f>
        <v>8052000</v>
      </c>
      <c r="Q47" s="29">
        <f>BS!Q47</f>
        <v>7096085.1799999997</v>
      </c>
      <c r="R47" s="27">
        <f>BS!R47</f>
        <v>-65443.98</v>
      </c>
      <c r="S47" s="70">
        <f>BS!S47</f>
        <v>-5.228679475478535E-2</v>
      </c>
      <c r="T47" s="71">
        <f>BS!T47</f>
        <v>-0.10626901709058788</v>
      </c>
      <c r="U47" s="75"/>
    </row>
    <row r="48" spans="1:21" x14ac:dyDescent="0.2">
      <c r="A48" s="55">
        <v>18</v>
      </c>
      <c r="B48" s="12" t="s">
        <v>171</v>
      </c>
      <c r="C48" s="24">
        <f>BS!C48</f>
        <v>18958618.890000001</v>
      </c>
      <c r="D48" s="25">
        <f>BS!D48</f>
        <v>11069682.649999999</v>
      </c>
      <c r="E48" s="25">
        <f>BS!E48</f>
        <v>0</v>
      </c>
      <c r="F48" s="26">
        <f>BS!F48</f>
        <v>0</v>
      </c>
      <c r="G48" s="24">
        <f>BS!G48</f>
        <v>9114528.0355999991</v>
      </c>
      <c r="H48" s="25">
        <f>BS!H48</f>
        <v>4303626.0656000003</v>
      </c>
      <c r="I48" s="25">
        <f>BS!I48</f>
        <v>0</v>
      </c>
      <c r="J48" s="25">
        <f>BS!J48</f>
        <v>4303626.07</v>
      </c>
      <c r="K48" s="25">
        <f>BS!K48</f>
        <v>2775857.55</v>
      </c>
      <c r="L48" s="25">
        <f>BS!L48</f>
        <v>1527768.52</v>
      </c>
      <c r="M48" s="85"/>
      <c r="N48" s="26">
        <f>BS!N48</f>
        <v>0</v>
      </c>
      <c r="O48" s="24">
        <f>BS!O48</f>
        <v>9844090.0600000005</v>
      </c>
      <c r="P48" s="25">
        <f>BS!P48</f>
        <v>3700005</v>
      </c>
      <c r="Q48" s="26">
        <f>BS!Q48</f>
        <v>9617474</v>
      </c>
      <c r="R48" s="24">
        <f>BS!R48</f>
        <v>166657.92610000001</v>
      </c>
      <c r="S48" s="72">
        <f>BS!S48</f>
        <v>9.8857906471235782E-2</v>
      </c>
      <c r="T48" s="73">
        <f>BS!T48</f>
        <v>0.2048913033023245</v>
      </c>
    </row>
  </sheetData>
  <mergeCells count="8">
    <mergeCell ref="O28:Q28"/>
    <mergeCell ref="R28:T28"/>
    <mergeCell ref="B28:B29"/>
    <mergeCell ref="A28:A29"/>
    <mergeCell ref="B5:B6"/>
    <mergeCell ref="A5:A6"/>
    <mergeCell ref="C5:J5"/>
    <mergeCell ref="C28:F28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8"/>
  <sheetViews>
    <sheetView view="pageBreakPreview" zoomScaleNormal="100" zoomScaleSheetLayoutView="100" workbookViewId="0">
      <selection activeCell="I19" sqref="I19"/>
    </sheetView>
  </sheetViews>
  <sheetFormatPr defaultColWidth="9.140625" defaultRowHeight="12.75" x14ac:dyDescent="0.2"/>
  <cols>
    <col min="1" max="1" width="4.5703125" style="6" customWidth="1"/>
    <col min="2" max="2" width="42.28515625" style="6" bestFit="1" customWidth="1"/>
    <col min="3" max="6" width="10.85546875" style="6" bestFit="1" customWidth="1"/>
    <col min="7" max="7" width="11.85546875" style="6" customWidth="1"/>
    <col min="8" max="8" width="9.7109375" style="6" bestFit="1" customWidth="1"/>
    <col min="9" max="9" width="9.42578125" style="6" bestFit="1" customWidth="1"/>
    <col min="10" max="10" width="10.28515625" style="6" bestFit="1" customWidth="1"/>
    <col min="11" max="11" width="9.4257812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9.28515625" style="6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x14ac:dyDescent="0.2">
      <c r="C1" s="7"/>
    </row>
    <row r="2" spans="1:6" x14ac:dyDescent="0.2">
      <c r="A2" s="6" t="s">
        <v>79</v>
      </c>
      <c r="C2" s="7"/>
    </row>
    <row r="3" spans="1:6" x14ac:dyDescent="0.2">
      <c r="A3" s="49"/>
      <c r="B3" s="64">
        <f>BS!B3</f>
        <v>45688</v>
      </c>
    </row>
    <row r="4" spans="1:6" ht="13.5" thickBot="1" x14ac:dyDescent="0.25"/>
    <row r="5" spans="1:6" ht="15.75" customHeight="1" x14ac:dyDescent="0.2">
      <c r="A5" s="181" t="s">
        <v>0</v>
      </c>
      <c r="B5" s="183" t="s">
        <v>28</v>
      </c>
      <c r="C5" s="80" t="s">
        <v>27</v>
      </c>
      <c r="D5" s="80"/>
      <c r="E5" s="80"/>
      <c r="F5" s="81"/>
    </row>
    <row r="6" spans="1:6" s="11" customFormat="1" ht="111" customHeight="1" x14ac:dyDescent="0.2">
      <c r="A6" s="182"/>
      <c r="B6" s="184"/>
      <c r="C6" s="9" t="s">
        <v>41</v>
      </c>
      <c r="D6" s="36" t="s">
        <v>55</v>
      </c>
      <c r="E6" s="36" t="s">
        <v>56</v>
      </c>
      <c r="F6" s="37" t="s">
        <v>57</v>
      </c>
    </row>
    <row r="7" spans="1:6" x14ac:dyDescent="0.2">
      <c r="A7" s="54">
        <f>A31</f>
        <v>1</v>
      </c>
      <c r="B7" s="12" t="str">
        <f>BS!B7</f>
        <v>საქართველოს ბანკი</v>
      </c>
      <c r="C7" s="13">
        <f>IFERROR(C31/C$30,0)</f>
        <v>0.39461729523672706</v>
      </c>
      <c r="D7" s="14">
        <f>IFERROR(H31/ABS(H$30),0)</f>
        <v>0.41064226044954127</v>
      </c>
      <c r="E7" s="14">
        <f>IFERROR(I31/ABS(I$30),0)</f>
        <v>0.52707656590703733</v>
      </c>
      <c r="F7" s="14">
        <f>IFERROR(O31/ABS(O$30),0)</f>
        <v>0.52986208892946485</v>
      </c>
    </row>
    <row r="8" spans="1:6" x14ac:dyDescent="0.2">
      <c r="A8" s="55">
        <f t="shared" ref="A8:A24" si="0">A32</f>
        <v>2</v>
      </c>
      <c r="B8" s="15" t="str">
        <f>BS!B8</f>
        <v>თი–ბი–სი ბანკი</v>
      </c>
      <c r="C8" s="16">
        <f t="shared" ref="C8:C24" si="1">IFERROR(C32/C$30,0)</f>
        <v>0.38345939431145287</v>
      </c>
      <c r="D8" s="17">
        <f t="shared" ref="D8:E8" si="2">IFERROR(H32/ABS(H$30),0)</f>
        <v>0.32067394020007695</v>
      </c>
      <c r="E8" s="17">
        <f t="shared" si="2"/>
        <v>0.32628605788489873</v>
      </c>
      <c r="F8" s="17">
        <f t="shared" ref="F8:F24" si="3">IFERROR(O32/ABS(O$30),0)</f>
        <v>0.37270063894671746</v>
      </c>
    </row>
    <row r="9" spans="1:6" x14ac:dyDescent="0.2">
      <c r="A9" s="54">
        <f t="shared" si="0"/>
        <v>3</v>
      </c>
      <c r="B9" s="12" t="str">
        <f>BS!B9</f>
        <v>ლიბერთი ბანკი</v>
      </c>
      <c r="C9" s="13">
        <f t="shared" si="1"/>
        <v>5.3112552346042265E-2</v>
      </c>
      <c r="D9" s="14">
        <f t="shared" ref="D9:E9" si="4">IFERROR(H33/ABS(H$30),0)</f>
        <v>7.7425638181547157E-2</v>
      </c>
      <c r="E9" s="14">
        <f t="shared" si="4"/>
        <v>3.325062700524415E-2</v>
      </c>
      <c r="F9" s="14">
        <f t="shared" si="3"/>
        <v>4.7748732537340063E-2</v>
      </c>
    </row>
    <row r="10" spans="1:6" x14ac:dyDescent="0.2">
      <c r="A10" s="55">
        <f t="shared" si="0"/>
        <v>4</v>
      </c>
      <c r="B10" s="15" t="str">
        <f>BS!B10</f>
        <v>ბაზის ბანკი</v>
      </c>
      <c r="C10" s="16">
        <f t="shared" si="1"/>
        <v>4.1753160501012271E-2</v>
      </c>
      <c r="D10" s="17">
        <f t="shared" ref="D10:E10" si="5">IFERROR(H34/ABS(H$30),0)</f>
        <v>3.4947748977504349E-2</v>
      </c>
      <c r="E10" s="17">
        <f t="shared" si="5"/>
        <v>2.7825445604937254E-2</v>
      </c>
      <c r="F10" s="17">
        <f t="shared" si="3"/>
        <v>2.9728711039335266E-2</v>
      </c>
    </row>
    <row r="11" spans="1:6" x14ac:dyDescent="0.2">
      <c r="A11" s="54">
        <f t="shared" si="0"/>
        <v>5</v>
      </c>
      <c r="B11" s="12" t="str">
        <f>BS!B11</f>
        <v>კრედო ბანკი</v>
      </c>
      <c r="C11" s="13">
        <f t="shared" si="1"/>
        <v>3.1704783593139392E-2</v>
      </c>
      <c r="D11" s="14">
        <f t="shared" ref="D11:E11" si="6">IFERROR(H35/ABS(H$30),0)</f>
        <v>8.0844970236673419E-2</v>
      </c>
      <c r="E11" s="14">
        <f t="shared" si="6"/>
        <v>6.0828202064463668E-2</v>
      </c>
      <c r="F11" s="14">
        <f t="shared" si="3"/>
        <v>3.0660435804320312E-2</v>
      </c>
    </row>
    <row r="12" spans="1:6" x14ac:dyDescent="0.2">
      <c r="A12" s="55">
        <f t="shared" si="0"/>
        <v>6</v>
      </c>
      <c r="B12" s="15" t="str">
        <f>BS!B12</f>
        <v>ტერა ბანკი</v>
      </c>
      <c r="C12" s="16">
        <f t="shared" si="1"/>
        <v>2.057661399990492E-2</v>
      </c>
      <c r="D12" s="17">
        <f t="shared" ref="D12:E12" si="7">IFERROR(H36/ABS(H$30),0)</f>
        <v>1.7830800280294566E-2</v>
      </c>
      <c r="E12" s="17">
        <f t="shared" si="7"/>
        <v>5.9610994698315592E-3</v>
      </c>
      <c r="F12" s="17">
        <f t="shared" si="3"/>
        <v>1.2503039557803583E-2</v>
      </c>
    </row>
    <row r="13" spans="1:6" x14ac:dyDescent="0.2">
      <c r="A13" s="54">
        <f t="shared" si="0"/>
        <v>7</v>
      </c>
      <c r="B13" s="12" t="str">
        <f>BS!B13</f>
        <v>ქართუ ბანკი</v>
      </c>
      <c r="C13" s="13">
        <f t="shared" si="1"/>
        <v>2.0235052792715907E-2</v>
      </c>
      <c r="D13" s="14">
        <f t="shared" ref="D13:E13" si="8">IFERROR(H37/ABS(H$30),0)</f>
        <v>1.1227739210746246E-2</v>
      </c>
      <c r="E13" s="14">
        <f t="shared" si="8"/>
        <v>1.0663312562066155E-2</v>
      </c>
      <c r="F13" s="14">
        <f t="shared" si="3"/>
        <v>6.7830243665097925E-3</v>
      </c>
    </row>
    <row r="14" spans="1:6" x14ac:dyDescent="0.2">
      <c r="A14" s="55">
        <f t="shared" si="0"/>
        <v>8</v>
      </c>
      <c r="B14" s="15" t="str">
        <f>BS!B14</f>
        <v>პროკრედიტ ბანკი</v>
      </c>
      <c r="C14" s="16">
        <f t="shared" si="1"/>
        <v>2.0023479018805756E-2</v>
      </c>
      <c r="D14" s="17">
        <f t="shared" ref="D14:E14" si="9">IFERROR(H38/ABS(H$30),0)</f>
        <v>1.5438424028279626E-2</v>
      </c>
      <c r="E14" s="17">
        <f t="shared" si="9"/>
        <v>6.1587241253055567E-3</v>
      </c>
      <c r="F14" s="17">
        <f t="shared" si="3"/>
        <v>1.2050257848841787E-2</v>
      </c>
    </row>
    <row r="15" spans="1:6" x14ac:dyDescent="0.2">
      <c r="A15" s="54">
        <f t="shared" si="0"/>
        <v>9</v>
      </c>
      <c r="B15" s="12" t="str">
        <f>BS!B15</f>
        <v>ხალიკ ბანკი</v>
      </c>
      <c r="C15" s="13">
        <f t="shared" si="1"/>
        <v>9.9260234418218889E-3</v>
      </c>
      <c r="D15" s="14">
        <f t="shared" ref="D15:E15" si="10">IFERROR(H39/ABS(H$30),0)</f>
        <v>9.4909269691303925E-3</v>
      </c>
      <c r="E15" s="14">
        <f t="shared" si="10"/>
        <v>1.9661874120858509E-4</v>
      </c>
      <c r="F15" s="14">
        <f t="shared" si="3"/>
        <v>6.1846359719248973E-3</v>
      </c>
    </row>
    <row r="16" spans="1:6" x14ac:dyDescent="0.2">
      <c r="A16" s="55">
        <f t="shared" si="0"/>
        <v>10</v>
      </c>
      <c r="B16" s="15" t="str">
        <f>BS!B16</f>
        <v>პაშაბანკი</v>
      </c>
      <c r="C16" s="16">
        <f t="shared" si="1"/>
        <v>7.3574809479821221E-3</v>
      </c>
      <c r="D16" s="17">
        <f t="shared" ref="D16:E16" si="11">IFERROR(H40/ABS(H$30),0)</f>
        <v>5.0982617864402105E-3</v>
      </c>
      <c r="E16" s="17">
        <f t="shared" si="11"/>
        <v>1.0621159116954639E-3</v>
      </c>
      <c r="F16" s="17">
        <f t="shared" si="3"/>
        <v>4.0412914567300347E-3</v>
      </c>
    </row>
    <row r="17" spans="1:22" x14ac:dyDescent="0.2">
      <c r="A17" s="54">
        <f t="shared" si="0"/>
        <v>11</v>
      </c>
      <c r="B17" s="12" t="str">
        <f>BS!B17</f>
        <v>იშ ბანკ</v>
      </c>
      <c r="C17" s="13">
        <f t="shared" si="1"/>
        <v>5.3670054527164045E-3</v>
      </c>
      <c r="D17" s="14">
        <f t="shared" ref="D17:E17" si="12">IFERROR(H41/ABS(H$30),0)</f>
        <v>4.5478364281376568E-3</v>
      </c>
      <c r="E17" s="14">
        <f t="shared" si="12"/>
        <v>2.3587266587819684E-3</v>
      </c>
      <c r="F17" s="14">
        <f t="shared" si="3"/>
        <v>3.670556879434825E-3</v>
      </c>
    </row>
    <row r="18" spans="1:22" x14ac:dyDescent="0.2">
      <c r="A18" s="55">
        <f t="shared" si="0"/>
        <v>12</v>
      </c>
      <c r="B18" s="15" t="str">
        <f>BS!B18</f>
        <v>ვი–თი–ბი ბანკი</v>
      </c>
      <c r="C18" s="16">
        <f t="shared" si="1"/>
        <v>4.7351696498695904E-3</v>
      </c>
      <c r="D18" s="17">
        <f t="shared" ref="D18:E18" si="13">IFERROR(H42/ABS(H$30),0)</f>
        <v>1.2549107454707111E-3</v>
      </c>
      <c r="E18" s="17">
        <f t="shared" si="13"/>
        <v>-6.0032013449028585E-6</v>
      </c>
      <c r="F18" s="17">
        <f t="shared" si="3"/>
        <v>-5.0981491614927536E-2</v>
      </c>
    </row>
    <row r="19" spans="1:22" x14ac:dyDescent="0.2">
      <c r="A19" s="54">
        <f t="shared" si="0"/>
        <v>13</v>
      </c>
      <c r="B19" s="12" t="str">
        <f>BS!B19</f>
        <v>ზირაათ ბანკი</v>
      </c>
      <c r="C19" s="13">
        <f t="shared" si="1"/>
        <v>2.5157341247314712E-3</v>
      </c>
      <c r="D19" s="14">
        <f t="shared" ref="D19:E19" si="14">IFERROR(H43/ABS(H$30),0)</f>
        <v>3.2245490490930874E-3</v>
      </c>
      <c r="E19" s="14">
        <f t="shared" si="14"/>
        <v>-5.9543784660264236E-4</v>
      </c>
      <c r="F19" s="14">
        <f t="shared" si="3"/>
        <v>2.6258527654177887E-3</v>
      </c>
    </row>
    <row r="20" spans="1:22" x14ac:dyDescent="0.2">
      <c r="A20" s="55">
        <f t="shared" si="0"/>
        <v>14</v>
      </c>
      <c r="B20" s="15" t="str">
        <f>BS!B20</f>
        <v>სილქ ბანკი</v>
      </c>
      <c r="C20" s="16">
        <f t="shared" si="1"/>
        <v>2.3781728055193305E-3</v>
      </c>
      <c r="D20" s="17">
        <f t="shared" ref="D20:E20" si="15">IFERROR(H44/ABS(H$30),0)</f>
        <v>1.9746009486300968E-3</v>
      </c>
      <c r="E20" s="17">
        <f t="shared" si="15"/>
        <v>1.4317976574147951E-4</v>
      </c>
      <c r="F20" s="17">
        <f t="shared" si="3"/>
        <v>-6.5657143632210776E-3</v>
      </c>
    </row>
    <row r="21" spans="1:22" x14ac:dyDescent="0.2">
      <c r="A21" s="54">
        <f t="shared" si="0"/>
        <v>15</v>
      </c>
      <c r="B21" s="12" t="str">
        <f>BS!B21</f>
        <v>ემ-ბი-სი ბანკი</v>
      </c>
      <c r="C21" s="13">
        <f t="shared" si="1"/>
        <v>1.515582806549316E-3</v>
      </c>
      <c r="D21" s="14">
        <f t="shared" ref="D21:E21" si="16">IFERROR(H45/ABS(H$30),0)</f>
        <v>4.5592422956526575E-3</v>
      </c>
      <c r="E21" s="14">
        <f t="shared" si="16"/>
        <v>-2.7750097612070398E-4</v>
      </c>
      <c r="F21" s="14">
        <f t="shared" si="3"/>
        <v>1.2376808468713217E-3</v>
      </c>
    </row>
    <row r="22" spans="1:22" x14ac:dyDescent="0.2">
      <c r="A22" s="55">
        <f t="shared" si="0"/>
        <v>16</v>
      </c>
      <c r="B22" s="15" t="str">
        <f>BS!B22</f>
        <v>ჰეშბანკი</v>
      </c>
      <c r="C22" s="16">
        <f t="shared" si="1"/>
        <v>3.0474310443232401E-4</v>
      </c>
      <c r="D22" s="17">
        <f t="shared" ref="D22:E22" si="17">IFERROR(H46/ABS(H$30),0)</f>
        <v>5.5442059267226979E-4</v>
      </c>
      <c r="E22" s="17">
        <f t="shared" si="17"/>
        <v>-1.8664356278839116E-3</v>
      </c>
      <c r="F22" s="17">
        <f t="shared" si="3"/>
        <v>-2.6748328471375383E-3</v>
      </c>
    </row>
    <row r="23" spans="1:22" x14ac:dyDescent="0.2">
      <c r="A23" s="54">
        <f t="shared" si="0"/>
        <v>17</v>
      </c>
      <c r="B23" s="12" t="str">
        <f>BS!B23</f>
        <v>პეივბანკი</v>
      </c>
      <c r="C23" s="13">
        <f t="shared" si="1"/>
        <v>2.2066255541133495E-4</v>
      </c>
      <c r="D23" s="14">
        <f t="shared" ref="D23:E23" si="18">IFERROR(H47/ABS(H$30),0)</f>
        <v>1.3252182214231199E-4</v>
      </c>
      <c r="E23" s="14">
        <f t="shared" si="18"/>
        <v>8.2583751320904281E-4</v>
      </c>
      <c r="F23" s="14">
        <f t="shared" si="3"/>
        <v>-2.7486038445756564E-4</v>
      </c>
    </row>
    <row r="24" spans="1:22" s="78" customFormat="1" ht="13.5" thickBot="1" x14ac:dyDescent="0.25">
      <c r="A24" s="55">
        <f t="shared" si="0"/>
        <v>18</v>
      </c>
      <c r="B24" s="15" t="str">
        <f>BS!B24</f>
        <v>პეისერა</v>
      </c>
      <c r="C24" s="16">
        <f t="shared" si="1"/>
        <v>1.9709331116548454E-4</v>
      </c>
      <c r="D24" s="17">
        <f t="shared" ref="D24:E24" si="19">IFERROR(H48/ABS(H$30),0)</f>
        <v>1.3120779796440684E-4</v>
      </c>
      <c r="E24" s="17">
        <f t="shared" si="19"/>
        <v>1.0886443753125604E-4</v>
      </c>
      <c r="F24" s="17">
        <f t="shared" si="3"/>
        <v>6.9995225902743936E-4</v>
      </c>
    </row>
    <row r="25" spans="1:22" ht="13.5" thickBot="1" x14ac:dyDescent="0.25">
      <c r="A25" s="18"/>
      <c r="B25" s="19" t="str">
        <f>BS!B25</f>
        <v>კონსოლიდირებული</v>
      </c>
      <c r="C25" s="20">
        <f>SUM(C7:C24)</f>
        <v>0.99999999999999978</v>
      </c>
      <c r="D25" s="20">
        <f t="shared" ref="D25:F25" si="20">SUM(D7:D24)</f>
        <v>0.99999999999999722</v>
      </c>
      <c r="E25" s="20">
        <f t="shared" si="20"/>
        <v>1.0000000000000002</v>
      </c>
      <c r="F25" s="20">
        <f t="shared" si="20"/>
        <v>0.99999999999999512</v>
      </c>
    </row>
    <row r="26" spans="1:22" x14ac:dyDescent="0.2">
      <c r="A26" s="127"/>
      <c r="B26" s="128"/>
      <c r="C26" s="129"/>
      <c r="D26" s="129"/>
      <c r="E26" s="129"/>
      <c r="F26" s="129"/>
    </row>
    <row r="27" spans="1:22" ht="13.5" thickBot="1" x14ac:dyDescent="0.25">
      <c r="B27" s="62" t="s">
        <v>37</v>
      </c>
      <c r="U27" s="23"/>
      <c r="V27" s="23"/>
    </row>
    <row r="28" spans="1:22" ht="15.75" customHeight="1" x14ac:dyDescent="0.2">
      <c r="A28" s="181" t="s">
        <v>0</v>
      </c>
      <c r="B28" s="183" t="s">
        <v>28</v>
      </c>
      <c r="C28" s="185" t="s">
        <v>58</v>
      </c>
      <c r="D28" s="187" t="s">
        <v>286</v>
      </c>
      <c r="E28" s="188"/>
      <c r="F28" s="188"/>
      <c r="G28" s="188"/>
      <c r="H28" s="189"/>
      <c r="I28" s="192" t="s">
        <v>285</v>
      </c>
      <c r="J28" s="193"/>
      <c r="K28" s="193"/>
      <c r="L28" s="194"/>
      <c r="M28" s="190" t="s">
        <v>59</v>
      </c>
      <c r="N28" s="190" t="s">
        <v>241</v>
      </c>
      <c r="O28" s="179" t="str">
        <f>YEAR($B$3)&amp;" წლის "&amp;MONTH($B$3)&amp;" თვის წმინდა მოგება"</f>
        <v>2025 წლის 1 თვის წმინდა მოგება</v>
      </c>
      <c r="P28" s="38"/>
    </row>
    <row r="29" spans="1:22" ht="121.5" customHeight="1" x14ac:dyDescent="0.2">
      <c r="A29" s="182"/>
      <c r="B29" s="184"/>
      <c r="C29" s="186"/>
      <c r="D29" s="39" t="s">
        <v>60</v>
      </c>
      <c r="E29" s="36" t="s">
        <v>61</v>
      </c>
      <c r="F29" s="36" t="s">
        <v>62</v>
      </c>
      <c r="G29" s="36" t="s">
        <v>63</v>
      </c>
      <c r="H29" s="37" t="s">
        <v>55</v>
      </c>
      <c r="I29" s="36" t="s">
        <v>240</v>
      </c>
      <c r="J29" s="36" t="s">
        <v>186</v>
      </c>
      <c r="K29" s="40" t="s">
        <v>281</v>
      </c>
      <c r="L29" s="40" t="s">
        <v>64</v>
      </c>
      <c r="M29" s="191"/>
      <c r="N29" s="191"/>
      <c r="O29" s="180"/>
      <c r="P29" s="38"/>
    </row>
    <row r="30" spans="1:22" x14ac:dyDescent="0.2">
      <c r="A30" s="130"/>
      <c r="B30" s="131" t="str">
        <f>BS!B30</f>
        <v>კონსოლიდირებული</v>
      </c>
      <c r="C30" s="132">
        <v>96191082172.656097</v>
      </c>
      <c r="D30" s="132">
        <v>784219794.57601905</v>
      </c>
      <c r="E30" s="132">
        <v>659730742.11054099</v>
      </c>
      <c r="F30" s="132">
        <v>-392859872.40180701</v>
      </c>
      <c r="G30" s="132">
        <v>-239394252.02013499</v>
      </c>
      <c r="H30" s="132">
        <v>391359922.17421204</v>
      </c>
      <c r="I30" s="132">
        <v>53608063.683095999</v>
      </c>
      <c r="J30" s="132">
        <v>62029577.494999997</v>
      </c>
      <c r="K30" s="132">
        <v>-194555874.60220999</v>
      </c>
      <c r="L30" s="132">
        <v>-73073881.602808997</v>
      </c>
      <c r="M30" s="132">
        <v>-33949960.672885001</v>
      </c>
      <c r="N30" s="132">
        <v>284336079.89851803</v>
      </c>
      <c r="O30" s="132">
        <v>238098990.25337201</v>
      </c>
    </row>
    <row r="31" spans="1:22" x14ac:dyDescent="0.2">
      <c r="A31" s="55">
        <f>BS!A31</f>
        <v>1</v>
      </c>
      <c r="B31" s="15" t="str">
        <f>BS!B31</f>
        <v>საქართველოს ბანკი</v>
      </c>
      <c r="C31" s="68">
        <v>37958664672.867302</v>
      </c>
      <c r="D31" s="27">
        <v>307230209.161075</v>
      </c>
      <c r="E31" s="28">
        <v>251250611.349861</v>
      </c>
      <c r="F31" s="28">
        <v>-146521286.07010001</v>
      </c>
      <c r="G31" s="28">
        <v>-89124145.950100005</v>
      </c>
      <c r="H31" s="29">
        <v>160708923.09097499</v>
      </c>
      <c r="I31" s="28">
        <v>28255554.111012001</v>
      </c>
      <c r="J31" s="28">
        <v>27060773.66</v>
      </c>
      <c r="K31" s="28">
        <v>-65990156.109999999</v>
      </c>
      <c r="L31" s="29">
        <v>-2648677.4937780001</v>
      </c>
      <c r="M31" s="28">
        <v>-8165757.2495490015</v>
      </c>
      <c r="N31" s="28">
        <v>149894488.34764799</v>
      </c>
      <c r="O31" s="29">
        <v>126159628.34764799</v>
      </c>
    </row>
    <row r="32" spans="1:22" x14ac:dyDescent="0.2">
      <c r="A32" s="54">
        <f>BS!A32</f>
        <v>2</v>
      </c>
      <c r="B32" s="12" t="str">
        <f>BS!B32</f>
        <v>თი–ბი–სი ბანკი</v>
      </c>
      <c r="C32" s="69">
        <v>36885374108.089897</v>
      </c>
      <c r="D32" s="24">
        <v>278232112.10000002</v>
      </c>
      <c r="E32" s="25">
        <v>231215853.55000001</v>
      </c>
      <c r="F32" s="25">
        <v>-152733183.81999999</v>
      </c>
      <c r="G32" s="25">
        <v>-93531587.140000001</v>
      </c>
      <c r="H32" s="26">
        <v>125498928.28000003</v>
      </c>
      <c r="I32" s="25">
        <v>17491563.77</v>
      </c>
      <c r="J32" s="25">
        <v>26134301.100000001</v>
      </c>
      <c r="K32" s="25">
        <v>-57263694.609999999</v>
      </c>
      <c r="L32" s="26">
        <v>-6284683.6699999999</v>
      </c>
      <c r="M32" s="25">
        <v>-15847863.879999999</v>
      </c>
      <c r="N32" s="25">
        <v>103366380.73000003</v>
      </c>
      <c r="O32" s="26">
        <v>88739645.799999997</v>
      </c>
    </row>
    <row r="33" spans="1:16" x14ac:dyDescent="0.2">
      <c r="A33" s="55">
        <f>BS!A33</f>
        <v>3</v>
      </c>
      <c r="B33" s="15" t="str">
        <f>BS!B33</f>
        <v>ლიბერთი ბანკი</v>
      </c>
      <c r="C33" s="68">
        <v>5108953887.11765</v>
      </c>
      <c r="D33" s="27">
        <v>55743875.126999997</v>
      </c>
      <c r="E33" s="28">
        <v>49334553.376999997</v>
      </c>
      <c r="F33" s="28">
        <v>-25442583.393980999</v>
      </c>
      <c r="G33" s="28">
        <v>-17408213.260185998</v>
      </c>
      <c r="H33" s="29">
        <v>30301291.733018998</v>
      </c>
      <c r="I33" s="28">
        <v>1782501.73</v>
      </c>
      <c r="J33" s="28">
        <v>2832214.68</v>
      </c>
      <c r="K33" s="28">
        <v>-20881349.739999998</v>
      </c>
      <c r="L33" s="29">
        <v>-16044233.699999999</v>
      </c>
      <c r="M33" s="28">
        <v>-967297.04</v>
      </c>
      <c r="N33" s="28">
        <v>13289760.993019</v>
      </c>
      <c r="O33" s="29">
        <v>11368925.003018999</v>
      </c>
    </row>
    <row r="34" spans="1:16" x14ac:dyDescent="0.2">
      <c r="A34" s="54">
        <f>BS!A34</f>
        <v>4</v>
      </c>
      <c r="B34" s="12" t="str">
        <f>BS!B34</f>
        <v>ბაზის ბანკი</v>
      </c>
      <c r="C34" s="69">
        <v>4016281692.7209702</v>
      </c>
      <c r="D34" s="24">
        <v>32442926.899999999</v>
      </c>
      <c r="E34" s="25">
        <v>28585919.949999999</v>
      </c>
      <c r="F34" s="25">
        <v>-18765778.579999998</v>
      </c>
      <c r="G34" s="25">
        <v>-13389852.899999999</v>
      </c>
      <c r="H34" s="26">
        <v>13677148.32</v>
      </c>
      <c r="I34" s="25">
        <v>1491668.26</v>
      </c>
      <c r="J34" s="25">
        <v>1100341.77</v>
      </c>
      <c r="K34" s="25">
        <v>-7786576.4800000004</v>
      </c>
      <c r="L34" s="26">
        <v>-4225065.01</v>
      </c>
      <c r="M34" s="25">
        <v>-718908.05</v>
      </c>
      <c r="N34" s="25">
        <v>8733175.2599999998</v>
      </c>
      <c r="O34" s="26">
        <v>7078376.0800000001</v>
      </c>
    </row>
    <row r="35" spans="1:16" x14ac:dyDescent="0.2">
      <c r="A35" s="55">
        <f>BS!A35</f>
        <v>5</v>
      </c>
      <c r="B35" s="15" t="str">
        <f>BS!B35</f>
        <v>კრედო ბანკი</v>
      </c>
      <c r="C35" s="68">
        <v>3049717443.87395</v>
      </c>
      <c r="D35" s="27">
        <v>51776109.130001001</v>
      </c>
      <c r="E35" s="28">
        <v>47562037.850001</v>
      </c>
      <c r="F35" s="28">
        <v>-20136627.870000001</v>
      </c>
      <c r="G35" s="28">
        <v>-6971542.9500000002</v>
      </c>
      <c r="H35" s="29">
        <v>31639481.260001</v>
      </c>
      <c r="I35" s="28">
        <v>3260882.13</v>
      </c>
      <c r="J35" s="28">
        <v>647005.93000000005</v>
      </c>
      <c r="K35" s="28">
        <v>-16854138.030000001</v>
      </c>
      <c r="L35" s="29">
        <v>-14215954.050000001</v>
      </c>
      <c r="M35" s="28">
        <v>-8298253.6942639984</v>
      </c>
      <c r="N35" s="28">
        <v>9125273.5157370009</v>
      </c>
      <c r="O35" s="29">
        <v>7300218.805737</v>
      </c>
    </row>
    <row r="36" spans="1:16" x14ac:dyDescent="0.2">
      <c r="A36" s="54">
        <f>BS!A36</f>
        <v>6</v>
      </c>
      <c r="B36" s="12" t="str">
        <f>BS!B36</f>
        <v>ტერა ბანკი</v>
      </c>
      <c r="C36" s="69">
        <v>1979286768.09988</v>
      </c>
      <c r="D36" s="24">
        <v>16851182</v>
      </c>
      <c r="E36" s="25">
        <v>14494037.533911999</v>
      </c>
      <c r="F36" s="25">
        <v>-9872921.3900000006</v>
      </c>
      <c r="G36" s="25">
        <v>-6250149.1899999995</v>
      </c>
      <c r="H36" s="26">
        <v>6978260.6099999994</v>
      </c>
      <c r="I36" s="25">
        <v>319563</v>
      </c>
      <c r="J36" s="25">
        <v>307731</v>
      </c>
      <c r="K36" s="25">
        <v>-4249051.5771380002</v>
      </c>
      <c r="L36" s="26">
        <v>-3249500.305104</v>
      </c>
      <c r="M36" s="25">
        <v>-74028.211085000003</v>
      </c>
      <c r="N36" s="25">
        <v>3654732.0938109993</v>
      </c>
      <c r="O36" s="26">
        <v>2976961.0938110002</v>
      </c>
    </row>
    <row r="37" spans="1:16" x14ac:dyDescent="0.2">
      <c r="A37" s="55">
        <f>BS!A37</f>
        <v>7</v>
      </c>
      <c r="B37" s="15" t="str">
        <f>BS!B37</f>
        <v>ქართუ ბანკი</v>
      </c>
      <c r="C37" s="68">
        <v>1946431625.9521699</v>
      </c>
      <c r="D37" s="27">
        <v>8006102.0590859996</v>
      </c>
      <c r="E37" s="28">
        <v>8251185.6628649998</v>
      </c>
      <c r="F37" s="28">
        <v>-3612014.9153760001</v>
      </c>
      <c r="G37" s="28">
        <v>-3034631.0375999999</v>
      </c>
      <c r="H37" s="29">
        <v>4394087.1437099995</v>
      </c>
      <c r="I37" s="28">
        <v>571639.53890000004</v>
      </c>
      <c r="J37" s="28">
        <v>746739.6</v>
      </c>
      <c r="K37" s="28">
        <v>-3986710.1093029999</v>
      </c>
      <c r="L37" s="29">
        <v>-1625860.402605</v>
      </c>
      <c r="M37" s="28">
        <v>-575333.13367599994</v>
      </c>
      <c r="N37" s="28">
        <v>2192893.6074289996</v>
      </c>
      <c r="O37" s="29">
        <v>1615031.2525299999</v>
      </c>
    </row>
    <row r="38" spans="1:16" x14ac:dyDescent="0.2">
      <c r="A38" s="54">
        <f>BS!A38</f>
        <v>8</v>
      </c>
      <c r="B38" s="12" t="str">
        <f>BS!B38</f>
        <v>პროკრედიტ ბანკი</v>
      </c>
      <c r="C38" s="69">
        <v>1926080115.6803999</v>
      </c>
      <c r="D38" s="24">
        <v>11320329.7129</v>
      </c>
      <c r="E38" s="25">
        <v>9790109.1831</v>
      </c>
      <c r="F38" s="25">
        <v>-5278349.2867000001</v>
      </c>
      <c r="G38" s="25">
        <v>-3725271.648</v>
      </c>
      <c r="H38" s="26">
        <v>6041980.4261999996</v>
      </c>
      <c r="I38" s="25">
        <v>330157.27511599998</v>
      </c>
      <c r="J38" s="25">
        <v>1094008.6399999999</v>
      </c>
      <c r="K38" s="25">
        <v>-5766381.3700000001</v>
      </c>
      <c r="L38" s="26">
        <v>-4192999.2875979999</v>
      </c>
      <c r="M38" s="25">
        <v>1552524.1275000002</v>
      </c>
      <c r="N38" s="25">
        <v>3401505.2661020001</v>
      </c>
      <c r="O38" s="26">
        <v>2869154.2261020001</v>
      </c>
    </row>
    <row r="39" spans="1:16" x14ac:dyDescent="0.2">
      <c r="A39" s="55">
        <f>BS!A39</f>
        <v>9</v>
      </c>
      <c r="B39" s="15" t="str">
        <f>BS!B39</f>
        <v>ხალიკ ბანკი</v>
      </c>
      <c r="C39" s="68">
        <v>954794936.53999996</v>
      </c>
      <c r="D39" s="27">
        <v>6601665.4000000004</v>
      </c>
      <c r="E39" s="28">
        <v>6247104.7400000002</v>
      </c>
      <c r="F39" s="28">
        <v>-2887296.96</v>
      </c>
      <c r="G39" s="28">
        <v>-1234715.94</v>
      </c>
      <c r="H39" s="29">
        <v>3714368.4400000004</v>
      </c>
      <c r="I39" s="28">
        <v>10540.35</v>
      </c>
      <c r="J39" s="28">
        <v>117588.36</v>
      </c>
      <c r="K39" s="28">
        <v>-2245715.5499999998</v>
      </c>
      <c r="L39" s="29">
        <v>-1906356.65</v>
      </c>
      <c r="M39" s="28">
        <v>-6590.2100000000009</v>
      </c>
      <c r="N39" s="28">
        <v>1801421.5800000005</v>
      </c>
      <c r="O39" s="29">
        <v>1472555.58</v>
      </c>
    </row>
    <row r="40" spans="1:16" x14ac:dyDescent="0.2">
      <c r="A40" s="54">
        <f>BS!A40</f>
        <v>10</v>
      </c>
      <c r="B40" s="12" t="str">
        <f>BS!B40</f>
        <v>პაშაბანკი</v>
      </c>
      <c r="C40" s="69">
        <v>707724054.45109999</v>
      </c>
      <c r="D40" s="24">
        <v>4519247.6116650002</v>
      </c>
      <c r="E40" s="25">
        <v>3303196.7716649999</v>
      </c>
      <c r="F40" s="25">
        <v>-2523992.2757000001</v>
      </c>
      <c r="G40" s="25">
        <v>-2227802.1660000002</v>
      </c>
      <c r="H40" s="26">
        <v>1995255.3359650001</v>
      </c>
      <c r="I40" s="25">
        <v>56937.977433</v>
      </c>
      <c r="J40" s="25">
        <v>1620209.67</v>
      </c>
      <c r="K40" s="25">
        <v>-2523273.65</v>
      </c>
      <c r="L40" s="26">
        <v>-1449023.522567</v>
      </c>
      <c r="M40" s="25">
        <v>415995.60177000001</v>
      </c>
      <c r="N40" s="25">
        <v>962227.41516800015</v>
      </c>
      <c r="O40" s="26">
        <v>962227.41516700003</v>
      </c>
    </row>
    <row r="41" spans="1:16" x14ac:dyDescent="0.2">
      <c r="A41" s="55">
        <f>BS!A41</f>
        <v>11</v>
      </c>
      <c r="B41" s="15" t="str">
        <f>BS!B41</f>
        <v>იშ ბანკ</v>
      </c>
      <c r="C41" s="68">
        <v>516258062.52333701</v>
      </c>
      <c r="D41" s="27">
        <v>3341776.8196899998</v>
      </c>
      <c r="E41" s="28">
        <v>2679297.121936</v>
      </c>
      <c r="F41" s="28">
        <v>-1561935.9091129999</v>
      </c>
      <c r="G41" s="28">
        <v>-942767.35477800004</v>
      </c>
      <c r="H41" s="29">
        <v>1779840.9105769999</v>
      </c>
      <c r="I41" s="28">
        <v>126446.768935</v>
      </c>
      <c r="J41" s="28">
        <v>53208.4</v>
      </c>
      <c r="K41" s="28">
        <v>-656332.57799999998</v>
      </c>
      <c r="L41" s="29">
        <v>-490383.73906499997</v>
      </c>
      <c r="M41" s="28">
        <v>-211944.64741899999</v>
      </c>
      <c r="N41" s="28">
        <v>1077512.5240929998</v>
      </c>
      <c r="O41" s="29">
        <v>873955.88666099997</v>
      </c>
    </row>
    <row r="42" spans="1:16" x14ac:dyDescent="0.2">
      <c r="A42" s="54">
        <f>BS!A42</f>
        <v>12</v>
      </c>
      <c r="B42" s="12" t="str">
        <f>BS!B42</f>
        <v>ვი–თი–ბი ბანკი</v>
      </c>
      <c r="C42" s="69">
        <v>455481092.89207298</v>
      </c>
      <c r="D42" s="24">
        <v>1240079.4216829999</v>
      </c>
      <c r="E42" s="25">
        <v>1240079.4216829999</v>
      </c>
      <c r="F42" s="25">
        <v>-748957.65</v>
      </c>
      <c r="G42" s="25">
        <v>-50462.649999999994</v>
      </c>
      <c r="H42" s="26">
        <v>491121.77168299991</v>
      </c>
      <c r="I42" s="25">
        <v>-321.82</v>
      </c>
      <c r="J42" s="25">
        <v>3</v>
      </c>
      <c r="K42" s="25">
        <v>-1029595</v>
      </c>
      <c r="L42" s="26">
        <v>-11912390.82</v>
      </c>
      <c r="M42" s="25">
        <v>-737187.62680800003</v>
      </c>
      <c r="N42" s="25">
        <v>-12158456.675125001</v>
      </c>
      <c r="O42" s="26">
        <v>-12138641.675124999</v>
      </c>
    </row>
    <row r="43" spans="1:16" x14ac:dyDescent="0.2">
      <c r="A43" s="55">
        <f>BS!A43</f>
        <v>13</v>
      </c>
      <c r="B43" s="15" t="str">
        <f>BS!B43</f>
        <v>ზირაათ ბანკი</v>
      </c>
      <c r="C43" s="68">
        <v>241991187.91659999</v>
      </c>
      <c r="D43" s="27">
        <v>1847223.7749000001</v>
      </c>
      <c r="E43" s="28">
        <v>1653829.6248999999</v>
      </c>
      <c r="F43" s="28">
        <v>-585264.51</v>
      </c>
      <c r="G43" s="28">
        <v>-401525.49</v>
      </c>
      <c r="H43" s="29">
        <v>1261959.2649000001</v>
      </c>
      <c r="I43" s="28">
        <v>-31920.27</v>
      </c>
      <c r="J43" s="28">
        <v>148847.89000000001</v>
      </c>
      <c r="K43" s="28">
        <v>-595630.43999999994</v>
      </c>
      <c r="L43" s="29">
        <v>-472721.09</v>
      </c>
      <c r="M43" s="28">
        <v>-19885.28290000002</v>
      </c>
      <c r="N43" s="28">
        <v>769352.89199999999</v>
      </c>
      <c r="O43" s="29">
        <v>625212.89199999999</v>
      </c>
    </row>
    <row r="44" spans="1:16" x14ac:dyDescent="0.2">
      <c r="A44" s="54">
        <f>BS!A44</f>
        <v>14</v>
      </c>
      <c r="B44" s="12" t="str">
        <f>BS!B44</f>
        <v>სილქ ბანკი</v>
      </c>
      <c r="C44" s="69">
        <v>228759015.756486</v>
      </c>
      <c r="D44" s="24">
        <v>1922150.3636179999</v>
      </c>
      <c r="E44" s="25">
        <v>1571811.4936180001</v>
      </c>
      <c r="F44" s="25">
        <v>-1149370.690037</v>
      </c>
      <c r="G44" s="25">
        <v>-1101584.343471</v>
      </c>
      <c r="H44" s="26">
        <v>772779.67358099995</v>
      </c>
      <c r="I44" s="25">
        <v>7675.59</v>
      </c>
      <c r="J44" s="25">
        <v>66934.48</v>
      </c>
      <c r="K44" s="25">
        <v>-2325692.4685689998</v>
      </c>
      <c r="L44" s="26">
        <v>-2174522.274487</v>
      </c>
      <c r="M44" s="25">
        <v>-129773.846454</v>
      </c>
      <c r="N44" s="25">
        <v>-1531516.4473600001</v>
      </c>
      <c r="O44" s="26">
        <v>-1563289.9601749999</v>
      </c>
      <c r="P44" s="74"/>
    </row>
    <row r="45" spans="1:16" x14ac:dyDescent="0.2">
      <c r="A45" s="55">
        <f>BS!A45</f>
        <v>15</v>
      </c>
      <c r="B45" s="15" t="str">
        <f>BS!B45</f>
        <v>ემ-ბი-სი ბანკი</v>
      </c>
      <c r="C45" s="68">
        <v>145785550.28424999</v>
      </c>
      <c r="D45" s="27">
        <v>2822222.52</v>
      </c>
      <c r="E45" s="28">
        <v>2551114.48</v>
      </c>
      <c r="F45" s="28">
        <v>-1037917.81</v>
      </c>
      <c r="G45" s="28">
        <v>0</v>
      </c>
      <c r="H45" s="29">
        <v>1784304.71</v>
      </c>
      <c r="I45" s="28">
        <v>-14876.29</v>
      </c>
      <c r="J45" s="28">
        <v>24836.075000000001</v>
      </c>
      <c r="K45" s="28">
        <v>-1120768.1299999999</v>
      </c>
      <c r="L45" s="29">
        <v>-1319390.2401040001</v>
      </c>
      <c r="M45" s="28">
        <v>-170223.91</v>
      </c>
      <c r="N45" s="28">
        <v>294690.55989599985</v>
      </c>
      <c r="O45" s="29">
        <v>294690.55989600002</v>
      </c>
      <c r="P45" s="75"/>
    </row>
    <row r="46" spans="1:16" x14ac:dyDescent="0.2">
      <c r="A46" s="54">
        <f>BS!A46</f>
        <v>16</v>
      </c>
      <c r="B46" s="12" t="str">
        <f>BS!B46</f>
        <v>ჰეშბანკი</v>
      </c>
      <c r="C46" s="69">
        <v>29313569</v>
      </c>
      <c r="D46" s="24">
        <v>216978</v>
      </c>
      <c r="E46" s="25">
        <v>0</v>
      </c>
      <c r="F46" s="25">
        <v>0</v>
      </c>
      <c r="G46" s="25">
        <v>0</v>
      </c>
      <c r="H46" s="26">
        <v>216978</v>
      </c>
      <c r="I46" s="25">
        <v>-100056</v>
      </c>
      <c r="J46" s="25">
        <v>-126</v>
      </c>
      <c r="K46" s="25">
        <v>-762993</v>
      </c>
      <c r="L46" s="26">
        <v>-855014</v>
      </c>
      <c r="M46" s="25">
        <v>1161</v>
      </c>
      <c r="N46" s="25">
        <v>-636875</v>
      </c>
      <c r="O46" s="26">
        <v>-636875</v>
      </c>
      <c r="P46" s="74"/>
    </row>
    <row r="47" spans="1:16" x14ac:dyDescent="0.2">
      <c r="A47" s="55">
        <f>BS!A47</f>
        <v>17</v>
      </c>
      <c r="B47" s="15" t="str">
        <f>BS!B47</f>
        <v>პეივბანკი</v>
      </c>
      <c r="C47" s="68">
        <v>21225770</v>
      </c>
      <c r="D47" s="27">
        <v>54000.03</v>
      </c>
      <c r="E47" s="28">
        <v>0</v>
      </c>
      <c r="F47" s="28">
        <v>-2136.3000000000002</v>
      </c>
      <c r="G47" s="28">
        <v>0</v>
      </c>
      <c r="H47" s="29">
        <v>51863.729999999996</v>
      </c>
      <c r="I47" s="28">
        <v>44271.55</v>
      </c>
      <c r="J47" s="28">
        <v>-264.86</v>
      </c>
      <c r="K47" s="28">
        <v>-308721.5</v>
      </c>
      <c r="L47" s="29">
        <v>-117307.71</v>
      </c>
      <c r="M47" s="28">
        <v>0</v>
      </c>
      <c r="N47" s="28">
        <v>-65443.98000000001</v>
      </c>
      <c r="O47" s="29">
        <v>-65443.98</v>
      </c>
      <c r="P47" s="75"/>
    </row>
    <row r="48" spans="1:16" x14ac:dyDescent="0.2">
      <c r="A48" s="54">
        <f>BS!A48</f>
        <v>18</v>
      </c>
      <c r="B48" s="12" t="str">
        <f>BS!B48</f>
        <v>პეისერა</v>
      </c>
      <c r="C48" s="69">
        <v>18958618.890000001</v>
      </c>
      <c r="D48" s="24">
        <v>51604.4444</v>
      </c>
      <c r="E48" s="25">
        <v>0</v>
      </c>
      <c r="F48" s="25">
        <v>-254.9708</v>
      </c>
      <c r="G48" s="25">
        <v>0</v>
      </c>
      <c r="H48" s="26">
        <v>51349.473599999998</v>
      </c>
      <c r="I48" s="25">
        <v>5836.0117</v>
      </c>
      <c r="J48" s="25">
        <v>75224.100000000006</v>
      </c>
      <c r="K48" s="25">
        <v>-209094.2592</v>
      </c>
      <c r="L48" s="26">
        <v>110202.3625</v>
      </c>
      <c r="M48" s="25">
        <v>3405.38</v>
      </c>
      <c r="N48" s="25">
        <v>164957.21610000002</v>
      </c>
      <c r="O48" s="26">
        <v>166657.92610000001</v>
      </c>
      <c r="P48" s="74"/>
    </row>
  </sheetData>
  <mergeCells count="10">
    <mergeCell ref="O28:O29"/>
    <mergeCell ref="A5:A6"/>
    <mergeCell ref="B5:B6"/>
    <mergeCell ref="A28:A29"/>
    <mergeCell ref="B28:B29"/>
    <mergeCell ref="C28:C29"/>
    <mergeCell ref="D28:H28"/>
    <mergeCell ref="M28:M29"/>
    <mergeCell ref="N28:N29"/>
    <mergeCell ref="I28:L28"/>
  </mergeCells>
  <pageMargins left="0.7" right="0.2" top="0.25" bottom="0.25" header="0.3" footer="0.3"/>
  <pageSetup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8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6" customWidth="1"/>
    <col min="2" max="2" width="30.42578125" style="6" bestFit="1" customWidth="1"/>
    <col min="3" max="6" width="10.85546875" style="6" bestFit="1" customWidth="1"/>
    <col min="7" max="7" width="11.85546875" style="6" bestFit="1" customWidth="1"/>
    <col min="8" max="8" width="9.7109375" style="6" bestFit="1" customWidth="1"/>
    <col min="9" max="9" width="9.42578125" style="6" bestFit="1" customWidth="1"/>
    <col min="10" max="10" width="9" style="6" bestFit="1" customWidth="1"/>
    <col min="11" max="11" width="9.4257812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8.85546875" style="6" bestFit="1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ht="9" hidden="1" customHeight="1" x14ac:dyDescent="0.2"/>
    <row r="2" spans="1:6" x14ac:dyDescent="0.2">
      <c r="A2" s="6" t="s">
        <v>87</v>
      </c>
    </row>
    <row r="3" spans="1:6" x14ac:dyDescent="0.2">
      <c r="B3" s="65">
        <f>'BS-E'!B3</f>
        <v>45688</v>
      </c>
    </row>
    <row r="4" spans="1:6" ht="13.5" thickBot="1" x14ac:dyDescent="0.25"/>
    <row r="5" spans="1:6" ht="15.75" customHeight="1" x14ac:dyDescent="0.2">
      <c r="A5" s="174" t="s">
        <v>0</v>
      </c>
      <c r="B5" s="172" t="s">
        <v>49</v>
      </c>
      <c r="C5" s="199" t="s">
        <v>48</v>
      </c>
      <c r="D5" s="200"/>
      <c r="E5" s="200"/>
      <c r="F5" s="201"/>
    </row>
    <row r="6" spans="1:6" s="11" customFormat="1" ht="180.75" customHeight="1" x14ac:dyDescent="0.2">
      <c r="A6" s="175"/>
      <c r="B6" s="173"/>
      <c r="C6" s="9" t="s">
        <v>5</v>
      </c>
      <c r="D6" s="36" t="s">
        <v>65</v>
      </c>
      <c r="E6" s="36" t="s">
        <v>16</v>
      </c>
      <c r="F6" s="37" t="s">
        <v>66</v>
      </c>
    </row>
    <row r="7" spans="1:6" x14ac:dyDescent="0.2">
      <c r="A7" s="54">
        <f>A31</f>
        <v>1</v>
      </c>
      <c r="B7" s="12" t="str">
        <f t="shared" ref="B7:B24" si="0">B31</f>
        <v>Bank of Georgia</v>
      </c>
      <c r="C7" s="30">
        <f>IS!C7</f>
        <v>0.39461729523672706</v>
      </c>
      <c r="D7" s="31">
        <f>IS!D7</f>
        <v>0.41064226044954127</v>
      </c>
      <c r="E7" s="31">
        <f>IS!E7</f>
        <v>0.52707656590703733</v>
      </c>
      <c r="F7" s="32">
        <f>IS!F7</f>
        <v>0.52986208892946485</v>
      </c>
    </row>
    <row r="8" spans="1:6" x14ac:dyDescent="0.2">
      <c r="A8" s="55">
        <f t="shared" ref="A8" si="1">A32</f>
        <v>2</v>
      </c>
      <c r="B8" s="15" t="str">
        <f t="shared" si="0"/>
        <v>TBC Bank</v>
      </c>
      <c r="C8" s="33">
        <f>IS!C8</f>
        <v>0.38345939431145287</v>
      </c>
      <c r="D8" s="34">
        <f>IS!D8</f>
        <v>0.32067394020007695</v>
      </c>
      <c r="E8" s="34">
        <f>IS!E8</f>
        <v>0.32628605788489873</v>
      </c>
      <c r="F8" s="35">
        <f>IS!F8</f>
        <v>0.37270063894671746</v>
      </c>
    </row>
    <row r="9" spans="1:6" x14ac:dyDescent="0.2">
      <c r="A9" s="54">
        <f t="shared" ref="A9" si="2">A33</f>
        <v>3</v>
      </c>
      <c r="B9" s="12" t="str">
        <f t="shared" si="0"/>
        <v>Liberty Bank</v>
      </c>
      <c r="C9" s="30">
        <f>IS!C9</f>
        <v>5.3112552346042265E-2</v>
      </c>
      <c r="D9" s="31">
        <f>IS!D9</f>
        <v>7.7425638181547157E-2</v>
      </c>
      <c r="E9" s="31">
        <f>IS!E9</f>
        <v>3.325062700524415E-2</v>
      </c>
      <c r="F9" s="32">
        <f>IS!F9</f>
        <v>4.7748732537340063E-2</v>
      </c>
    </row>
    <row r="10" spans="1:6" x14ac:dyDescent="0.2">
      <c r="A10" s="55">
        <f t="shared" ref="A10" si="3">A34</f>
        <v>4</v>
      </c>
      <c r="B10" s="15" t="str">
        <f t="shared" si="0"/>
        <v>Basis Bank</v>
      </c>
      <c r="C10" s="33">
        <f>IS!C10</f>
        <v>4.1753160501012271E-2</v>
      </c>
      <c r="D10" s="34">
        <f>IS!D10</f>
        <v>3.4947748977504349E-2</v>
      </c>
      <c r="E10" s="34">
        <f>IS!E10</f>
        <v>2.7825445604937254E-2</v>
      </c>
      <c r="F10" s="35">
        <f>IS!F10</f>
        <v>2.9728711039335266E-2</v>
      </c>
    </row>
    <row r="11" spans="1:6" x14ac:dyDescent="0.2">
      <c r="A11" s="54">
        <f t="shared" ref="A11" si="4">A35</f>
        <v>5</v>
      </c>
      <c r="B11" s="12" t="str">
        <f t="shared" si="0"/>
        <v>Credo Bank</v>
      </c>
      <c r="C11" s="30">
        <f>IS!C11</f>
        <v>3.1704783593139392E-2</v>
      </c>
      <c r="D11" s="31">
        <f>IS!D11</f>
        <v>8.0844970236673419E-2</v>
      </c>
      <c r="E11" s="31">
        <f>IS!E11</f>
        <v>6.0828202064463668E-2</v>
      </c>
      <c r="F11" s="32">
        <f>IS!F11</f>
        <v>3.0660435804320312E-2</v>
      </c>
    </row>
    <row r="12" spans="1:6" x14ac:dyDescent="0.2">
      <c r="A12" s="55">
        <f t="shared" ref="A12" si="5">A36</f>
        <v>6</v>
      </c>
      <c r="B12" s="15" t="str">
        <f t="shared" si="0"/>
        <v>Tera bank</v>
      </c>
      <c r="C12" s="33">
        <f>IS!C12</f>
        <v>2.057661399990492E-2</v>
      </c>
      <c r="D12" s="34">
        <f>IS!D12</f>
        <v>1.7830800280294566E-2</v>
      </c>
      <c r="E12" s="34">
        <f>IS!E12</f>
        <v>5.9610994698315592E-3</v>
      </c>
      <c r="F12" s="35">
        <f>IS!F12</f>
        <v>1.2503039557803583E-2</v>
      </c>
    </row>
    <row r="13" spans="1:6" x14ac:dyDescent="0.2">
      <c r="A13" s="54">
        <f t="shared" ref="A13" si="6">A37</f>
        <v>7</v>
      </c>
      <c r="B13" s="12" t="str">
        <f t="shared" si="0"/>
        <v>Cartu Bank</v>
      </c>
      <c r="C13" s="30">
        <f>IS!C13</f>
        <v>2.0235052792715907E-2</v>
      </c>
      <c r="D13" s="31">
        <f>IS!D13</f>
        <v>1.1227739210746246E-2</v>
      </c>
      <c r="E13" s="31">
        <f>IS!E13</f>
        <v>1.0663312562066155E-2</v>
      </c>
      <c r="F13" s="32">
        <f>IS!F13</f>
        <v>6.7830243665097925E-3</v>
      </c>
    </row>
    <row r="14" spans="1:6" x14ac:dyDescent="0.2">
      <c r="A14" s="55">
        <f t="shared" ref="A14" si="7">A38</f>
        <v>8</v>
      </c>
      <c r="B14" s="15" t="str">
        <f t="shared" si="0"/>
        <v>ProCredit Bank</v>
      </c>
      <c r="C14" s="33">
        <f>IS!C14</f>
        <v>2.0023479018805756E-2</v>
      </c>
      <c r="D14" s="34">
        <f>IS!D14</f>
        <v>1.5438424028279626E-2</v>
      </c>
      <c r="E14" s="34">
        <f>IS!E14</f>
        <v>6.1587241253055567E-3</v>
      </c>
      <c r="F14" s="35">
        <f>IS!F14</f>
        <v>1.2050257848841787E-2</v>
      </c>
    </row>
    <row r="15" spans="1:6" x14ac:dyDescent="0.2">
      <c r="A15" s="54">
        <f t="shared" ref="A15" si="8">A39</f>
        <v>9</v>
      </c>
      <c r="B15" s="12" t="str">
        <f t="shared" si="0"/>
        <v>HALYK Bank</v>
      </c>
      <c r="C15" s="30">
        <f>IS!C15</f>
        <v>9.9260234418218889E-3</v>
      </c>
      <c r="D15" s="31">
        <f>IS!D15</f>
        <v>9.4909269691303925E-3</v>
      </c>
      <c r="E15" s="31">
        <f>IS!E15</f>
        <v>1.9661874120858509E-4</v>
      </c>
      <c r="F15" s="32">
        <f>IS!F15</f>
        <v>6.1846359719248973E-3</v>
      </c>
    </row>
    <row r="16" spans="1:6" x14ac:dyDescent="0.2">
      <c r="A16" s="55">
        <f t="shared" ref="A16" si="9">A40</f>
        <v>10</v>
      </c>
      <c r="B16" s="15" t="str">
        <f t="shared" si="0"/>
        <v>Pasha Bank</v>
      </c>
      <c r="C16" s="33">
        <f>IS!C16</f>
        <v>7.3574809479821221E-3</v>
      </c>
      <c r="D16" s="34">
        <f>IS!D16</f>
        <v>5.0982617864402105E-3</v>
      </c>
      <c r="E16" s="34">
        <f>IS!E16</f>
        <v>1.0621159116954639E-3</v>
      </c>
      <c r="F16" s="35">
        <f>IS!F16</f>
        <v>4.0412914567300347E-3</v>
      </c>
    </row>
    <row r="17" spans="1:22" x14ac:dyDescent="0.2">
      <c r="A17" s="54">
        <f t="shared" ref="A17" si="10">A41</f>
        <v>11</v>
      </c>
      <c r="B17" s="12" t="str">
        <f t="shared" si="0"/>
        <v>IS Bank</v>
      </c>
      <c r="C17" s="30">
        <f>IS!C17</f>
        <v>5.3670054527164045E-3</v>
      </c>
      <c r="D17" s="31">
        <f>IS!D17</f>
        <v>4.5478364281376568E-3</v>
      </c>
      <c r="E17" s="31">
        <f>IS!E17</f>
        <v>2.3587266587819684E-3</v>
      </c>
      <c r="F17" s="32">
        <f>IS!F17</f>
        <v>3.670556879434825E-3</v>
      </c>
    </row>
    <row r="18" spans="1:22" x14ac:dyDescent="0.2">
      <c r="A18" s="55">
        <f t="shared" ref="A18" si="11">A42</f>
        <v>12</v>
      </c>
      <c r="B18" s="15" t="str">
        <f t="shared" si="0"/>
        <v>VTB Bank Georgia</v>
      </c>
      <c r="C18" s="33">
        <f>IS!C18</f>
        <v>4.7351696498695904E-3</v>
      </c>
      <c r="D18" s="34">
        <f>IS!D18</f>
        <v>1.2549107454707111E-3</v>
      </c>
      <c r="E18" s="34">
        <f>IS!E18</f>
        <v>-6.0032013449028585E-6</v>
      </c>
      <c r="F18" s="35">
        <f>IS!F18</f>
        <v>-5.0981491614927536E-2</v>
      </c>
    </row>
    <row r="19" spans="1:22" x14ac:dyDescent="0.2">
      <c r="A19" s="54">
        <f t="shared" ref="A19" si="12">A43</f>
        <v>13</v>
      </c>
      <c r="B19" s="12" t="str">
        <f t="shared" si="0"/>
        <v>Ziraat Bank</v>
      </c>
      <c r="C19" s="30">
        <f>IS!C19</f>
        <v>2.5157341247314712E-3</v>
      </c>
      <c r="D19" s="31">
        <f>IS!D19</f>
        <v>3.2245490490930874E-3</v>
      </c>
      <c r="E19" s="31">
        <f>IS!E19</f>
        <v>-5.9543784660264236E-4</v>
      </c>
      <c r="F19" s="32">
        <f>IS!F19</f>
        <v>2.6258527654177887E-3</v>
      </c>
    </row>
    <row r="20" spans="1:22" x14ac:dyDescent="0.2">
      <c r="A20" s="55">
        <f t="shared" ref="A20" si="13">A44</f>
        <v>14</v>
      </c>
      <c r="B20" s="15" t="str">
        <f t="shared" si="0"/>
        <v>Silk Bank</v>
      </c>
      <c r="C20" s="33">
        <f>IS!C20</f>
        <v>2.3781728055193305E-3</v>
      </c>
      <c r="D20" s="34">
        <f>IS!D20</f>
        <v>1.9746009486300968E-3</v>
      </c>
      <c r="E20" s="34">
        <f>IS!E20</f>
        <v>1.4317976574147951E-4</v>
      </c>
      <c r="F20" s="35">
        <f>IS!F20</f>
        <v>-6.5657143632210776E-3</v>
      </c>
    </row>
    <row r="21" spans="1:22" x14ac:dyDescent="0.2">
      <c r="A21" s="54">
        <f t="shared" ref="A21" si="14">A45</f>
        <v>15</v>
      </c>
      <c r="B21" s="12" t="str">
        <f t="shared" si="0"/>
        <v>MBC Bank</v>
      </c>
      <c r="C21" s="30">
        <f>IS!C21</f>
        <v>1.515582806549316E-3</v>
      </c>
      <c r="D21" s="31">
        <f>IS!D21</f>
        <v>4.5592422956526575E-3</v>
      </c>
      <c r="E21" s="31">
        <f>IS!E21</f>
        <v>-2.7750097612070398E-4</v>
      </c>
      <c r="F21" s="32">
        <f>IS!F21</f>
        <v>1.2376808468713217E-3</v>
      </c>
    </row>
    <row r="22" spans="1:22" x14ac:dyDescent="0.2">
      <c r="A22" s="55">
        <f t="shared" ref="A22" si="15">A46</f>
        <v>16</v>
      </c>
      <c r="B22" s="15" t="str">
        <f t="shared" si="0"/>
        <v>HashBank</v>
      </c>
      <c r="C22" s="33">
        <f>IS!C22</f>
        <v>3.0474310443232401E-4</v>
      </c>
      <c r="D22" s="34">
        <f>IS!D22</f>
        <v>5.5442059267226979E-4</v>
      </c>
      <c r="E22" s="34">
        <f>IS!E22</f>
        <v>-1.8664356278839116E-3</v>
      </c>
      <c r="F22" s="35">
        <f>IS!F22</f>
        <v>-2.6748328471375383E-3</v>
      </c>
    </row>
    <row r="23" spans="1:22" x14ac:dyDescent="0.2">
      <c r="A23" s="54">
        <f t="shared" ref="A23" si="16">A47</f>
        <v>17</v>
      </c>
      <c r="B23" s="12" t="str">
        <f t="shared" si="0"/>
        <v>PaveBank</v>
      </c>
      <c r="C23" s="30">
        <f>IS!C23</f>
        <v>2.2066255541133495E-4</v>
      </c>
      <c r="D23" s="31">
        <f>IS!D23</f>
        <v>1.3252182214231199E-4</v>
      </c>
      <c r="E23" s="31">
        <f>IS!E23</f>
        <v>8.2583751320904281E-4</v>
      </c>
      <c r="F23" s="32">
        <f>IS!F23</f>
        <v>-2.7486038445756564E-4</v>
      </c>
    </row>
    <row r="24" spans="1:22" ht="13.5" thickBot="1" x14ac:dyDescent="0.25">
      <c r="A24" s="55">
        <f t="shared" ref="A24" si="17">A48</f>
        <v>18</v>
      </c>
      <c r="B24" s="15" t="str">
        <f t="shared" si="0"/>
        <v>Paysera</v>
      </c>
      <c r="C24" s="33">
        <f>IS!C24</f>
        <v>1.9709331116548454E-4</v>
      </c>
      <c r="D24" s="34">
        <f>IS!D24</f>
        <v>1.3120779796440684E-4</v>
      </c>
      <c r="E24" s="34">
        <f>IS!E24</f>
        <v>1.0886443753125604E-4</v>
      </c>
      <c r="F24" s="35">
        <f>IS!F24</f>
        <v>6.9995225902743936E-4</v>
      </c>
    </row>
    <row r="25" spans="1:22" ht="13.5" thickBot="1" x14ac:dyDescent="0.25">
      <c r="A25" s="18"/>
      <c r="B25" s="19" t="s">
        <v>51</v>
      </c>
      <c r="C25" s="20">
        <f>SUM(C7:C24)</f>
        <v>0.99999999999999978</v>
      </c>
      <c r="D25" s="21">
        <f t="shared" ref="D25:F25" si="18">SUM(D7:D24)</f>
        <v>0.99999999999999722</v>
      </c>
      <c r="E25" s="21">
        <f t="shared" si="18"/>
        <v>1.0000000000000002</v>
      </c>
      <c r="F25" s="21">
        <f t="shared" si="18"/>
        <v>0.99999999999999512</v>
      </c>
    </row>
    <row r="26" spans="1:22" x14ac:dyDescent="0.2">
      <c r="A26" s="127"/>
      <c r="B26" s="128"/>
      <c r="C26" s="129"/>
      <c r="D26" s="129"/>
      <c r="E26" s="129"/>
      <c r="F26" s="129"/>
    </row>
    <row r="27" spans="1:22" ht="13.5" thickBot="1" x14ac:dyDescent="0.25">
      <c r="B27" s="62" t="s">
        <v>54</v>
      </c>
      <c r="U27" s="23"/>
      <c r="V27" s="23"/>
    </row>
    <row r="28" spans="1:22" ht="15.75" customHeight="1" x14ac:dyDescent="0.2">
      <c r="A28" s="174" t="s">
        <v>0</v>
      </c>
      <c r="B28" s="172" t="s">
        <v>49</v>
      </c>
      <c r="C28" s="185" t="s">
        <v>5</v>
      </c>
      <c r="D28" s="187" t="s">
        <v>284</v>
      </c>
      <c r="E28" s="188"/>
      <c r="F28" s="188"/>
      <c r="G28" s="188"/>
      <c r="H28" s="189"/>
      <c r="I28" s="202" t="s">
        <v>283</v>
      </c>
      <c r="J28" s="203"/>
      <c r="K28" s="203"/>
      <c r="L28" s="204"/>
      <c r="M28" s="197" t="s">
        <v>14</v>
      </c>
      <c r="N28" s="197" t="s">
        <v>243</v>
      </c>
      <c r="O28" s="195" t="str">
        <f>'BS-E'!$R$29</f>
        <v>NET Income of 1 months 2025</v>
      </c>
      <c r="P28" s="38"/>
    </row>
    <row r="29" spans="1:22" ht="131.25" customHeight="1" x14ac:dyDescent="0.2">
      <c r="A29" s="175"/>
      <c r="B29" s="173"/>
      <c r="C29" s="186"/>
      <c r="D29" s="39" t="s">
        <v>17</v>
      </c>
      <c r="E29" s="36" t="s">
        <v>18</v>
      </c>
      <c r="F29" s="36" t="s">
        <v>19</v>
      </c>
      <c r="G29" s="36" t="s">
        <v>20</v>
      </c>
      <c r="H29" s="37" t="s">
        <v>15</v>
      </c>
      <c r="I29" s="36" t="s">
        <v>242</v>
      </c>
      <c r="J29" s="36" t="s">
        <v>21</v>
      </c>
      <c r="K29" s="40" t="s">
        <v>282</v>
      </c>
      <c r="L29" s="40" t="s">
        <v>67</v>
      </c>
      <c r="M29" s="198"/>
      <c r="N29" s="198"/>
      <c r="O29" s="196"/>
      <c r="P29" s="38"/>
    </row>
    <row r="30" spans="1:22" x14ac:dyDescent="0.2">
      <c r="A30" s="133"/>
      <c r="B30" s="120" t="str">
        <f>'BS-E'!B30</f>
        <v>Consolidated</v>
      </c>
      <c r="C30" s="134">
        <f>IS!C30</f>
        <v>96191082172.656097</v>
      </c>
      <c r="D30" s="135">
        <f>IS!D30</f>
        <v>784219794.57601905</v>
      </c>
      <c r="E30" s="135">
        <f>IS!E30</f>
        <v>659730742.11054099</v>
      </c>
      <c r="F30" s="135">
        <f>IS!F30</f>
        <v>-392859872.40180701</v>
      </c>
      <c r="G30" s="135">
        <f>IS!G30</f>
        <v>-239394252.02013499</v>
      </c>
      <c r="H30" s="135">
        <f>IS!H30</f>
        <v>391359922.17421204</v>
      </c>
      <c r="I30" s="136">
        <f>IS!I30</f>
        <v>53608063.683095999</v>
      </c>
      <c r="J30" s="136">
        <f>IS!J30</f>
        <v>62029577.494999997</v>
      </c>
      <c r="K30" s="134">
        <f>IS!K30</f>
        <v>-194555874.60220999</v>
      </c>
      <c r="L30" s="136">
        <f>IS!L30</f>
        <v>-73073881.602808997</v>
      </c>
      <c r="M30" s="136">
        <f>IS!M30</f>
        <v>-33949960.672885001</v>
      </c>
      <c r="N30" s="136">
        <f>IS!N30</f>
        <v>284336079.89851803</v>
      </c>
      <c r="O30" s="137">
        <f>IS!O30</f>
        <v>238098990.25337201</v>
      </c>
    </row>
    <row r="31" spans="1:22" x14ac:dyDescent="0.2">
      <c r="A31" s="55">
        <f>'BS-E'!A31</f>
        <v>1</v>
      </c>
      <c r="B31" s="15" t="str">
        <f>'BS-E'!B31</f>
        <v>Bank of Georgia</v>
      </c>
      <c r="C31" s="45">
        <f>IS!C31</f>
        <v>37958664672.867302</v>
      </c>
      <c r="D31" s="46">
        <f>IS!D31</f>
        <v>307230209.161075</v>
      </c>
      <c r="E31" s="47">
        <f>IS!E31</f>
        <v>251250611.349861</v>
      </c>
      <c r="F31" s="47">
        <f>IS!F31</f>
        <v>-146521286.07010001</v>
      </c>
      <c r="G31" s="47">
        <f>IS!G31</f>
        <v>-89124145.950100005</v>
      </c>
      <c r="H31" s="48">
        <f>IS!H31</f>
        <v>160708923.09097499</v>
      </c>
      <c r="I31" s="47">
        <f>IS!I31</f>
        <v>28255554.111012001</v>
      </c>
      <c r="J31" s="47">
        <f>IS!J31</f>
        <v>27060773.66</v>
      </c>
      <c r="K31" s="45">
        <f>IS!K31</f>
        <v>-65990156.109999999</v>
      </c>
      <c r="L31" s="47">
        <f>IS!L31</f>
        <v>-2648677.4937780001</v>
      </c>
      <c r="M31" s="47">
        <f>IS!M31</f>
        <v>-8165757.2495490015</v>
      </c>
      <c r="N31" s="47">
        <f>IS!N31</f>
        <v>149894488.34764799</v>
      </c>
      <c r="O31" s="48">
        <f>IS!O31</f>
        <v>126159628.34764799</v>
      </c>
    </row>
    <row r="32" spans="1:22" x14ac:dyDescent="0.2">
      <c r="A32" s="54">
        <f>'BS-E'!A32</f>
        <v>2</v>
      </c>
      <c r="B32" s="12" t="str">
        <f>'BS-E'!B32</f>
        <v>TBC Bank</v>
      </c>
      <c r="C32" s="41">
        <f>IS!C32</f>
        <v>36885374108.089897</v>
      </c>
      <c r="D32" s="42">
        <f>IS!D32</f>
        <v>278232112.10000002</v>
      </c>
      <c r="E32" s="43">
        <f>IS!E32</f>
        <v>231215853.55000001</v>
      </c>
      <c r="F32" s="43">
        <f>IS!F32</f>
        <v>-152733183.81999999</v>
      </c>
      <c r="G32" s="43">
        <f>IS!G32</f>
        <v>-93531587.140000001</v>
      </c>
      <c r="H32" s="44">
        <f>IS!H32</f>
        <v>125498928.28000003</v>
      </c>
      <c r="I32" s="43">
        <f>IS!I32</f>
        <v>17491563.77</v>
      </c>
      <c r="J32" s="43">
        <f>IS!J32</f>
        <v>26134301.100000001</v>
      </c>
      <c r="K32" s="41">
        <f>IS!K32</f>
        <v>-57263694.609999999</v>
      </c>
      <c r="L32" s="43">
        <f>IS!L32</f>
        <v>-6284683.6699999999</v>
      </c>
      <c r="M32" s="43">
        <f>IS!M32</f>
        <v>-15847863.879999999</v>
      </c>
      <c r="N32" s="43">
        <f>IS!N32</f>
        <v>103366380.73000003</v>
      </c>
      <c r="O32" s="44">
        <f>IS!O32</f>
        <v>88739645.799999997</v>
      </c>
    </row>
    <row r="33" spans="1:16" x14ac:dyDescent="0.2">
      <c r="A33" s="55">
        <f>'BS-E'!A33</f>
        <v>3</v>
      </c>
      <c r="B33" s="15" t="str">
        <f>'BS-E'!B33</f>
        <v>Liberty Bank</v>
      </c>
      <c r="C33" s="45">
        <f>IS!C33</f>
        <v>5108953887.11765</v>
      </c>
      <c r="D33" s="46">
        <f>IS!D33</f>
        <v>55743875.126999997</v>
      </c>
      <c r="E33" s="47">
        <f>IS!E33</f>
        <v>49334553.376999997</v>
      </c>
      <c r="F33" s="47">
        <f>IS!F33</f>
        <v>-25442583.393980999</v>
      </c>
      <c r="G33" s="47">
        <f>IS!G33</f>
        <v>-17408213.260185998</v>
      </c>
      <c r="H33" s="48">
        <f>IS!H33</f>
        <v>30301291.733018998</v>
      </c>
      <c r="I33" s="47">
        <f>IS!I33</f>
        <v>1782501.73</v>
      </c>
      <c r="J33" s="47">
        <f>IS!J33</f>
        <v>2832214.68</v>
      </c>
      <c r="K33" s="45">
        <f>IS!K33</f>
        <v>-20881349.739999998</v>
      </c>
      <c r="L33" s="47">
        <f>IS!L33</f>
        <v>-16044233.699999999</v>
      </c>
      <c r="M33" s="47">
        <f>IS!M33</f>
        <v>-967297.04</v>
      </c>
      <c r="N33" s="47">
        <f>IS!N33</f>
        <v>13289760.993019</v>
      </c>
      <c r="O33" s="48">
        <f>IS!O33</f>
        <v>11368925.003018999</v>
      </c>
    </row>
    <row r="34" spans="1:16" x14ac:dyDescent="0.2">
      <c r="A34" s="54">
        <f>'BS-E'!A34</f>
        <v>4</v>
      </c>
      <c r="B34" s="12" t="str">
        <f>'BS-E'!B34</f>
        <v>Basis Bank</v>
      </c>
      <c r="C34" s="41">
        <f>IS!C34</f>
        <v>4016281692.7209702</v>
      </c>
      <c r="D34" s="42">
        <f>IS!D34</f>
        <v>32442926.899999999</v>
      </c>
      <c r="E34" s="43">
        <f>IS!E34</f>
        <v>28585919.949999999</v>
      </c>
      <c r="F34" s="43">
        <f>IS!F34</f>
        <v>-18765778.579999998</v>
      </c>
      <c r="G34" s="43">
        <f>IS!G34</f>
        <v>-13389852.899999999</v>
      </c>
      <c r="H34" s="44">
        <f>IS!H34</f>
        <v>13677148.32</v>
      </c>
      <c r="I34" s="43">
        <f>IS!I34</f>
        <v>1491668.26</v>
      </c>
      <c r="J34" s="43">
        <f>IS!J34</f>
        <v>1100341.77</v>
      </c>
      <c r="K34" s="41">
        <f>IS!K34</f>
        <v>-7786576.4800000004</v>
      </c>
      <c r="L34" s="43">
        <f>IS!L34</f>
        <v>-4225065.01</v>
      </c>
      <c r="M34" s="43">
        <f>IS!M34</f>
        <v>-718908.05</v>
      </c>
      <c r="N34" s="43">
        <f>IS!N34</f>
        <v>8733175.2599999998</v>
      </c>
      <c r="O34" s="44">
        <f>IS!O34</f>
        <v>7078376.0800000001</v>
      </c>
    </row>
    <row r="35" spans="1:16" x14ac:dyDescent="0.2">
      <c r="A35" s="55">
        <f>'BS-E'!A35</f>
        <v>5</v>
      </c>
      <c r="B35" s="15" t="str">
        <f>'BS-E'!B35</f>
        <v>Credo Bank</v>
      </c>
      <c r="C35" s="45">
        <f>IS!C35</f>
        <v>3049717443.87395</v>
      </c>
      <c r="D35" s="46">
        <f>IS!D35</f>
        <v>51776109.130001001</v>
      </c>
      <c r="E35" s="47">
        <f>IS!E35</f>
        <v>47562037.850001</v>
      </c>
      <c r="F35" s="47">
        <f>IS!F35</f>
        <v>-20136627.870000001</v>
      </c>
      <c r="G35" s="47">
        <f>IS!G35</f>
        <v>-6971542.9500000002</v>
      </c>
      <c r="H35" s="48">
        <f>IS!H35</f>
        <v>31639481.260001</v>
      </c>
      <c r="I35" s="47">
        <f>IS!I35</f>
        <v>3260882.13</v>
      </c>
      <c r="J35" s="47">
        <f>IS!J35</f>
        <v>647005.93000000005</v>
      </c>
      <c r="K35" s="45">
        <f>IS!K35</f>
        <v>-16854138.030000001</v>
      </c>
      <c r="L35" s="47">
        <f>IS!L35</f>
        <v>-14215954.050000001</v>
      </c>
      <c r="M35" s="47">
        <f>IS!M35</f>
        <v>-8298253.6942639984</v>
      </c>
      <c r="N35" s="47">
        <f>IS!N35</f>
        <v>9125273.5157370009</v>
      </c>
      <c r="O35" s="48">
        <f>IS!O35</f>
        <v>7300218.805737</v>
      </c>
    </row>
    <row r="36" spans="1:16" x14ac:dyDescent="0.2">
      <c r="A36" s="54">
        <f>'BS-E'!A36</f>
        <v>6</v>
      </c>
      <c r="B36" s="12" t="str">
        <f>'BS-E'!B36</f>
        <v>Tera bank</v>
      </c>
      <c r="C36" s="41">
        <f>IS!C36</f>
        <v>1979286768.09988</v>
      </c>
      <c r="D36" s="42">
        <f>IS!D36</f>
        <v>16851182</v>
      </c>
      <c r="E36" s="43">
        <f>IS!E36</f>
        <v>14494037.533911999</v>
      </c>
      <c r="F36" s="43">
        <f>IS!F36</f>
        <v>-9872921.3900000006</v>
      </c>
      <c r="G36" s="43">
        <f>IS!G36</f>
        <v>-6250149.1899999995</v>
      </c>
      <c r="H36" s="44">
        <f>IS!H36</f>
        <v>6978260.6099999994</v>
      </c>
      <c r="I36" s="43">
        <f>IS!I36</f>
        <v>319563</v>
      </c>
      <c r="J36" s="43">
        <f>IS!J36</f>
        <v>307731</v>
      </c>
      <c r="K36" s="41">
        <f>IS!K36</f>
        <v>-4249051.5771380002</v>
      </c>
      <c r="L36" s="43">
        <f>IS!L36</f>
        <v>-3249500.305104</v>
      </c>
      <c r="M36" s="43">
        <f>IS!M36</f>
        <v>-74028.211085000003</v>
      </c>
      <c r="N36" s="43">
        <f>IS!N36</f>
        <v>3654732.0938109993</v>
      </c>
      <c r="O36" s="44">
        <f>IS!O36</f>
        <v>2976961.0938110002</v>
      </c>
    </row>
    <row r="37" spans="1:16" x14ac:dyDescent="0.2">
      <c r="A37" s="55">
        <f>'BS-E'!A37</f>
        <v>7</v>
      </c>
      <c r="B37" s="15" t="str">
        <f>'BS-E'!B37</f>
        <v>Cartu Bank</v>
      </c>
      <c r="C37" s="45">
        <f>IS!C37</f>
        <v>1946431625.9521699</v>
      </c>
      <c r="D37" s="46">
        <f>IS!D37</f>
        <v>8006102.0590859996</v>
      </c>
      <c r="E37" s="47">
        <f>IS!E37</f>
        <v>8251185.6628649998</v>
      </c>
      <c r="F37" s="47">
        <f>IS!F37</f>
        <v>-3612014.9153760001</v>
      </c>
      <c r="G37" s="47">
        <f>IS!G37</f>
        <v>-3034631.0375999999</v>
      </c>
      <c r="H37" s="48">
        <f>IS!H37</f>
        <v>4394087.1437099995</v>
      </c>
      <c r="I37" s="47">
        <f>IS!I37</f>
        <v>571639.53890000004</v>
      </c>
      <c r="J37" s="47">
        <f>IS!J37</f>
        <v>746739.6</v>
      </c>
      <c r="K37" s="45">
        <f>IS!K37</f>
        <v>-3986710.1093029999</v>
      </c>
      <c r="L37" s="47">
        <f>IS!L37</f>
        <v>-1625860.402605</v>
      </c>
      <c r="M37" s="47">
        <f>IS!M37</f>
        <v>-575333.13367599994</v>
      </c>
      <c r="N37" s="47">
        <f>IS!N37</f>
        <v>2192893.6074289996</v>
      </c>
      <c r="O37" s="48">
        <f>IS!O37</f>
        <v>1615031.2525299999</v>
      </c>
    </row>
    <row r="38" spans="1:16" x14ac:dyDescent="0.2">
      <c r="A38" s="54">
        <f>'BS-E'!A38</f>
        <v>8</v>
      </c>
      <c r="B38" s="12" t="str">
        <f>'BS-E'!B38</f>
        <v>ProCredit Bank</v>
      </c>
      <c r="C38" s="41">
        <f>IS!C38</f>
        <v>1926080115.6803999</v>
      </c>
      <c r="D38" s="42">
        <f>IS!D38</f>
        <v>11320329.7129</v>
      </c>
      <c r="E38" s="43">
        <f>IS!E38</f>
        <v>9790109.1831</v>
      </c>
      <c r="F38" s="43">
        <f>IS!F38</f>
        <v>-5278349.2867000001</v>
      </c>
      <c r="G38" s="43">
        <f>IS!G38</f>
        <v>-3725271.648</v>
      </c>
      <c r="H38" s="44">
        <f>IS!H38</f>
        <v>6041980.4261999996</v>
      </c>
      <c r="I38" s="43">
        <f>IS!I38</f>
        <v>330157.27511599998</v>
      </c>
      <c r="J38" s="43">
        <f>IS!J38</f>
        <v>1094008.6399999999</v>
      </c>
      <c r="K38" s="41">
        <f>IS!K38</f>
        <v>-5766381.3700000001</v>
      </c>
      <c r="L38" s="43">
        <f>IS!L38</f>
        <v>-4192999.2875979999</v>
      </c>
      <c r="M38" s="43">
        <f>IS!M38</f>
        <v>1552524.1275000002</v>
      </c>
      <c r="N38" s="43">
        <f>IS!N38</f>
        <v>3401505.2661020001</v>
      </c>
      <c r="O38" s="44">
        <f>IS!O38</f>
        <v>2869154.2261020001</v>
      </c>
    </row>
    <row r="39" spans="1:16" x14ac:dyDescent="0.2">
      <c r="A39" s="55">
        <f>'BS-E'!A39</f>
        <v>9</v>
      </c>
      <c r="B39" s="15" t="str">
        <f>'BS-E'!B39</f>
        <v>HALYK Bank</v>
      </c>
      <c r="C39" s="45">
        <f>IS!C39</f>
        <v>954794936.53999996</v>
      </c>
      <c r="D39" s="46">
        <f>IS!D39</f>
        <v>6601665.4000000004</v>
      </c>
      <c r="E39" s="47">
        <f>IS!E39</f>
        <v>6247104.7400000002</v>
      </c>
      <c r="F39" s="47">
        <f>IS!F39</f>
        <v>-2887296.96</v>
      </c>
      <c r="G39" s="47">
        <f>IS!G39</f>
        <v>-1234715.94</v>
      </c>
      <c r="H39" s="48">
        <f>IS!H39</f>
        <v>3714368.4400000004</v>
      </c>
      <c r="I39" s="47">
        <f>IS!I39</f>
        <v>10540.35</v>
      </c>
      <c r="J39" s="47">
        <f>IS!J39</f>
        <v>117588.36</v>
      </c>
      <c r="K39" s="45">
        <f>IS!K39</f>
        <v>-2245715.5499999998</v>
      </c>
      <c r="L39" s="47">
        <f>IS!L39</f>
        <v>-1906356.65</v>
      </c>
      <c r="M39" s="47">
        <f>IS!M39</f>
        <v>-6590.2100000000009</v>
      </c>
      <c r="N39" s="47">
        <f>IS!N39</f>
        <v>1801421.5800000005</v>
      </c>
      <c r="O39" s="48">
        <f>IS!O39</f>
        <v>1472555.58</v>
      </c>
    </row>
    <row r="40" spans="1:16" x14ac:dyDescent="0.2">
      <c r="A40" s="54">
        <f>'BS-E'!A40</f>
        <v>10</v>
      </c>
      <c r="B40" s="12" t="str">
        <f>'BS-E'!B40</f>
        <v>Pasha Bank</v>
      </c>
      <c r="C40" s="41">
        <f>IS!C40</f>
        <v>707724054.45109999</v>
      </c>
      <c r="D40" s="42">
        <f>IS!D40</f>
        <v>4519247.6116650002</v>
      </c>
      <c r="E40" s="43">
        <f>IS!E40</f>
        <v>3303196.7716649999</v>
      </c>
      <c r="F40" s="43">
        <f>IS!F40</f>
        <v>-2523992.2757000001</v>
      </c>
      <c r="G40" s="43">
        <f>IS!G40</f>
        <v>-2227802.1660000002</v>
      </c>
      <c r="H40" s="44">
        <f>IS!H40</f>
        <v>1995255.3359650001</v>
      </c>
      <c r="I40" s="43">
        <f>IS!I40</f>
        <v>56937.977433</v>
      </c>
      <c r="J40" s="43">
        <f>IS!J40</f>
        <v>1620209.67</v>
      </c>
      <c r="K40" s="41">
        <f>IS!K40</f>
        <v>-2523273.65</v>
      </c>
      <c r="L40" s="43">
        <f>IS!L40</f>
        <v>-1449023.522567</v>
      </c>
      <c r="M40" s="43">
        <f>IS!M40</f>
        <v>415995.60177000001</v>
      </c>
      <c r="N40" s="43">
        <f>IS!N40</f>
        <v>962227.41516800015</v>
      </c>
      <c r="O40" s="44">
        <f>IS!O40</f>
        <v>962227.41516700003</v>
      </c>
    </row>
    <row r="41" spans="1:16" x14ac:dyDescent="0.2">
      <c r="A41" s="55">
        <f>'BS-E'!A41</f>
        <v>11</v>
      </c>
      <c r="B41" s="15" t="str">
        <f>'BS-E'!B41</f>
        <v>IS Bank</v>
      </c>
      <c r="C41" s="45">
        <f>IS!C41</f>
        <v>516258062.52333701</v>
      </c>
      <c r="D41" s="46">
        <f>IS!D41</f>
        <v>3341776.8196899998</v>
      </c>
      <c r="E41" s="47">
        <f>IS!E41</f>
        <v>2679297.121936</v>
      </c>
      <c r="F41" s="47">
        <f>IS!F41</f>
        <v>-1561935.9091129999</v>
      </c>
      <c r="G41" s="47">
        <f>IS!G41</f>
        <v>-942767.35477800004</v>
      </c>
      <c r="H41" s="48">
        <f>IS!H41</f>
        <v>1779840.9105769999</v>
      </c>
      <c r="I41" s="47">
        <f>IS!I41</f>
        <v>126446.768935</v>
      </c>
      <c r="J41" s="47">
        <f>IS!J41</f>
        <v>53208.4</v>
      </c>
      <c r="K41" s="45">
        <f>IS!K41</f>
        <v>-656332.57799999998</v>
      </c>
      <c r="L41" s="47">
        <f>IS!L41</f>
        <v>-490383.73906499997</v>
      </c>
      <c r="M41" s="47">
        <f>IS!M41</f>
        <v>-211944.64741899999</v>
      </c>
      <c r="N41" s="47">
        <f>IS!N41</f>
        <v>1077512.5240929998</v>
      </c>
      <c r="O41" s="48">
        <f>IS!O41</f>
        <v>873955.88666099997</v>
      </c>
    </row>
    <row r="42" spans="1:16" x14ac:dyDescent="0.2">
      <c r="A42" s="54">
        <f>'BS-E'!A42</f>
        <v>12</v>
      </c>
      <c r="B42" s="12" t="str">
        <f>'BS-E'!B42</f>
        <v>VTB Bank Georgia</v>
      </c>
      <c r="C42" s="41">
        <f>IS!C42</f>
        <v>455481092.89207298</v>
      </c>
      <c r="D42" s="42">
        <f>IS!D42</f>
        <v>1240079.4216829999</v>
      </c>
      <c r="E42" s="43">
        <f>IS!E42</f>
        <v>1240079.4216829999</v>
      </c>
      <c r="F42" s="43">
        <f>IS!F42</f>
        <v>-748957.65</v>
      </c>
      <c r="G42" s="43">
        <f>IS!G42</f>
        <v>-50462.649999999994</v>
      </c>
      <c r="H42" s="44">
        <f>IS!H42</f>
        <v>491121.77168299991</v>
      </c>
      <c r="I42" s="43">
        <f>IS!I42</f>
        <v>-321.82</v>
      </c>
      <c r="J42" s="43">
        <f>IS!J42</f>
        <v>3</v>
      </c>
      <c r="K42" s="41">
        <f>IS!K42</f>
        <v>-1029595</v>
      </c>
      <c r="L42" s="43">
        <f>IS!L42</f>
        <v>-11912390.82</v>
      </c>
      <c r="M42" s="43">
        <f>IS!M42</f>
        <v>-737187.62680800003</v>
      </c>
      <c r="N42" s="43">
        <f>IS!N42</f>
        <v>-12158456.675125001</v>
      </c>
      <c r="O42" s="44">
        <f>IS!O42</f>
        <v>-12138641.675124999</v>
      </c>
    </row>
    <row r="43" spans="1:16" x14ac:dyDescent="0.2">
      <c r="A43" s="55">
        <f>'BS-E'!A43</f>
        <v>13</v>
      </c>
      <c r="B43" s="15" t="str">
        <f>'BS-E'!B43</f>
        <v>Ziraat Bank</v>
      </c>
      <c r="C43" s="45">
        <f>IS!C43</f>
        <v>241991187.91659999</v>
      </c>
      <c r="D43" s="46">
        <f>IS!D43</f>
        <v>1847223.7749000001</v>
      </c>
      <c r="E43" s="47">
        <f>IS!E43</f>
        <v>1653829.6248999999</v>
      </c>
      <c r="F43" s="47">
        <f>IS!F43</f>
        <v>-585264.51</v>
      </c>
      <c r="G43" s="47">
        <f>IS!G43</f>
        <v>-401525.49</v>
      </c>
      <c r="H43" s="48">
        <f>IS!H43</f>
        <v>1261959.2649000001</v>
      </c>
      <c r="I43" s="47">
        <f>IS!I43</f>
        <v>-31920.27</v>
      </c>
      <c r="J43" s="47">
        <f>IS!J43</f>
        <v>148847.89000000001</v>
      </c>
      <c r="K43" s="45">
        <f>IS!K43</f>
        <v>-595630.43999999994</v>
      </c>
      <c r="L43" s="47">
        <f>IS!L43</f>
        <v>-472721.09</v>
      </c>
      <c r="M43" s="47">
        <f>IS!M43</f>
        <v>-19885.28290000002</v>
      </c>
      <c r="N43" s="47">
        <f>IS!N43</f>
        <v>769352.89199999999</v>
      </c>
      <c r="O43" s="48">
        <f>IS!O43</f>
        <v>625212.89199999999</v>
      </c>
    </row>
    <row r="44" spans="1:16" x14ac:dyDescent="0.2">
      <c r="A44" s="54">
        <f>'BS-E'!A44</f>
        <v>14</v>
      </c>
      <c r="B44" s="12" t="str">
        <f>'BS-E'!B44</f>
        <v>Silk Bank</v>
      </c>
      <c r="C44" s="41">
        <f>IS!C44</f>
        <v>228759015.756486</v>
      </c>
      <c r="D44" s="42">
        <f>IS!D44</f>
        <v>1922150.3636179999</v>
      </c>
      <c r="E44" s="43">
        <f>IS!E44</f>
        <v>1571811.4936180001</v>
      </c>
      <c r="F44" s="43">
        <f>IS!F44</f>
        <v>-1149370.690037</v>
      </c>
      <c r="G44" s="43">
        <f>IS!G44</f>
        <v>-1101584.343471</v>
      </c>
      <c r="H44" s="44">
        <f>IS!H44</f>
        <v>772779.67358099995</v>
      </c>
      <c r="I44" s="43">
        <f>IS!I44</f>
        <v>7675.59</v>
      </c>
      <c r="J44" s="43">
        <f>IS!J44</f>
        <v>66934.48</v>
      </c>
      <c r="K44" s="41">
        <f>IS!K44</f>
        <v>-2325692.4685689998</v>
      </c>
      <c r="L44" s="43">
        <f>IS!L44</f>
        <v>-2174522.274487</v>
      </c>
      <c r="M44" s="43">
        <f>IS!M44</f>
        <v>-129773.846454</v>
      </c>
      <c r="N44" s="43">
        <f>IS!N44</f>
        <v>-1531516.4473600001</v>
      </c>
      <c r="O44" s="44">
        <f>IS!O44</f>
        <v>-1563289.9601749999</v>
      </c>
      <c r="P44" s="74"/>
    </row>
    <row r="45" spans="1:16" x14ac:dyDescent="0.2">
      <c r="A45" s="55">
        <f>'BS-E'!A45</f>
        <v>15</v>
      </c>
      <c r="B45" s="15" t="str">
        <f>'BS-E'!B45</f>
        <v>MBC Bank</v>
      </c>
      <c r="C45" s="45">
        <f>IS!C45</f>
        <v>145785550.28424999</v>
      </c>
      <c r="D45" s="46">
        <f>IS!D45</f>
        <v>2822222.52</v>
      </c>
      <c r="E45" s="47">
        <f>IS!E45</f>
        <v>2551114.48</v>
      </c>
      <c r="F45" s="47">
        <f>IS!F45</f>
        <v>-1037917.81</v>
      </c>
      <c r="G45" s="47">
        <f>IS!G45</f>
        <v>0</v>
      </c>
      <c r="H45" s="48">
        <f>IS!H45</f>
        <v>1784304.71</v>
      </c>
      <c r="I45" s="47">
        <f>IS!I45</f>
        <v>-14876.29</v>
      </c>
      <c r="J45" s="47">
        <f>IS!J45</f>
        <v>24836.075000000001</v>
      </c>
      <c r="K45" s="45">
        <f>IS!K45</f>
        <v>-1120768.1299999999</v>
      </c>
      <c r="L45" s="47">
        <f>IS!L45</f>
        <v>-1319390.2401040001</v>
      </c>
      <c r="M45" s="47">
        <f>IS!M45</f>
        <v>-170223.91</v>
      </c>
      <c r="N45" s="47">
        <f>IS!N45</f>
        <v>294690.55989599985</v>
      </c>
      <c r="O45" s="48">
        <f>IS!O45</f>
        <v>294690.55989600002</v>
      </c>
      <c r="P45" s="75"/>
    </row>
    <row r="46" spans="1:16" x14ac:dyDescent="0.2">
      <c r="A46" s="54">
        <f>'BS-E'!A46</f>
        <v>16</v>
      </c>
      <c r="B46" s="12" t="str">
        <f>'BS-E'!B46</f>
        <v>HashBank</v>
      </c>
      <c r="C46" s="41">
        <f>IS!C46</f>
        <v>29313569</v>
      </c>
      <c r="D46" s="42">
        <f>IS!D46</f>
        <v>216978</v>
      </c>
      <c r="E46" s="43">
        <f>IS!E46</f>
        <v>0</v>
      </c>
      <c r="F46" s="43">
        <f>IS!F46</f>
        <v>0</v>
      </c>
      <c r="G46" s="43">
        <f>IS!G46</f>
        <v>0</v>
      </c>
      <c r="H46" s="44">
        <f>IS!H46</f>
        <v>216978</v>
      </c>
      <c r="I46" s="43">
        <f>IS!I46</f>
        <v>-100056</v>
      </c>
      <c r="J46" s="43">
        <f>IS!J46</f>
        <v>-126</v>
      </c>
      <c r="K46" s="41">
        <f>IS!K46</f>
        <v>-762993</v>
      </c>
      <c r="L46" s="43">
        <f>IS!L46</f>
        <v>-855014</v>
      </c>
      <c r="M46" s="43">
        <f>IS!M46</f>
        <v>1161</v>
      </c>
      <c r="N46" s="43">
        <f>IS!N46</f>
        <v>-636875</v>
      </c>
      <c r="O46" s="44">
        <f>IS!O46</f>
        <v>-636875</v>
      </c>
    </row>
    <row r="47" spans="1:16" x14ac:dyDescent="0.2">
      <c r="A47" s="55">
        <f>'BS-E'!A47</f>
        <v>17</v>
      </c>
      <c r="B47" s="15" t="str">
        <f>'BS-E'!B47</f>
        <v>PaveBank</v>
      </c>
      <c r="C47" s="45">
        <f>IS!C47</f>
        <v>21225770</v>
      </c>
      <c r="D47" s="46">
        <f>IS!D47</f>
        <v>54000.03</v>
      </c>
      <c r="E47" s="47">
        <f>IS!E47</f>
        <v>0</v>
      </c>
      <c r="F47" s="47">
        <f>IS!F47</f>
        <v>-2136.3000000000002</v>
      </c>
      <c r="G47" s="47">
        <f>IS!G47</f>
        <v>0</v>
      </c>
      <c r="H47" s="48">
        <f>IS!H47</f>
        <v>51863.729999999996</v>
      </c>
      <c r="I47" s="47">
        <f>IS!I47</f>
        <v>44271.55</v>
      </c>
      <c r="J47" s="47">
        <f>IS!J47</f>
        <v>-264.86</v>
      </c>
      <c r="K47" s="45">
        <f>IS!K47</f>
        <v>-308721.5</v>
      </c>
      <c r="L47" s="47">
        <f>IS!L47</f>
        <v>-117307.71</v>
      </c>
      <c r="M47" s="47">
        <f>IS!M47</f>
        <v>0</v>
      </c>
      <c r="N47" s="47">
        <f>IS!N47</f>
        <v>-65443.98000000001</v>
      </c>
      <c r="O47" s="48">
        <f>IS!O47</f>
        <v>-65443.98</v>
      </c>
      <c r="P47" s="75"/>
    </row>
    <row r="48" spans="1:16" x14ac:dyDescent="0.2">
      <c r="A48" s="54">
        <f>'BS-E'!A48</f>
        <v>18</v>
      </c>
      <c r="B48" s="12" t="str">
        <f>'BS-E'!B48</f>
        <v>Paysera</v>
      </c>
      <c r="C48" s="41">
        <f>IS!C48</f>
        <v>18958618.890000001</v>
      </c>
      <c r="D48" s="42">
        <f>IS!D48</f>
        <v>51604.4444</v>
      </c>
      <c r="E48" s="43">
        <f>IS!E48</f>
        <v>0</v>
      </c>
      <c r="F48" s="43">
        <f>IS!F48</f>
        <v>-254.9708</v>
      </c>
      <c r="G48" s="43">
        <f>IS!G48</f>
        <v>0</v>
      </c>
      <c r="H48" s="44">
        <f>IS!H48</f>
        <v>51349.473599999998</v>
      </c>
      <c r="I48" s="43">
        <f>IS!I48</f>
        <v>5836.0117</v>
      </c>
      <c r="J48" s="43">
        <f>IS!J48</f>
        <v>75224.100000000006</v>
      </c>
      <c r="K48" s="41">
        <f>IS!K48</f>
        <v>-209094.2592</v>
      </c>
      <c r="L48" s="43">
        <f>IS!L48</f>
        <v>110202.3625</v>
      </c>
      <c r="M48" s="43">
        <f>IS!M48</f>
        <v>3405.38</v>
      </c>
      <c r="N48" s="43">
        <f>IS!N48</f>
        <v>164957.21610000002</v>
      </c>
      <c r="O48" s="44">
        <f>IS!O48</f>
        <v>166657.92610000001</v>
      </c>
    </row>
  </sheetData>
  <mergeCells count="11">
    <mergeCell ref="O28:O29"/>
    <mergeCell ref="A5:A6"/>
    <mergeCell ref="B5:B6"/>
    <mergeCell ref="A28:A29"/>
    <mergeCell ref="B28:B29"/>
    <mergeCell ref="C28:C29"/>
    <mergeCell ref="D28:H28"/>
    <mergeCell ref="M28:M29"/>
    <mergeCell ref="N28:N29"/>
    <mergeCell ref="C5:F5"/>
    <mergeCell ref="I28:L28"/>
  </mergeCells>
  <pageMargins left="0.7" right="0.7" top="0.25" bottom="0.25" header="0.3" footer="0.3"/>
  <pageSetup scale="6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Normal="76" zoomScaleSheetLayoutView="100" workbookViewId="0">
      <selection activeCell="B2" sqref="B2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11" style="2" customWidth="1"/>
    <col min="15" max="15" width="9.85546875" style="2" bestFit="1" customWidth="1"/>
    <col min="16" max="16" width="14.28515625" style="2" customWidth="1"/>
    <col min="17" max="17" width="15.85546875" style="2" bestFit="1" customWidth="1"/>
    <col min="18" max="16384" width="9.140625" style="2"/>
  </cols>
  <sheetData>
    <row r="1" spans="1:17" x14ac:dyDescent="0.2">
      <c r="B1" s="89" t="s">
        <v>187</v>
      </c>
    </row>
    <row r="2" spans="1:17" x14ac:dyDescent="0.2">
      <c r="A2" s="5"/>
      <c r="B2" s="64">
        <f>BS!B3</f>
        <v>45688</v>
      </c>
      <c r="C2" s="4"/>
      <c r="D2" s="4"/>
      <c r="E2" s="4"/>
      <c r="F2" s="4"/>
      <c r="G2" s="1"/>
      <c r="H2" s="1"/>
      <c r="I2" s="1"/>
      <c r="J2" s="1"/>
    </row>
    <row r="3" spans="1:17" x14ac:dyDescent="0.2">
      <c r="A3" s="1"/>
      <c r="B3" s="3" t="s">
        <v>37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88"/>
      <c r="B4" s="206"/>
      <c r="C4" s="205" t="s">
        <v>174</v>
      </c>
      <c r="D4" s="205"/>
      <c r="E4" s="205"/>
      <c r="F4" s="205" t="s">
        <v>173</v>
      </c>
      <c r="G4" s="205"/>
      <c r="H4" s="205"/>
      <c r="I4" s="205" t="s">
        <v>81</v>
      </c>
      <c r="J4" s="205"/>
      <c r="K4" s="205"/>
      <c r="L4" s="208" t="s">
        <v>175</v>
      </c>
      <c r="M4" s="208"/>
      <c r="N4" s="208"/>
      <c r="O4" s="205" t="s">
        <v>176</v>
      </c>
      <c r="P4" s="205"/>
      <c r="Q4" s="205"/>
    </row>
    <row r="5" spans="1:17" x14ac:dyDescent="0.2">
      <c r="A5" s="88"/>
      <c r="B5" s="207"/>
      <c r="C5" s="138" t="s">
        <v>69</v>
      </c>
      <c r="D5" s="139" t="s">
        <v>247</v>
      </c>
      <c r="E5" s="138" t="s">
        <v>68</v>
      </c>
      <c r="F5" s="138" t="s">
        <v>69</v>
      </c>
      <c r="G5" s="139" t="s">
        <v>247</v>
      </c>
      <c r="H5" s="138" t="s">
        <v>68</v>
      </c>
      <c r="I5" s="138" t="s">
        <v>69</v>
      </c>
      <c r="J5" s="139" t="s">
        <v>247</v>
      </c>
      <c r="K5" s="138" t="s">
        <v>68</v>
      </c>
      <c r="L5" s="140" t="s">
        <v>69</v>
      </c>
      <c r="M5" s="139" t="s">
        <v>247</v>
      </c>
      <c r="N5" s="140" t="s">
        <v>68</v>
      </c>
      <c r="O5" s="138" t="s">
        <v>69</v>
      </c>
      <c r="P5" s="139" t="s">
        <v>247</v>
      </c>
      <c r="Q5" s="138" t="s">
        <v>68</v>
      </c>
    </row>
    <row r="6" spans="1:17" x14ac:dyDescent="0.2">
      <c r="A6" s="88"/>
      <c r="B6" s="141" t="s">
        <v>177</v>
      </c>
      <c r="C6" s="142"/>
      <c r="D6" s="142"/>
      <c r="E6" s="141"/>
      <c r="F6" s="142"/>
      <c r="G6" s="142"/>
      <c r="H6" s="142"/>
      <c r="I6" s="142"/>
      <c r="J6" s="142"/>
      <c r="K6" s="142"/>
      <c r="L6" s="141"/>
      <c r="M6" s="142"/>
      <c r="N6" s="142"/>
      <c r="O6" s="142"/>
      <c r="P6" s="142"/>
      <c r="Q6" s="142"/>
    </row>
    <row r="7" spans="1:17" x14ac:dyDescent="0.2">
      <c r="A7" s="88"/>
      <c r="B7" s="90" t="s">
        <v>70</v>
      </c>
      <c r="C7" s="143">
        <v>0</v>
      </c>
      <c r="D7" s="143">
        <v>0</v>
      </c>
      <c r="E7" s="144">
        <v>0</v>
      </c>
      <c r="F7" s="143">
        <v>0</v>
      </c>
      <c r="G7" s="143">
        <v>0</v>
      </c>
      <c r="H7" s="144">
        <v>0</v>
      </c>
      <c r="I7" s="143">
        <v>0</v>
      </c>
      <c r="J7" s="143">
        <v>0</v>
      </c>
      <c r="K7" s="144">
        <v>0</v>
      </c>
      <c r="L7" s="143">
        <v>0</v>
      </c>
      <c r="M7" s="143">
        <v>0</v>
      </c>
      <c r="N7" s="144">
        <v>0</v>
      </c>
      <c r="O7" s="144">
        <v>0</v>
      </c>
      <c r="P7" s="144">
        <v>0</v>
      </c>
      <c r="Q7" s="144">
        <v>0</v>
      </c>
    </row>
    <row r="8" spans="1:17" x14ac:dyDescent="0.2">
      <c r="A8" s="88"/>
      <c r="B8" s="91" t="s">
        <v>71</v>
      </c>
      <c r="C8" s="145">
        <v>33402639.839999996</v>
      </c>
      <c r="D8" s="145">
        <v>448432263.06724</v>
      </c>
      <c r="E8" s="144">
        <v>481834902.90723997</v>
      </c>
      <c r="F8" s="145">
        <v>20438.050000000003</v>
      </c>
      <c r="G8" s="145">
        <v>11764192.8072</v>
      </c>
      <c r="H8" s="144">
        <v>11784630.8572</v>
      </c>
      <c r="I8" s="145">
        <v>430484570.91610134</v>
      </c>
      <c r="J8" s="145">
        <v>829936807.69823754</v>
      </c>
      <c r="K8" s="144">
        <v>1260421378.6143389</v>
      </c>
      <c r="L8" s="145">
        <v>6088001.6900000004</v>
      </c>
      <c r="M8" s="145">
        <v>0</v>
      </c>
      <c r="N8" s="144">
        <v>6088001.6900000004</v>
      </c>
      <c r="O8" s="144">
        <v>469995650.49610132</v>
      </c>
      <c r="P8" s="144">
        <v>1290133263.5726776</v>
      </c>
      <c r="Q8" s="144">
        <v>1760128914.068779</v>
      </c>
    </row>
    <row r="9" spans="1:17" x14ac:dyDescent="0.2">
      <c r="A9" s="88"/>
      <c r="B9" s="92" t="s">
        <v>178</v>
      </c>
      <c r="C9" s="143">
        <v>11936421.380000001</v>
      </c>
      <c r="D9" s="143">
        <v>169299002.98048601</v>
      </c>
      <c r="E9" s="144">
        <v>181235424.360486</v>
      </c>
      <c r="F9" s="143">
        <v>20438.050000000003</v>
      </c>
      <c r="G9" s="143">
        <v>182444.61719999998</v>
      </c>
      <c r="H9" s="144">
        <v>202882.66719999997</v>
      </c>
      <c r="I9" s="143">
        <v>108877158.56070137</v>
      </c>
      <c r="J9" s="143">
        <v>94708250.162311316</v>
      </c>
      <c r="K9" s="144">
        <v>203585408.72301269</v>
      </c>
      <c r="L9" s="143">
        <v>6088001.6900000004</v>
      </c>
      <c r="M9" s="143">
        <v>0</v>
      </c>
      <c r="N9" s="144">
        <v>6088001.6900000004</v>
      </c>
      <c r="O9" s="144">
        <v>126922019.68070138</v>
      </c>
      <c r="P9" s="144">
        <v>264189697.75999731</v>
      </c>
      <c r="Q9" s="144">
        <v>391111717.44069868</v>
      </c>
    </row>
    <row r="10" spans="1:17" x14ac:dyDescent="0.2">
      <c r="A10" s="88"/>
      <c r="B10" s="93" t="s">
        <v>179</v>
      </c>
      <c r="C10" s="143">
        <v>21466218.459999997</v>
      </c>
      <c r="D10" s="143">
        <v>279133260.08675402</v>
      </c>
      <c r="E10" s="144">
        <v>300599478.546754</v>
      </c>
      <c r="F10" s="143">
        <v>0</v>
      </c>
      <c r="G10" s="143">
        <v>11581748.189999999</v>
      </c>
      <c r="H10" s="144">
        <v>11581748.189999999</v>
      </c>
      <c r="I10" s="143">
        <v>321607412.35539997</v>
      </c>
      <c r="J10" s="143">
        <v>735228557.53592622</v>
      </c>
      <c r="K10" s="144">
        <v>1056835969.8913262</v>
      </c>
      <c r="L10" s="143">
        <v>0</v>
      </c>
      <c r="M10" s="143">
        <v>0</v>
      </c>
      <c r="N10" s="144">
        <v>0</v>
      </c>
      <c r="O10" s="144">
        <v>343073630.81539994</v>
      </c>
      <c r="P10" s="144">
        <v>1025943565.8126802</v>
      </c>
      <c r="Q10" s="144">
        <v>1369017196.6280801</v>
      </c>
    </row>
    <row r="11" spans="1:17" x14ac:dyDescent="0.2">
      <c r="A11" s="88"/>
      <c r="B11" s="91" t="s">
        <v>180</v>
      </c>
      <c r="C11" s="145">
        <v>450439771.09820002</v>
      </c>
      <c r="D11" s="145">
        <v>788925964.2990402</v>
      </c>
      <c r="E11" s="144">
        <v>1239365735.3972402</v>
      </c>
      <c r="F11" s="145">
        <v>85532482.300000012</v>
      </c>
      <c r="G11" s="145">
        <v>109338946.61467098</v>
      </c>
      <c r="H11" s="144">
        <v>194871428.914671</v>
      </c>
      <c r="I11" s="145">
        <v>130904597.60640001</v>
      </c>
      <c r="J11" s="145">
        <v>49290548.320889056</v>
      </c>
      <c r="K11" s="144">
        <v>180195145.92728907</v>
      </c>
      <c r="L11" s="145">
        <v>3715339216.1281362</v>
      </c>
      <c r="M11" s="145">
        <v>219626057.61719865</v>
      </c>
      <c r="N11" s="144">
        <v>3934965273.7453346</v>
      </c>
      <c r="O11" s="144">
        <v>4382216067.1327362</v>
      </c>
      <c r="P11" s="144">
        <v>1167181516.851799</v>
      </c>
      <c r="Q11" s="144">
        <v>5549397583.9845352</v>
      </c>
    </row>
    <row r="12" spans="1:17" ht="25.5" x14ac:dyDescent="0.2">
      <c r="A12" s="88"/>
      <c r="B12" s="94" t="s">
        <v>181</v>
      </c>
      <c r="C12" s="143">
        <v>443662543.64820004</v>
      </c>
      <c r="D12" s="143">
        <v>478038373.43278825</v>
      </c>
      <c r="E12" s="144">
        <v>921700917.08098829</v>
      </c>
      <c r="F12" s="143">
        <v>85531245.210000008</v>
      </c>
      <c r="G12" s="143">
        <v>109190212.41863698</v>
      </c>
      <c r="H12" s="144">
        <v>194721457.62863699</v>
      </c>
      <c r="I12" s="143">
        <v>130904597.60640001</v>
      </c>
      <c r="J12" s="143">
        <v>49290548.320889056</v>
      </c>
      <c r="K12" s="144">
        <v>180195145.92728907</v>
      </c>
      <c r="L12" s="143">
        <v>3695100628.9741364</v>
      </c>
      <c r="M12" s="143">
        <v>176231491.07379866</v>
      </c>
      <c r="N12" s="144">
        <v>3871332120.047935</v>
      </c>
      <c r="O12" s="144">
        <v>4355199015.438736</v>
      </c>
      <c r="P12" s="144">
        <v>812750625.24611282</v>
      </c>
      <c r="Q12" s="144">
        <v>5167949640.6848488</v>
      </c>
    </row>
    <row r="13" spans="1:17" ht="25.5" x14ac:dyDescent="0.2">
      <c r="A13" s="88"/>
      <c r="B13" s="94" t="s">
        <v>182</v>
      </c>
      <c r="C13" s="143">
        <v>6777227.4500000002</v>
      </c>
      <c r="D13" s="143">
        <v>310887590.86625195</v>
      </c>
      <c r="E13" s="144">
        <v>317664818.31625193</v>
      </c>
      <c r="F13" s="143">
        <v>1237.0899999999999</v>
      </c>
      <c r="G13" s="143">
        <v>148734.19603399999</v>
      </c>
      <c r="H13" s="144">
        <v>149971.28603399999</v>
      </c>
      <c r="I13" s="143">
        <v>0</v>
      </c>
      <c r="J13" s="143">
        <v>0</v>
      </c>
      <c r="K13" s="144">
        <v>0</v>
      </c>
      <c r="L13" s="143">
        <v>20238587.153999999</v>
      </c>
      <c r="M13" s="143">
        <v>43394566.543400005</v>
      </c>
      <c r="N13" s="144">
        <v>63633153.697400004</v>
      </c>
      <c r="O13" s="144">
        <v>27017051.693999998</v>
      </c>
      <c r="P13" s="144">
        <v>354430891.60568595</v>
      </c>
      <c r="Q13" s="144">
        <v>381447943.29968596</v>
      </c>
    </row>
    <row r="14" spans="1:17" x14ac:dyDescent="0.2">
      <c r="A14" s="88"/>
      <c r="B14" s="95" t="s">
        <v>183</v>
      </c>
      <c r="C14" s="145">
        <v>483842410.9382</v>
      </c>
      <c r="D14" s="145">
        <v>1237358227.3662801</v>
      </c>
      <c r="E14" s="144">
        <v>1721200638.3044801</v>
      </c>
      <c r="F14" s="145">
        <v>85552920.350000009</v>
      </c>
      <c r="G14" s="145">
        <v>121103139.42187098</v>
      </c>
      <c r="H14" s="144">
        <v>206656059.77187097</v>
      </c>
      <c r="I14" s="145">
        <v>561389168.52250135</v>
      </c>
      <c r="J14" s="145">
        <v>879227356.01912665</v>
      </c>
      <c r="K14" s="144">
        <v>1440616524.5416279</v>
      </c>
      <c r="L14" s="145">
        <v>3721427217.8181362</v>
      </c>
      <c r="M14" s="145">
        <v>219626057.61719865</v>
      </c>
      <c r="N14" s="144">
        <v>3941053275.4353347</v>
      </c>
      <c r="O14" s="144">
        <v>4852211717.6288376</v>
      </c>
      <c r="P14" s="144">
        <v>2457314780.4244761</v>
      </c>
      <c r="Q14" s="144">
        <v>7309526498.0533142</v>
      </c>
    </row>
    <row r="15" spans="1:17" x14ac:dyDescent="0.2">
      <c r="A15" s="88"/>
      <c r="B15" s="141" t="s">
        <v>184</v>
      </c>
      <c r="C15" s="146"/>
      <c r="D15" s="146"/>
      <c r="E15" s="147"/>
      <c r="F15" s="146"/>
      <c r="G15" s="146"/>
      <c r="H15" s="146"/>
      <c r="I15" s="146"/>
      <c r="J15" s="146"/>
      <c r="K15" s="146"/>
      <c r="L15" s="147"/>
      <c r="M15" s="146"/>
      <c r="N15" s="146"/>
      <c r="O15" s="146"/>
      <c r="P15" s="146"/>
      <c r="Q15" s="146"/>
    </row>
    <row r="16" spans="1:17" x14ac:dyDescent="0.2">
      <c r="A16" s="88"/>
      <c r="B16" s="90" t="s">
        <v>72</v>
      </c>
      <c r="C16" s="145">
        <v>5424257164.7042007</v>
      </c>
      <c r="D16" s="145">
        <v>5039732099.6195421</v>
      </c>
      <c r="E16" s="144">
        <v>10463989264.323742</v>
      </c>
      <c r="F16" s="145">
        <v>2556777562.1499996</v>
      </c>
      <c r="G16" s="145">
        <v>2142768027.9366713</v>
      </c>
      <c r="H16" s="144">
        <v>4699545590.0866709</v>
      </c>
      <c r="I16" s="145">
        <v>2366690174.4801989</v>
      </c>
      <c r="J16" s="145">
        <v>1218522894.3933437</v>
      </c>
      <c r="K16" s="144">
        <v>3585213068.8735428</v>
      </c>
      <c r="L16" s="145">
        <v>1952143671.5308003</v>
      </c>
      <c r="M16" s="145">
        <v>369855691.81756139</v>
      </c>
      <c r="N16" s="144">
        <v>2321999363.348362</v>
      </c>
      <c r="O16" s="144">
        <v>12299868572.8652</v>
      </c>
      <c r="P16" s="144">
        <v>8770878713.7671185</v>
      </c>
      <c r="Q16" s="144">
        <v>21070747286.632317</v>
      </c>
    </row>
    <row r="17" spans="1:17" x14ac:dyDescent="0.2">
      <c r="A17" s="88"/>
      <c r="B17" s="96" t="s">
        <v>73</v>
      </c>
      <c r="C17" s="148">
        <v>5353728362.6677008</v>
      </c>
      <c r="D17" s="148">
        <v>4331546270.8498011</v>
      </c>
      <c r="E17" s="144">
        <v>9685274633.5175018</v>
      </c>
      <c r="F17" s="148">
        <v>2552517305.1999998</v>
      </c>
      <c r="G17" s="148">
        <v>2015540865.3377333</v>
      </c>
      <c r="H17" s="144">
        <v>4568058170.5377331</v>
      </c>
      <c r="I17" s="148">
        <v>2363702753.090199</v>
      </c>
      <c r="J17" s="148">
        <v>1084661619.4868512</v>
      </c>
      <c r="K17" s="144">
        <v>3448364372.5770502</v>
      </c>
      <c r="L17" s="148">
        <v>1949895508.8208003</v>
      </c>
      <c r="M17" s="148">
        <v>260316310.60744381</v>
      </c>
      <c r="N17" s="144">
        <v>2210211819.4282441</v>
      </c>
      <c r="O17" s="144">
        <v>12219843929.7787</v>
      </c>
      <c r="P17" s="144">
        <v>7692065066.2818289</v>
      </c>
      <c r="Q17" s="144">
        <v>19911908996.060528</v>
      </c>
    </row>
    <row r="18" spans="1:17" x14ac:dyDescent="0.2">
      <c r="A18" s="88"/>
      <c r="B18" s="96" t="s">
        <v>74</v>
      </c>
      <c r="C18" s="148">
        <v>70528802.036500007</v>
      </c>
      <c r="D18" s="148">
        <v>708185828.76974094</v>
      </c>
      <c r="E18" s="144">
        <v>778714630.80624092</v>
      </c>
      <c r="F18" s="148">
        <v>4260256.95</v>
      </c>
      <c r="G18" s="148">
        <v>127227162.598938</v>
      </c>
      <c r="H18" s="144">
        <v>131487419.54893801</v>
      </c>
      <c r="I18" s="148">
        <v>2987421.3899999997</v>
      </c>
      <c r="J18" s="148">
        <v>133861274.90649255</v>
      </c>
      <c r="K18" s="144">
        <v>136848696.29649255</v>
      </c>
      <c r="L18" s="148">
        <v>2248162.71</v>
      </c>
      <c r="M18" s="148">
        <v>109539381.21011756</v>
      </c>
      <c r="N18" s="144">
        <v>111787543.92011756</v>
      </c>
      <c r="O18" s="144">
        <v>80024643.086500004</v>
      </c>
      <c r="P18" s="144">
        <v>1078813647.4852891</v>
      </c>
      <c r="Q18" s="144">
        <v>1158838290.571789</v>
      </c>
    </row>
    <row r="19" spans="1:17" x14ac:dyDescent="0.2">
      <c r="A19" s="88"/>
      <c r="B19" s="90" t="s">
        <v>75</v>
      </c>
      <c r="C19" s="145">
        <v>3096929768.1009192</v>
      </c>
      <c r="D19" s="145">
        <v>6543354495.3549633</v>
      </c>
      <c r="E19" s="144">
        <v>9640284263.455883</v>
      </c>
      <c r="F19" s="145">
        <v>800276938.90229952</v>
      </c>
      <c r="G19" s="145">
        <v>3580068552.1471868</v>
      </c>
      <c r="H19" s="144">
        <v>4380345491.0494862</v>
      </c>
      <c r="I19" s="145">
        <v>4862191628.3558016</v>
      </c>
      <c r="J19" s="145">
        <v>9006624575.8300476</v>
      </c>
      <c r="K19" s="144">
        <v>13868816204.185848</v>
      </c>
      <c r="L19" s="145">
        <v>1954506797.9959002</v>
      </c>
      <c r="M19" s="145">
        <v>2316084314.8382239</v>
      </c>
      <c r="N19" s="144">
        <v>4270591112.8341241</v>
      </c>
      <c r="O19" s="144">
        <v>10713905133.354919</v>
      </c>
      <c r="P19" s="144">
        <v>21446131938.170422</v>
      </c>
      <c r="Q19" s="144">
        <v>32160037071.525341</v>
      </c>
    </row>
    <row r="20" spans="1:17" x14ac:dyDescent="0.2">
      <c r="A20" s="88"/>
      <c r="B20" s="96" t="s">
        <v>76</v>
      </c>
      <c r="C20" s="148">
        <v>2750318934.7606192</v>
      </c>
      <c r="D20" s="148">
        <v>3089385897.4442616</v>
      </c>
      <c r="E20" s="144">
        <v>5839704832.2048807</v>
      </c>
      <c r="F20" s="148">
        <v>710896359.13229954</v>
      </c>
      <c r="G20" s="148">
        <v>2534017861.0863757</v>
      </c>
      <c r="H20" s="144">
        <v>3244914220.2186751</v>
      </c>
      <c r="I20" s="148">
        <v>4125145203.2837014</v>
      </c>
      <c r="J20" s="148">
        <v>6682988725.2145901</v>
      </c>
      <c r="K20" s="144">
        <v>10808133928.498291</v>
      </c>
      <c r="L20" s="148">
        <v>1581061195.3531001</v>
      </c>
      <c r="M20" s="148">
        <v>1510615358.9478252</v>
      </c>
      <c r="N20" s="144">
        <v>3091676554.3009253</v>
      </c>
      <c r="O20" s="144">
        <v>9167421692.5297203</v>
      </c>
      <c r="P20" s="144">
        <v>13817007842.693052</v>
      </c>
      <c r="Q20" s="144">
        <v>22984429535.222771</v>
      </c>
    </row>
    <row r="21" spans="1:17" x14ac:dyDescent="0.2">
      <c r="A21" s="88"/>
      <c r="B21" s="96" t="s">
        <v>77</v>
      </c>
      <c r="C21" s="148">
        <v>346610833.3402999</v>
      </c>
      <c r="D21" s="148">
        <v>3453968597.9107013</v>
      </c>
      <c r="E21" s="144">
        <v>3800579431.2510014</v>
      </c>
      <c r="F21" s="148">
        <v>89380579.769999966</v>
      </c>
      <c r="G21" s="148">
        <v>1046050691.060811</v>
      </c>
      <c r="H21" s="144">
        <v>1135431270.830811</v>
      </c>
      <c r="I21" s="148">
        <v>737046425.07210004</v>
      </c>
      <c r="J21" s="148">
        <v>2323635850.6154575</v>
      </c>
      <c r="K21" s="144">
        <v>3060682275.6875577</v>
      </c>
      <c r="L21" s="148">
        <v>373445602.64279997</v>
      </c>
      <c r="M21" s="148">
        <v>805468955.89039886</v>
      </c>
      <c r="N21" s="144">
        <v>1178914558.5331988</v>
      </c>
      <c r="O21" s="144">
        <v>1546483440.8252001</v>
      </c>
      <c r="P21" s="144">
        <v>7629124095.4773684</v>
      </c>
      <c r="Q21" s="144">
        <v>9175607536.3025684</v>
      </c>
    </row>
    <row r="22" spans="1:17" ht="25.5" x14ac:dyDescent="0.2">
      <c r="A22" s="88"/>
      <c r="B22" s="97" t="s">
        <v>185</v>
      </c>
      <c r="C22" s="149">
        <v>8521186932.8051205</v>
      </c>
      <c r="D22" s="149">
        <v>11583086594.974506</v>
      </c>
      <c r="E22" s="144">
        <v>20104273527.779625</v>
      </c>
      <c r="F22" s="149">
        <v>3357054501.052299</v>
      </c>
      <c r="G22" s="149">
        <v>5722836580.0838585</v>
      </c>
      <c r="H22" s="144">
        <v>9079891081.136158</v>
      </c>
      <c r="I22" s="149">
        <v>7228881802.8360004</v>
      </c>
      <c r="J22" s="149">
        <v>10225147470.223391</v>
      </c>
      <c r="K22" s="144">
        <v>17454029273.059391</v>
      </c>
      <c r="L22" s="149">
        <v>3906650469.5267005</v>
      </c>
      <c r="M22" s="149">
        <v>2685940006.6557856</v>
      </c>
      <c r="N22" s="144">
        <v>6592590476.1824856</v>
      </c>
      <c r="O22" s="144">
        <v>23013773706.220119</v>
      </c>
      <c r="P22" s="144">
        <v>30217010651.937538</v>
      </c>
      <c r="Q22" s="144">
        <v>53230784358.157654</v>
      </c>
    </row>
    <row r="23" spans="1:17" x14ac:dyDescent="0.2">
      <c r="A23" s="88"/>
      <c r="B23" s="98" t="s">
        <v>44</v>
      </c>
      <c r="C23" s="145">
        <v>9005029343.7433205</v>
      </c>
      <c r="D23" s="145">
        <v>12820444822.340786</v>
      </c>
      <c r="E23" s="144">
        <v>21825474166.084106</v>
      </c>
      <c r="F23" s="145">
        <v>3442607421.4022989</v>
      </c>
      <c r="G23" s="145">
        <v>5843939719.5057297</v>
      </c>
      <c r="H23" s="144">
        <v>9286547140.9080276</v>
      </c>
      <c r="I23" s="145">
        <v>7790270971.3585014</v>
      </c>
      <c r="J23" s="145">
        <v>11104374826.242517</v>
      </c>
      <c r="K23" s="144">
        <v>18894645797.601021</v>
      </c>
      <c r="L23" s="145">
        <v>7628077687.3448372</v>
      </c>
      <c r="M23" s="145">
        <v>2905566064.272984</v>
      </c>
      <c r="N23" s="144">
        <v>10533643751.617821</v>
      </c>
      <c r="O23" s="144">
        <v>27865985423.848957</v>
      </c>
      <c r="P23" s="144">
        <v>32674325432.362019</v>
      </c>
      <c r="Q23" s="144">
        <v>60540310856.210976</v>
      </c>
    </row>
    <row r="24" spans="1:17" x14ac:dyDescent="0.2">
      <c r="Q24" s="161">
        <f>Q23-BS!H30</f>
        <v>-2.0823898315429688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="115" zoomScaleNormal="100" zoomScaleSheetLayoutView="115" workbookViewId="0">
      <selection activeCell="B2" sqref="B2"/>
    </sheetView>
  </sheetViews>
  <sheetFormatPr defaultColWidth="9.140625" defaultRowHeight="12.75" x14ac:dyDescent="0.2"/>
  <cols>
    <col min="1" max="1" width="6.140625" style="50" bestFit="1" customWidth="1"/>
    <col min="2" max="2" width="47.85546875" style="50" bestFit="1" customWidth="1"/>
    <col min="3" max="7" width="10.140625" style="50" bestFit="1" customWidth="1"/>
    <col min="8" max="11" width="11.42578125" style="50" customWidth="1"/>
    <col min="12" max="13" width="9.140625" style="50"/>
    <col min="14" max="14" width="11.5703125" style="50" customWidth="1"/>
    <col min="15" max="17" width="9.85546875" style="50" bestFit="1" customWidth="1"/>
    <col min="18" max="16384" width="9.140625" style="50"/>
  </cols>
  <sheetData>
    <row r="1" spans="1:17" x14ac:dyDescent="0.2">
      <c r="B1" s="99" t="s">
        <v>24</v>
      </c>
    </row>
    <row r="2" spans="1:17" x14ac:dyDescent="0.2">
      <c r="A2" s="53"/>
      <c r="B2" s="65">
        <f>BS!B3</f>
        <v>45688</v>
      </c>
      <c r="C2" s="52"/>
      <c r="D2" s="52"/>
      <c r="E2" s="52"/>
      <c r="F2" s="52"/>
      <c r="G2" s="51"/>
      <c r="H2" s="51"/>
      <c r="I2" s="51"/>
      <c r="J2" s="51"/>
    </row>
    <row r="3" spans="1:17" x14ac:dyDescent="0.2">
      <c r="A3" s="51"/>
      <c r="B3" s="3" t="s">
        <v>54</v>
      </c>
      <c r="C3" s="51"/>
      <c r="D3" s="51"/>
      <c r="E3" s="51"/>
      <c r="F3" s="51"/>
      <c r="G3" s="51"/>
      <c r="H3" s="51"/>
      <c r="I3" s="51"/>
      <c r="J3" s="51"/>
      <c r="K3" s="51"/>
    </row>
    <row r="4" spans="1:17" ht="12.75" customHeight="1" x14ac:dyDescent="0.2">
      <c r="A4" s="209"/>
      <c r="B4" s="206"/>
      <c r="C4" s="205" t="s">
        <v>248</v>
      </c>
      <c r="D4" s="205"/>
      <c r="E4" s="205"/>
      <c r="F4" s="205" t="s">
        <v>249</v>
      </c>
      <c r="G4" s="205"/>
      <c r="H4" s="205"/>
      <c r="I4" s="205" t="s">
        <v>250</v>
      </c>
      <c r="J4" s="205"/>
      <c r="K4" s="205"/>
      <c r="L4" s="208" t="s">
        <v>251</v>
      </c>
      <c r="M4" s="208"/>
      <c r="N4" s="208"/>
      <c r="O4" s="205" t="s">
        <v>252</v>
      </c>
      <c r="P4" s="205"/>
      <c r="Q4" s="205"/>
    </row>
    <row r="5" spans="1:17" x14ac:dyDescent="0.2">
      <c r="A5" s="210"/>
      <c r="B5" s="207"/>
      <c r="C5" s="138" t="s">
        <v>22</v>
      </c>
      <c r="D5" s="139" t="s">
        <v>23</v>
      </c>
      <c r="E5" s="138" t="s">
        <v>13</v>
      </c>
      <c r="F5" s="138" t="s">
        <v>22</v>
      </c>
      <c r="G5" s="139" t="s">
        <v>23</v>
      </c>
      <c r="H5" s="138" t="s">
        <v>13</v>
      </c>
      <c r="I5" s="138" t="s">
        <v>22</v>
      </c>
      <c r="J5" s="139" t="s">
        <v>23</v>
      </c>
      <c r="K5" s="138" t="s">
        <v>13</v>
      </c>
      <c r="L5" s="138" t="s">
        <v>22</v>
      </c>
      <c r="M5" s="139" t="s">
        <v>23</v>
      </c>
      <c r="N5" s="138" t="s">
        <v>13</v>
      </c>
      <c r="O5" s="138" t="s">
        <v>22</v>
      </c>
      <c r="P5" s="139" t="s">
        <v>23</v>
      </c>
      <c r="Q5" s="138" t="s">
        <v>13</v>
      </c>
    </row>
    <row r="6" spans="1:17" x14ac:dyDescent="0.2">
      <c r="A6" s="150"/>
      <c r="B6" s="141" t="s">
        <v>253</v>
      </c>
      <c r="C6" s="142"/>
      <c r="D6" s="142"/>
      <c r="E6" s="141"/>
      <c r="F6" s="142"/>
      <c r="G6" s="142"/>
      <c r="H6" s="142"/>
      <c r="I6" s="142"/>
      <c r="J6" s="142"/>
      <c r="K6" s="142"/>
      <c r="L6" s="141"/>
      <c r="M6" s="142"/>
      <c r="N6" s="142"/>
      <c r="O6" s="142"/>
      <c r="P6" s="142"/>
      <c r="Q6" s="142"/>
    </row>
    <row r="7" spans="1:17" x14ac:dyDescent="0.2">
      <c r="A7" s="150"/>
      <c r="B7" s="90" t="s">
        <v>254</v>
      </c>
      <c r="C7" s="143">
        <f>'RC-D'!C7</f>
        <v>0</v>
      </c>
      <c r="D7" s="143">
        <f>'RC-D'!D7</f>
        <v>0</v>
      </c>
      <c r="E7" s="144">
        <f>'RC-D'!E7</f>
        <v>0</v>
      </c>
      <c r="F7" s="143">
        <f>'RC-D'!F7</f>
        <v>0</v>
      </c>
      <c r="G7" s="143">
        <f>'RC-D'!G7</f>
        <v>0</v>
      </c>
      <c r="H7" s="144">
        <f>'RC-D'!H7</f>
        <v>0</v>
      </c>
      <c r="I7" s="143">
        <f>'RC-D'!I7</f>
        <v>0</v>
      </c>
      <c r="J7" s="143">
        <f>'RC-D'!J7</f>
        <v>0</v>
      </c>
      <c r="K7" s="144">
        <f>'RC-D'!K7</f>
        <v>0</v>
      </c>
      <c r="L7" s="143">
        <f>'RC-D'!L7</f>
        <v>0</v>
      </c>
      <c r="M7" s="143">
        <f>'RC-D'!M7</f>
        <v>0</v>
      </c>
      <c r="N7" s="144">
        <f>'RC-D'!N7</f>
        <v>0</v>
      </c>
      <c r="O7" s="144">
        <f>'RC-D'!O7</f>
        <v>0</v>
      </c>
      <c r="P7" s="144">
        <f>'RC-D'!P7</f>
        <v>0</v>
      </c>
      <c r="Q7" s="144">
        <f>'RC-D'!Q7</f>
        <v>0</v>
      </c>
    </row>
    <row r="8" spans="1:17" x14ac:dyDescent="0.2">
      <c r="A8" s="150"/>
      <c r="B8" s="91" t="s">
        <v>255</v>
      </c>
      <c r="C8" s="145">
        <f>'RC-D'!C8</f>
        <v>33402639.839999996</v>
      </c>
      <c r="D8" s="145">
        <f>'RC-D'!D8</f>
        <v>448432263.06724</v>
      </c>
      <c r="E8" s="144">
        <f>'RC-D'!E8</f>
        <v>481834902.90723997</v>
      </c>
      <c r="F8" s="145">
        <f>'RC-D'!F8</f>
        <v>20438.050000000003</v>
      </c>
      <c r="G8" s="145">
        <f>'RC-D'!G8</f>
        <v>11764192.8072</v>
      </c>
      <c r="H8" s="144">
        <f>'RC-D'!H8</f>
        <v>11784630.8572</v>
      </c>
      <c r="I8" s="145">
        <f>'RC-D'!I8</f>
        <v>430484570.91610134</v>
      </c>
      <c r="J8" s="145">
        <f>'RC-D'!J8</f>
        <v>829936807.69823754</v>
      </c>
      <c r="K8" s="144">
        <f>'RC-D'!K8</f>
        <v>1260421378.6143389</v>
      </c>
      <c r="L8" s="145">
        <f>'RC-D'!L8</f>
        <v>6088001.6900000004</v>
      </c>
      <c r="M8" s="145">
        <f>'RC-D'!M8</f>
        <v>0</v>
      </c>
      <c r="N8" s="144">
        <f>'RC-D'!N8</f>
        <v>6088001.6900000004</v>
      </c>
      <c r="O8" s="144">
        <f>'RC-D'!O8</f>
        <v>469995650.49610132</v>
      </c>
      <c r="P8" s="144">
        <f>'RC-D'!P8</f>
        <v>1290133263.5726776</v>
      </c>
      <c r="Q8" s="144">
        <f>'RC-D'!Q8</f>
        <v>1760128914.068779</v>
      </c>
    </row>
    <row r="9" spans="1:17" x14ac:dyDescent="0.2">
      <c r="A9" s="150"/>
      <c r="B9" s="92" t="s">
        <v>256</v>
      </c>
      <c r="C9" s="143">
        <f>'RC-D'!C9</f>
        <v>11936421.380000001</v>
      </c>
      <c r="D9" s="143">
        <f>'RC-D'!D9</f>
        <v>169299002.98048601</v>
      </c>
      <c r="E9" s="144">
        <f>'RC-D'!E9</f>
        <v>181235424.360486</v>
      </c>
      <c r="F9" s="143">
        <f>'RC-D'!F9</f>
        <v>20438.050000000003</v>
      </c>
      <c r="G9" s="143">
        <f>'RC-D'!G9</f>
        <v>182444.61719999998</v>
      </c>
      <c r="H9" s="144">
        <f>'RC-D'!H9</f>
        <v>202882.66719999997</v>
      </c>
      <c r="I9" s="143">
        <f>'RC-D'!I9</f>
        <v>108877158.56070137</v>
      </c>
      <c r="J9" s="143">
        <f>'RC-D'!J9</f>
        <v>94708250.162311316</v>
      </c>
      <c r="K9" s="144">
        <f>'RC-D'!K9</f>
        <v>203585408.72301269</v>
      </c>
      <c r="L9" s="143">
        <f>'RC-D'!L9</f>
        <v>6088001.6900000004</v>
      </c>
      <c r="M9" s="143">
        <f>'RC-D'!M9</f>
        <v>0</v>
      </c>
      <c r="N9" s="144">
        <f>'RC-D'!N9</f>
        <v>6088001.6900000004</v>
      </c>
      <c r="O9" s="144">
        <f>'RC-D'!O9</f>
        <v>126922019.68070138</v>
      </c>
      <c r="P9" s="144">
        <f>'RC-D'!P9</f>
        <v>264189697.75999731</v>
      </c>
      <c r="Q9" s="144">
        <f>'RC-D'!Q9</f>
        <v>391111717.44069868</v>
      </c>
    </row>
    <row r="10" spans="1:17" x14ac:dyDescent="0.2">
      <c r="A10" s="150"/>
      <c r="B10" s="93" t="s">
        <v>257</v>
      </c>
      <c r="C10" s="143">
        <f>'RC-D'!C10</f>
        <v>21466218.459999997</v>
      </c>
      <c r="D10" s="143">
        <f>'RC-D'!D10</f>
        <v>279133260.08675402</v>
      </c>
      <c r="E10" s="144">
        <f>'RC-D'!E10</f>
        <v>300599478.546754</v>
      </c>
      <c r="F10" s="143">
        <f>'RC-D'!F10</f>
        <v>0</v>
      </c>
      <c r="G10" s="143">
        <f>'RC-D'!G10</f>
        <v>11581748.189999999</v>
      </c>
      <c r="H10" s="144">
        <f>'RC-D'!H10</f>
        <v>11581748.189999999</v>
      </c>
      <c r="I10" s="143">
        <f>'RC-D'!I10</f>
        <v>321607412.35539997</v>
      </c>
      <c r="J10" s="143">
        <f>'RC-D'!J10</f>
        <v>735228557.53592622</v>
      </c>
      <c r="K10" s="144">
        <f>'RC-D'!K10</f>
        <v>1056835969.8913262</v>
      </c>
      <c r="L10" s="143">
        <f>'RC-D'!L10</f>
        <v>0</v>
      </c>
      <c r="M10" s="143">
        <f>'RC-D'!M10</f>
        <v>0</v>
      </c>
      <c r="N10" s="144">
        <f>'RC-D'!N10</f>
        <v>0</v>
      </c>
      <c r="O10" s="144">
        <f>'RC-D'!O10</f>
        <v>343073630.81539994</v>
      </c>
      <c r="P10" s="144">
        <f>'RC-D'!P10</f>
        <v>1025943565.8126802</v>
      </c>
      <c r="Q10" s="144">
        <f>'RC-D'!Q10</f>
        <v>1369017196.6280801</v>
      </c>
    </row>
    <row r="11" spans="1:17" x14ac:dyDescent="0.2">
      <c r="A11" s="150"/>
      <c r="B11" s="91" t="s">
        <v>258</v>
      </c>
      <c r="C11" s="145">
        <f>'RC-D'!C11</f>
        <v>450439771.09820002</v>
      </c>
      <c r="D11" s="145">
        <f>'RC-D'!D11</f>
        <v>788925964.2990402</v>
      </c>
      <c r="E11" s="144">
        <f>'RC-D'!E11</f>
        <v>1239365735.3972402</v>
      </c>
      <c r="F11" s="145">
        <f>'RC-D'!F11</f>
        <v>85532482.300000012</v>
      </c>
      <c r="G11" s="145">
        <f>'RC-D'!G11</f>
        <v>109338946.61467098</v>
      </c>
      <c r="H11" s="144">
        <f>'RC-D'!H11</f>
        <v>194871428.914671</v>
      </c>
      <c r="I11" s="145">
        <f>'RC-D'!I11</f>
        <v>130904597.60640001</v>
      </c>
      <c r="J11" s="145">
        <f>'RC-D'!J11</f>
        <v>49290548.320889056</v>
      </c>
      <c r="K11" s="144">
        <f>'RC-D'!K11</f>
        <v>180195145.92728907</v>
      </c>
      <c r="L11" s="145">
        <f>'RC-D'!L11</f>
        <v>3715339216.1281362</v>
      </c>
      <c r="M11" s="145">
        <f>'RC-D'!M11</f>
        <v>219626057.61719865</v>
      </c>
      <c r="N11" s="144">
        <f>'RC-D'!N11</f>
        <v>3934965273.7453346</v>
      </c>
      <c r="O11" s="144">
        <f>'RC-D'!O11</f>
        <v>4382216067.1327362</v>
      </c>
      <c r="P11" s="144">
        <f>'RC-D'!P11</f>
        <v>1167181516.851799</v>
      </c>
      <c r="Q11" s="144">
        <f>'RC-D'!Q11</f>
        <v>5549397583.9845352</v>
      </c>
    </row>
    <row r="12" spans="1:17" x14ac:dyDescent="0.2">
      <c r="A12" s="150"/>
      <c r="B12" s="94" t="s">
        <v>259</v>
      </c>
      <c r="C12" s="143">
        <f>'RC-D'!C12</f>
        <v>443662543.64820004</v>
      </c>
      <c r="D12" s="143">
        <f>'RC-D'!D12</f>
        <v>478038373.43278825</v>
      </c>
      <c r="E12" s="144">
        <f>'RC-D'!E12</f>
        <v>921700917.08098829</v>
      </c>
      <c r="F12" s="143">
        <f>'RC-D'!F12</f>
        <v>85531245.210000008</v>
      </c>
      <c r="G12" s="143">
        <f>'RC-D'!G12</f>
        <v>109190212.41863698</v>
      </c>
      <c r="H12" s="144">
        <f>'RC-D'!H12</f>
        <v>194721457.62863699</v>
      </c>
      <c r="I12" s="143">
        <f>'RC-D'!I12</f>
        <v>130904597.60640001</v>
      </c>
      <c r="J12" s="143">
        <f>'RC-D'!J12</f>
        <v>49290548.320889056</v>
      </c>
      <c r="K12" s="144">
        <f>'RC-D'!K12</f>
        <v>180195145.92728907</v>
      </c>
      <c r="L12" s="143">
        <f>'RC-D'!L12</f>
        <v>3695100628.9741364</v>
      </c>
      <c r="M12" s="143">
        <f>'RC-D'!M12</f>
        <v>176231491.07379866</v>
      </c>
      <c r="N12" s="144">
        <f>'RC-D'!N12</f>
        <v>3871332120.047935</v>
      </c>
      <c r="O12" s="144">
        <f>'RC-D'!O12</f>
        <v>4355199015.438736</v>
      </c>
      <c r="P12" s="144">
        <f>'RC-D'!P12</f>
        <v>812750625.24611282</v>
      </c>
      <c r="Q12" s="144">
        <f>'RC-D'!Q12</f>
        <v>5167949640.6848488</v>
      </c>
    </row>
    <row r="13" spans="1:17" x14ac:dyDescent="0.2">
      <c r="A13" s="150"/>
      <c r="B13" s="94" t="s">
        <v>260</v>
      </c>
      <c r="C13" s="143">
        <f>'RC-D'!C13</f>
        <v>6777227.4500000002</v>
      </c>
      <c r="D13" s="143">
        <f>'RC-D'!D13</f>
        <v>310887590.86625195</v>
      </c>
      <c r="E13" s="144">
        <f>'RC-D'!E13</f>
        <v>317664818.31625193</v>
      </c>
      <c r="F13" s="143">
        <f>'RC-D'!F13</f>
        <v>1237.0899999999999</v>
      </c>
      <c r="G13" s="143">
        <f>'RC-D'!G13</f>
        <v>148734.19603399999</v>
      </c>
      <c r="H13" s="144">
        <f>'RC-D'!H13</f>
        <v>149971.28603399999</v>
      </c>
      <c r="I13" s="143">
        <f>'RC-D'!I13</f>
        <v>0</v>
      </c>
      <c r="J13" s="143">
        <f>'RC-D'!J13</f>
        <v>0</v>
      </c>
      <c r="K13" s="144">
        <f>'RC-D'!K13</f>
        <v>0</v>
      </c>
      <c r="L13" s="143">
        <f>'RC-D'!L13</f>
        <v>20238587.153999999</v>
      </c>
      <c r="M13" s="143">
        <f>'RC-D'!M13</f>
        <v>43394566.543400005</v>
      </c>
      <c r="N13" s="144">
        <f>'RC-D'!N13</f>
        <v>63633153.697400004</v>
      </c>
      <c r="O13" s="144">
        <f>'RC-D'!O13</f>
        <v>27017051.693999998</v>
      </c>
      <c r="P13" s="144">
        <f>'RC-D'!P13</f>
        <v>354430891.60568595</v>
      </c>
      <c r="Q13" s="144">
        <f>'RC-D'!Q13</f>
        <v>381447943.29968596</v>
      </c>
    </row>
    <row r="14" spans="1:17" x14ac:dyDescent="0.2">
      <c r="A14" s="150"/>
      <c r="B14" s="95" t="s">
        <v>261</v>
      </c>
      <c r="C14" s="145">
        <f>'RC-D'!C14</f>
        <v>483842410.9382</v>
      </c>
      <c r="D14" s="145">
        <f>'RC-D'!D14</f>
        <v>1237358227.3662801</v>
      </c>
      <c r="E14" s="144">
        <f>'RC-D'!E14</f>
        <v>1721200638.3044801</v>
      </c>
      <c r="F14" s="145">
        <f>'RC-D'!F14</f>
        <v>85552920.350000009</v>
      </c>
      <c r="G14" s="145">
        <f>'RC-D'!G14</f>
        <v>121103139.42187098</v>
      </c>
      <c r="H14" s="144">
        <f>'RC-D'!H14</f>
        <v>206656059.77187097</v>
      </c>
      <c r="I14" s="145">
        <f>'RC-D'!I14</f>
        <v>561389168.52250135</v>
      </c>
      <c r="J14" s="145">
        <f>'RC-D'!J14</f>
        <v>879227356.01912665</v>
      </c>
      <c r="K14" s="144">
        <f>'RC-D'!K14</f>
        <v>1440616524.5416279</v>
      </c>
      <c r="L14" s="145">
        <f>'RC-D'!L14</f>
        <v>3721427217.8181362</v>
      </c>
      <c r="M14" s="145">
        <f>'RC-D'!M14</f>
        <v>219626057.61719865</v>
      </c>
      <c r="N14" s="144">
        <f>'RC-D'!N14</f>
        <v>3941053275.4353347</v>
      </c>
      <c r="O14" s="144">
        <f>'RC-D'!O14</f>
        <v>4852211717.6288376</v>
      </c>
      <c r="P14" s="144">
        <f>'RC-D'!P14</f>
        <v>2457314780.4244761</v>
      </c>
      <c r="Q14" s="144">
        <f>'RC-D'!Q14</f>
        <v>7309526498.0533142</v>
      </c>
    </row>
    <row r="15" spans="1:17" x14ac:dyDescent="0.2">
      <c r="A15" s="150"/>
      <c r="B15" s="141" t="s">
        <v>262</v>
      </c>
      <c r="C15" s="146"/>
      <c r="D15" s="146"/>
      <c r="E15" s="147"/>
      <c r="F15" s="146"/>
      <c r="G15" s="146"/>
      <c r="H15" s="146"/>
      <c r="I15" s="146"/>
      <c r="J15" s="146"/>
      <c r="K15" s="146"/>
      <c r="L15" s="147"/>
      <c r="M15" s="146"/>
      <c r="N15" s="146"/>
      <c r="O15" s="146"/>
      <c r="P15" s="146"/>
      <c r="Q15" s="146"/>
    </row>
    <row r="16" spans="1:17" x14ac:dyDescent="0.2">
      <c r="A16" s="150"/>
      <c r="B16" s="90" t="s">
        <v>25</v>
      </c>
      <c r="C16" s="145">
        <f>'RC-D'!C16</f>
        <v>5424257164.7042007</v>
      </c>
      <c r="D16" s="145">
        <f>'RC-D'!D16</f>
        <v>5039732099.6195421</v>
      </c>
      <c r="E16" s="144">
        <f>'RC-D'!E16</f>
        <v>10463989264.323742</v>
      </c>
      <c r="F16" s="145">
        <f>'RC-D'!F16</f>
        <v>2556777562.1499996</v>
      </c>
      <c r="G16" s="145">
        <f>'RC-D'!G16</f>
        <v>2142768027.9366713</v>
      </c>
      <c r="H16" s="144">
        <f>'RC-D'!H16</f>
        <v>4699545590.0866709</v>
      </c>
      <c r="I16" s="145">
        <f>'RC-D'!I16</f>
        <v>2366690174.4801989</v>
      </c>
      <c r="J16" s="145">
        <f>'RC-D'!J16</f>
        <v>1218522894.3933437</v>
      </c>
      <c r="K16" s="144">
        <f>'RC-D'!K16</f>
        <v>3585213068.8735428</v>
      </c>
      <c r="L16" s="145">
        <f>'RC-D'!L16</f>
        <v>1952143671.5308003</v>
      </c>
      <c r="M16" s="145">
        <f>'RC-D'!M16</f>
        <v>369855691.81756139</v>
      </c>
      <c r="N16" s="144">
        <f>'RC-D'!N16</f>
        <v>2321999363.348362</v>
      </c>
      <c r="O16" s="144">
        <f>'RC-D'!O16</f>
        <v>12299868572.8652</v>
      </c>
      <c r="P16" s="144">
        <f>'RC-D'!P16</f>
        <v>8770878713.7671185</v>
      </c>
      <c r="Q16" s="144">
        <f>'RC-D'!Q16</f>
        <v>21070747286.632317</v>
      </c>
    </row>
    <row r="17" spans="1:17" x14ac:dyDescent="0.2">
      <c r="A17" s="150"/>
      <c r="B17" s="96" t="s">
        <v>263</v>
      </c>
      <c r="C17" s="148">
        <f>'RC-D'!C17</f>
        <v>5353728362.6677008</v>
      </c>
      <c r="D17" s="148">
        <f>'RC-D'!D17</f>
        <v>4331546270.8498011</v>
      </c>
      <c r="E17" s="144">
        <f>'RC-D'!E17</f>
        <v>9685274633.5175018</v>
      </c>
      <c r="F17" s="148">
        <f>'RC-D'!F17</f>
        <v>2552517305.1999998</v>
      </c>
      <c r="G17" s="148">
        <f>'RC-D'!G17</f>
        <v>2015540865.3377333</v>
      </c>
      <c r="H17" s="144">
        <f>'RC-D'!H17</f>
        <v>4568058170.5377331</v>
      </c>
      <c r="I17" s="148">
        <f>'RC-D'!I17</f>
        <v>2363702753.090199</v>
      </c>
      <c r="J17" s="148">
        <f>'RC-D'!J17</f>
        <v>1084661619.4868512</v>
      </c>
      <c r="K17" s="144">
        <f>'RC-D'!K17</f>
        <v>3448364372.5770502</v>
      </c>
      <c r="L17" s="148">
        <f>'RC-D'!L17</f>
        <v>1949895508.8208003</v>
      </c>
      <c r="M17" s="148">
        <f>'RC-D'!M17</f>
        <v>260316310.60744381</v>
      </c>
      <c r="N17" s="144">
        <f>'RC-D'!N17</f>
        <v>2210211819.4282441</v>
      </c>
      <c r="O17" s="144">
        <f>'RC-D'!O17</f>
        <v>12219843929.7787</v>
      </c>
      <c r="P17" s="144">
        <f>'RC-D'!P17</f>
        <v>7692065066.2818289</v>
      </c>
      <c r="Q17" s="144">
        <f>'RC-D'!Q17</f>
        <v>19911908996.060528</v>
      </c>
    </row>
    <row r="18" spans="1:17" x14ac:dyDescent="0.2">
      <c r="A18" s="150"/>
      <c r="B18" s="96" t="s">
        <v>264</v>
      </c>
      <c r="C18" s="148">
        <f>'RC-D'!C18</f>
        <v>70528802.036500007</v>
      </c>
      <c r="D18" s="148">
        <f>'RC-D'!D18</f>
        <v>708185828.76974094</v>
      </c>
      <c r="E18" s="144">
        <f>'RC-D'!E18</f>
        <v>778714630.80624092</v>
      </c>
      <c r="F18" s="148">
        <f>'RC-D'!F18</f>
        <v>4260256.95</v>
      </c>
      <c r="G18" s="148">
        <f>'RC-D'!G18</f>
        <v>127227162.598938</v>
      </c>
      <c r="H18" s="144">
        <f>'RC-D'!H18</f>
        <v>131487419.54893801</v>
      </c>
      <c r="I18" s="148">
        <f>'RC-D'!I18</f>
        <v>2987421.3899999997</v>
      </c>
      <c r="J18" s="148">
        <f>'RC-D'!J18</f>
        <v>133861274.90649255</v>
      </c>
      <c r="K18" s="144">
        <f>'RC-D'!K18</f>
        <v>136848696.29649255</v>
      </c>
      <c r="L18" s="148">
        <f>'RC-D'!L18</f>
        <v>2248162.71</v>
      </c>
      <c r="M18" s="148">
        <f>'RC-D'!M18</f>
        <v>109539381.21011756</v>
      </c>
      <c r="N18" s="144">
        <f>'RC-D'!N18</f>
        <v>111787543.92011756</v>
      </c>
      <c r="O18" s="144">
        <f>'RC-D'!O18</f>
        <v>80024643.086500004</v>
      </c>
      <c r="P18" s="144">
        <f>'RC-D'!P18</f>
        <v>1078813647.4852891</v>
      </c>
      <c r="Q18" s="144">
        <f>'RC-D'!Q18</f>
        <v>1158838290.571789</v>
      </c>
    </row>
    <row r="19" spans="1:17" x14ac:dyDescent="0.2">
      <c r="A19" s="151"/>
      <c r="B19" s="90" t="s">
        <v>8</v>
      </c>
      <c r="C19" s="145">
        <f>'RC-D'!C19</f>
        <v>3096929768.1009192</v>
      </c>
      <c r="D19" s="145">
        <f>'RC-D'!D19</f>
        <v>6543354495.3549633</v>
      </c>
      <c r="E19" s="144">
        <f>'RC-D'!E19</f>
        <v>9640284263.455883</v>
      </c>
      <c r="F19" s="145">
        <f>'RC-D'!F19</f>
        <v>800276938.90229952</v>
      </c>
      <c r="G19" s="145">
        <f>'RC-D'!G19</f>
        <v>3580068552.1471868</v>
      </c>
      <c r="H19" s="144">
        <f>'RC-D'!H19</f>
        <v>4380345491.0494862</v>
      </c>
      <c r="I19" s="145">
        <f>'RC-D'!I19</f>
        <v>4862191628.3558016</v>
      </c>
      <c r="J19" s="145">
        <f>'RC-D'!J19</f>
        <v>9006624575.8300476</v>
      </c>
      <c r="K19" s="144">
        <f>'RC-D'!K19</f>
        <v>13868816204.185848</v>
      </c>
      <c r="L19" s="145">
        <f>'RC-D'!L19</f>
        <v>1954506797.9959002</v>
      </c>
      <c r="M19" s="145">
        <f>'RC-D'!M19</f>
        <v>2316084314.8382239</v>
      </c>
      <c r="N19" s="144">
        <f>'RC-D'!N19</f>
        <v>4270591112.8341241</v>
      </c>
      <c r="O19" s="144">
        <f>'RC-D'!O19</f>
        <v>10713905133.354919</v>
      </c>
      <c r="P19" s="144">
        <f>'RC-D'!P19</f>
        <v>21446131938.170422</v>
      </c>
      <c r="Q19" s="144">
        <f>'RC-D'!Q19</f>
        <v>32160037071.525341</v>
      </c>
    </row>
    <row r="20" spans="1:17" x14ac:dyDescent="0.2">
      <c r="B20" s="96" t="s">
        <v>265</v>
      </c>
      <c r="C20" s="148">
        <f>'RC-D'!C20</f>
        <v>2750318934.7606192</v>
      </c>
      <c r="D20" s="148">
        <f>'RC-D'!D20</f>
        <v>3089385897.4442616</v>
      </c>
      <c r="E20" s="144">
        <f>'RC-D'!E20</f>
        <v>5839704832.2048807</v>
      </c>
      <c r="F20" s="148">
        <f>'RC-D'!F20</f>
        <v>710896359.13229954</v>
      </c>
      <c r="G20" s="148">
        <f>'RC-D'!G20</f>
        <v>2534017861.0863757</v>
      </c>
      <c r="H20" s="144">
        <f>'RC-D'!H20</f>
        <v>3244914220.2186751</v>
      </c>
      <c r="I20" s="148">
        <f>'RC-D'!I20</f>
        <v>4125145203.2837014</v>
      </c>
      <c r="J20" s="148">
        <f>'RC-D'!J20</f>
        <v>6682988725.2145901</v>
      </c>
      <c r="K20" s="144">
        <f>'RC-D'!K20</f>
        <v>10808133928.498291</v>
      </c>
      <c r="L20" s="148">
        <f>'RC-D'!L20</f>
        <v>1581061195.3531001</v>
      </c>
      <c r="M20" s="148">
        <f>'RC-D'!M20</f>
        <v>1510615358.9478252</v>
      </c>
      <c r="N20" s="144">
        <f>'RC-D'!N20</f>
        <v>3091676554.3009253</v>
      </c>
      <c r="O20" s="144">
        <f>'RC-D'!O20</f>
        <v>9167421692.5297203</v>
      </c>
      <c r="P20" s="144">
        <f>'RC-D'!P20</f>
        <v>13817007842.693052</v>
      </c>
      <c r="Q20" s="144">
        <f>'RC-D'!Q20</f>
        <v>22984429535.222771</v>
      </c>
    </row>
    <row r="21" spans="1:17" x14ac:dyDescent="0.2">
      <c r="B21" s="96" t="s">
        <v>266</v>
      </c>
      <c r="C21" s="148">
        <f>'RC-D'!C21</f>
        <v>346610833.3402999</v>
      </c>
      <c r="D21" s="148">
        <f>'RC-D'!D21</f>
        <v>3453968597.9107013</v>
      </c>
      <c r="E21" s="144">
        <f>'RC-D'!E21</f>
        <v>3800579431.2510014</v>
      </c>
      <c r="F21" s="148">
        <f>'RC-D'!F21</f>
        <v>89380579.769999966</v>
      </c>
      <c r="G21" s="148">
        <f>'RC-D'!G21</f>
        <v>1046050691.060811</v>
      </c>
      <c r="H21" s="144">
        <f>'RC-D'!H21</f>
        <v>1135431270.830811</v>
      </c>
      <c r="I21" s="148">
        <f>'RC-D'!I21</f>
        <v>737046425.07210004</v>
      </c>
      <c r="J21" s="148">
        <f>'RC-D'!J21</f>
        <v>2323635850.6154575</v>
      </c>
      <c r="K21" s="144">
        <f>'RC-D'!K21</f>
        <v>3060682275.6875577</v>
      </c>
      <c r="L21" s="148">
        <f>'RC-D'!L21</f>
        <v>373445602.64279997</v>
      </c>
      <c r="M21" s="148">
        <f>'RC-D'!M21</f>
        <v>805468955.89039886</v>
      </c>
      <c r="N21" s="144">
        <f>'RC-D'!N21</f>
        <v>1178914558.5331988</v>
      </c>
      <c r="O21" s="144">
        <f>'RC-D'!O21</f>
        <v>1546483440.8252001</v>
      </c>
      <c r="P21" s="144">
        <f>'RC-D'!P21</f>
        <v>7629124095.4773684</v>
      </c>
      <c r="Q21" s="144">
        <f>'RC-D'!Q21</f>
        <v>9175607536.3025684</v>
      </c>
    </row>
    <row r="22" spans="1:17" x14ac:dyDescent="0.2">
      <c r="B22" s="97" t="s">
        <v>267</v>
      </c>
      <c r="C22" s="149">
        <f>'RC-D'!C22</f>
        <v>8521186932.8051205</v>
      </c>
      <c r="D22" s="149">
        <f>'RC-D'!D22</f>
        <v>11583086594.974506</v>
      </c>
      <c r="E22" s="144">
        <f>'RC-D'!E22</f>
        <v>20104273527.779625</v>
      </c>
      <c r="F22" s="149">
        <f>'RC-D'!F22</f>
        <v>3357054501.052299</v>
      </c>
      <c r="G22" s="149">
        <f>'RC-D'!G22</f>
        <v>5722836580.0838585</v>
      </c>
      <c r="H22" s="144">
        <f>'RC-D'!H22</f>
        <v>9079891081.136158</v>
      </c>
      <c r="I22" s="149">
        <f>'RC-D'!I22</f>
        <v>7228881802.8360004</v>
      </c>
      <c r="J22" s="149">
        <f>'RC-D'!J22</f>
        <v>10225147470.223391</v>
      </c>
      <c r="K22" s="144">
        <f>'RC-D'!K22</f>
        <v>17454029273.059391</v>
      </c>
      <c r="L22" s="149">
        <f>'RC-D'!L22</f>
        <v>3906650469.5267005</v>
      </c>
      <c r="M22" s="149">
        <f>'RC-D'!M22</f>
        <v>2685940006.6557856</v>
      </c>
      <c r="N22" s="144">
        <f>'RC-D'!N22</f>
        <v>6592590476.1824856</v>
      </c>
      <c r="O22" s="144">
        <f>'RC-D'!O22</f>
        <v>23013773706.220119</v>
      </c>
      <c r="P22" s="144">
        <f>'RC-D'!P22</f>
        <v>30217010651.937538</v>
      </c>
      <c r="Q22" s="144">
        <f>'RC-D'!Q22</f>
        <v>53230784358.157654</v>
      </c>
    </row>
    <row r="23" spans="1:17" x14ac:dyDescent="0.2">
      <c r="B23" s="152" t="s">
        <v>26</v>
      </c>
      <c r="C23" s="153">
        <f>'RC-D'!C23</f>
        <v>9005029343.7433205</v>
      </c>
      <c r="D23" s="153">
        <f>'RC-D'!D23</f>
        <v>12820444822.340786</v>
      </c>
      <c r="E23" s="153">
        <f>'RC-D'!E23</f>
        <v>21825474166.084106</v>
      </c>
      <c r="F23" s="153">
        <f>'RC-D'!F23</f>
        <v>3442607421.4022989</v>
      </c>
      <c r="G23" s="153">
        <f>'RC-D'!G23</f>
        <v>5843939719.5057297</v>
      </c>
      <c r="H23" s="153">
        <f>'RC-D'!H23</f>
        <v>9286547140.9080276</v>
      </c>
      <c r="I23" s="153">
        <f>'RC-D'!I23</f>
        <v>7790270971.3585014</v>
      </c>
      <c r="J23" s="153">
        <f>'RC-D'!J23</f>
        <v>11104374826.242517</v>
      </c>
      <c r="K23" s="153">
        <f>'RC-D'!K23</f>
        <v>18894645797.601021</v>
      </c>
      <c r="L23" s="153">
        <f>'RC-D'!L23</f>
        <v>7628077687.3448372</v>
      </c>
      <c r="M23" s="153">
        <f>'RC-D'!M23</f>
        <v>2905566064.272984</v>
      </c>
      <c r="N23" s="153">
        <f>'RC-D'!N23</f>
        <v>10533643751.617821</v>
      </c>
      <c r="O23" s="153">
        <f>'RC-D'!O23</f>
        <v>27865985423.848957</v>
      </c>
      <c r="P23" s="153">
        <f>'RC-D'!P23</f>
        <v>32674325432.362019</v>
      </c>
      <c r="Q23" s="153">
        <f>'RC-D'!Q23</f>
        <v>60540310856.210976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93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05" customWidth="1"/>
    <col min="2" max="2" width="18.140625" style="105" bestFit="1" customWidth="1"/>
    <col min="3" max="4" width="9.85546875" style="105" bestFit="1" customWidth="1"/>
    <col min="5" max="7" width="8.85546875" style="105" bestFit="1" customWidth="1"/>
    <col min="8" max="13" width="8.7109375" style="105"/>
    <col min="14" max="16" width="8.85546875" style="105" bestFit="1" customWidth="1"/>
    <col min="17" max="19" width="9.85546875" style="105" bestFit="1" customWidth="1"/>
    <col min="20" max="28" width="8.85546875" style="105" bestFit="1" customWidth="1"/>
    <col min="29" max="16384" width="8.7109375" style="105"/>
  </cols>
  <sheetData>
    <row r="1" spans="1:28" x14ac:dyDescent="0.2">
      <c r="A1" s="108" t="s">
        <v>217</v>
      </c>
    </row>
    <row r="2" spans="1:28" x14ac:dyDescent="0.2">
      <c r="A2" s="67"/>
    </row>
    <row r="3" spans="1:28" x14ac:dyDescent="0.2">
      <c r="A3" s="67">
        <f>BS!B3</f>
        <v>45688</v>
      </c>
    </row>
    <row r="4" spans="1:28" x14ac:dyDescent="0.2">
      <c r="A4" s="162" t="s">
        <v>268</v>
      </c>
    </row>
    <row r="5" spans="1:28" ht="87" customHeight="1" x14ac:dyDescent="0.2">
      <c r="A5" s="212" t="s">
        <v>216</v>
      </c>
      <c r="B5" s="213" t="s">
        <v>189</v>
      </c>
      <c r="C5" s="213"/>
      <c r="D5" s="213"/>
      <c r="E5" s="213" t="s">
        <v>190</v>
      </c>
      <c r="F5" s="213"/>
      <c r="G5" s="213"/>
      <c r="H5" s="213" t="s">
        <v>191</v>
      </c>
      <c r="I5" s="213"/>
      <c r="J5" s="213"/>
      <c r="K5" s="213" t="s">
        <v>192</v>
      </c>
      <c r="L5" s="213"/>
      <c r="M5" s="213"/>
      <c r="N5" s="213" t="s">
        <v>193</v>
      </c>
      <c r="O5" s="213"/>
      <c r="P5" s="213"/>
      <c r="Q5" s="211" t="s">
        <v>194</v>
      </c>
      <c r="R5" s="211"/>
      <c r="S5" s="211"/>
      <c r="T5" s="211" t="s">
        <v>195</v>
      </c>
      <c r="U5" s="211"/>
      <c r="V5" s="211"/>
      <c r="W5" s="211" t="s">
        <v>196</v>
      </c>
      <c r="X5" s="211"/>
      <c r="Y5" s="211"/>
      <c r="Z5" s="211" t="s">
        <v>197</v>
      </c>
      <c r="AA5" s="211"/>
      <c r="AB5" s="211"/>
    </row>
    <row r="6" spans="1:28" x14ac:dyDescent="0.2">
      <c r="A6" s="212"/>
      <c r="B6" s="106" t="s">
        <v>22</v>
      </c>
      <c r="C6" s="106" t="s">
        <v>23</v>
      </c>
      <c r="D6" s="106" t="s">
        <v>68</v>
      </c>
      <c r="E6" s="106" t="s">
        <v>22</v>
      </c>
      <c r="F6" s="106" t="s">
        <v>23</v>
      </c>
      <c r="G6" s="106" t="s">
        <v>68</v>
      </c>
      <c r="H6" s="106" t="s">
        <v>22</v>
      </c>
      <c r="I6" s="106" t="s">
        <v>23</v>
      </c>
      <c r="J6" s="106" t="s">
        <v>68</v>
      </c>
      <c r="K6" s="106" t="s">
        <v>22</v>
      </c>
      <c r="L6" s="106" t="s">
        <v>23</v>
      </c>
      <c r="M6" s="106" t="s">
        <v>68</v>
      </c>
      <c r="N6" s="106" t="s">
        <v>22</v>
      </c>
      <c r="O6" s="106" t="s">
        <v>23</v>
      </c>
      <c r="P6" s="106" t="s">
        <v>68</v>
      </c>
      <c r="Q6" s="106" t="s">
        <v>22</v>
      </c>
      <c r="R6" s="106" t="s">
        <v>23</v>
      </c>
      <c r="S6" s="106" t="s">
        <v>68</v>
      </c>
      <c r="T6" s="106" t="s">
        <v>22</v>
      </c>
      <c r="U6" s="106" t="s">
        <v>23</v>
      </c>
      <c r="V6" s="106" t="s">
        <v>68</v>
      </c>
      <c r="W6" s="106" t="s">
        <v>22</v>
      </c>
      <c r="X6" s="106" t="s">
        <v>23</v>
      </c>
      <c r="Y6" s="106" t="s">
        <v>68</v>
      </c>
      <c r="Z6" s="106" t="s">
        <v>22</v>
      </c>
      <c r="AA6" s="106" t="s">
        <v>23</v>
      </c>
      <c r="AB6" s="106" t="s">
        <v>68</v>
      </c>
    </row>
    <row r="7" spans="1:28" x14ac:dyDescent="0.2">
      <c r="A7" s="101" t="s">
        <v>271</v>
      </c>
      <c r="B7" s="154">
        <v>50290257.539999999</v>
      </c>
      <c r="C7" s="154">
        <v>340093.06699999998</v>
      </c>
      <c r="D7" s="154">
        <v>50630350.607000001</v>
      </c>
      <c r="E7" s="155">
        <v>89461.339521340007</v>
      </c>
      <c r="F7" s="155">
        <v>617.4751</v>
      </c>
      <c r="G7" s="155">
        <v>90078.814621340003</v>
      </c>
      <c r="H7" s="107">
        <v>9.5164200000000004E-2</v>
      </c>
      <c r="I7" s="103">
        <v>7.4899999999999994E-2</v>
      </c>
      <c r="J7" s="107">
        <v>9.5007900000000006E-2</v>
      </c>
      <c r="K7" s="104">
        <v>6.8477600000000001</v>
      </c>
      <c r="L7" s="104">
        <v>19.366599999999998</v>
      </c>
      <c r="M7" s="104">
        <v>6.9385000000000003</v>
      </c>
      <c r="N7" s="158">
        <v>0</v>
      </c>
      <c r="O7" s="158">
        <v>0</v>
      </c>
      <c r="P7" s="158">
        <v>0</v>
      </c>
      <c r="Q7" s="158">
        <v>50290257.539999999</v>
      </c>
      <c r="R7" s="158">
        <v>340093.06699999998</v>
      </c>
      <c r="S7" s="158">
        <v>50630350.607000001</v>
      </c>
      <c r="T7" s="158">
        <v>0</v>
      </c>
      <c r="U7" s="158">
        <v>0</v>
      </c>
      <c r="V7" s="158">
        <v>0</v>
      </c>
      <c r="W7" s="158">
        <v>0</v>
      </c>
      <c r="X7" s="158">
        <v>0</v>
      </c>
      <c r="Y7" s="158">
        <v>0</v>
      </c>
      <c r="Z7" s="158">
        <v>0</v>
      </c>
      <c r="AA7" s="158">
        <v>0</v>
      </c>
      <c r="AB7" s="158">
        <v>0</v>
      </c>
    </row>
    <row r="8" spans="1:28" x14ac:dyDescent="0.2">
      <c r="A8" s="100" t="s">
        <v>88</v>
      </c>
      <c r="B8" s="154">
        <v>6368916.0689000003</v>
      </c>
      <c r="C8" s="154">
        <v>31873296.338501658</v>
      </c>
      <c r="D8" s="154">
        <v>38242212.407401659</v>
      </c>
      <c r="E8" s="155">
        <v>147503.46373039999</v>
      </c>
      <c r="F8" s="155">
        <v>312243.17225</v>
      </c>
      <c r="G8" s="155">
        <v>459746.63598040002</v>
      </c>
      <c r="H8" s="107">
        <v>0.15402299999999999</v>
      </c>
      <c r="I8" s="103">
        <v>9.5270654624677931E-2</v>
      </c>
      <c r="J8" s="107">
        <v>0.10485999999999999</v>
      </c>
      <c r="K8" s="104">
        <v>45.573399999999999</v>
      </c>
      <c r="L8" s="104">
        <v>52.61038482135919</v>
      </c>
      <c r="M8" s="104">
        <v>51.4619</v>
      </c>
      <c r="N8" s="158">
        <v>91.95</v>
      </c>
      <c r="O8" s="158">
        <v>0</v>
      </c>
      <c r="P8" s="158">
        <v>91.95</v>
      </c>
      <c r="Q8" s="158">
        <v>5932032.7889</v>
      </c>
      <c r="R8" s="158">
        <v>31873248.063001659</v>
      </c>
      <c r="S8" s="158">
        <v>37805280.851901658</v>
      </c>
      <c r="T8" s="158">
        <v>426707.53</v>
      </c>
      <c r="U8" s="158">
        <v>0</v>
      </c>
      <c r="V8" s="158">
        <v>426707.53</v>
      </c>
      <c r="W8" s="158">
        <v>10175.75</v>
      </c>
      <c r="X8" s="158">
        <v>48.275500000000001</v>
      </c>
      <c r="Y8" s="158">
        <v>10224.0255</v>
      </c>
      <c r="Z8" s="158">
        <v>0</v>
      </c>
      <c r="AA8" s="158">
        <v>0</v>
      </c>
      <c r="AB8" s="158">
        <v>0</v>
      </c>
    </row>
    <row r="9" spans="1:28" x14ac:dyDescent="0.2">
      <c r="A9" s="100" t="s">
        <v>89</v>
      </c>
      <c r="B9" s="154">
        <v>762253552.46339989</v>
      </c>
      <c r="C9" s="154">
        <v>77023391.11371401</v>
      </c>
      <c r="D9" s="154">
        <v>839276943.57711387</v>
      </c>
      <c r="E9" s="155">
        <v>2414962.5929800505</v>
      </c>
      <c r="F9" s="155">
        <v>495340.47019191005</v>
      </c>
      <c r="G9" s="155">
        <v>2910303.0631719604</v>
      </c>
      <c r="H9" s="107">
        <v>0.12864</v>
      </c>
      <c r="I9" s="103">
        <v>8.1958246374862681E-2</v>
      </c>
      <c r="J9" s="107">
        <v>0.12434000000000001</v>
      </c>
      <c r="K9" s="104">
        <v>29.055800000000001</v>
      </c>
      <c r="L9" s="104">
        <v>24.575739404380116</v>
      </c>
      <c r="M9" s="104">
        <v>28.6435</v>
      </c>
      <c r="N9" s="158">
        <v>1462603.79</v>
      </c>
      <c r="O9" s="158">
        <v>410960.17000000004</v>
      </c>
      <c r="P9" s="158">
        <v>1873563.96</v>
      </c>
      <c r="Q9" s="158">
        <v>755545621.68739986</v>
      </c>
      <c r="R9" s="158">
        <v>76382555.25691402</v>
      </c>
      <c r="S9" s="158">
        <v>831928176.94431388</v>
      </c>
      <c r="T9" s="158">
        <v>4921625.8005000008</v>
      </c>
      <c r="U9" s="158">
        <v>154222.69440000001</v>
      </c>
      <c r="V9" s="158">
        <v>5075848.4949000012</v>
      </c>
      <c r="W9" s="158">
        <v>1466019</v>
      </c>
      <c r="X9" s="158">
        <v>423180.95240000001</v>
      </c>
      <c r="Y9" s="158">
        <v>1889199.9524000001</v>
      </c>
      <c r="Z9" s="158">
        <v>320285.9755</v>
      </c>
      <c r="AA9" s="158">
        <v>63432.21</v>
      </c>
      <c r="AB9" s="158">
        <v>383718.18550000002</v>
      </c>
    </row>
    <row r="10" spans="1:28" x14ac:dyDescent="0.2">
      <c r="A10" s="100" t="s">
        <v>198</v>
      </c>
      <c r="B10" s="154">
        <v>226154895.2295</v>
      </c>
      <c r="C10" s="154">
        <v>815162.00769999996</v>
      </c>
      <c r="D10" s="154">
        <v>226970057.23719999</v>
      </c>
      <c r="E10" s="155">
        <v>1004754.44495935</v>
      </c>
      <c r="F10" s="155">
        <v>3792.6179000000002</v>
      </c>
      <c r="G10" s="155">
        <v>1008547.06285935</v>
      </c>
      <c r="H10" s="107">
        <v>0.14168500000000001</v>
      </c>
      <c r="I10" s="103">
        <v>0.116905</v>
      </c>
      <c r="J10" s="107">
        <v>0.14156199999999999</v>
      </c>
      <c r="K10" s="104">
        <v>23.4727</v>
      </c>
      <c r="L10" s="104">
        <v>59.997</v>
      </c>
      <c r="M10" s="104">
        <v>23.604299999999999</v>
      </c>
      <c r="N10" s="158">
        <v>0</v>
      </c>
      <c r="O10" s="158">
        <v>0</v>
      </c>
      <c r="P10" s="158">
        <v>0</v>
      </c>
      <c r="Q10" s="158">
        <v>226119934.24950001</v>
      </c>
      <c r="R10" s="158">
        <v>815162.00769999996</v>
      </c>
      <c r="S10" s="158">
        <v>226935096.2572</v>
      </c>
      <c r="T10" s="158">
        <v>776.31</v>
      </c>
      <c r="U10" s="158">
        <v>0</v>
      </c>
      <c r="V10" s="158">
        <v>776.31</v>
      </c>
      <c r="W10" s="158">
        <v>34184.67</v>
      </c>
      <c r="X10" s="158">
        <v>0</v>
      </c>
      <c r="Y10" s="158">
        <v>34184.67</v>
      </c>
      <c r="Z10" s="158">
        <v>0</v>
      </c>
      <c r="AA10" s="158">
        <v>0</v>
      </c>
      <c r="AB10" s="158">
        <v>0</v>
      </c>
    </row>
    <row r="11" spans="1:28" x14ac:dyDescent="0.2">
      <c r="A11" s="100" t="s">
        <v>90</v>
      </c>
      <c r="B11" s="154">
        <v>346235935.25686562</v>
      </c>
      <c r="C11" s="154">
        <v>3734310257.2523136</v>
      </c>
      <c r="D11" s="154">
        <v>4080546192.5091791</v>
      </c>
      <c r="E11" s="155">
        <v>15582879.200317649</v>
      </c>
      <c r="F11" s="155">
        <v>29394944.15203495</v>
      </c>
      <c r="G11" s="155">
        <v>44977823.352352597</v>
      </c>
      <c r="H11" s="107">
        <v>0.125114</v>
      </c>
      <c r="I11" s="103">
        <v>0.10506924509392127</v>
      </c>
      <c r="J11" s="107">
        <v>0.106753</v>
      </c>
      <c r="K11" s="104">
        <v>41.831899999999997</v>
      </c>
      <c r="L11" s="104">
        <v>38.081399305540351</v>
      </c>
      <c r="M11" s="104">
        <v>38.393099999999997</v>
      </c>
      <c r="N11" s="158">
        <v>15760788.541300001</v>
      </c>
      <c r="O11" s="158">
        <v>70901349.505340397</v>
      </c>
      <c r="P11" s="158">
        <v>86662138.046640396</v>
      </c>
      <c r="Q11" s="158">
        <v>300543607.54510063</v>
      </c>
      <c r="R11" s="158">
        <v>3489042712.8820882</v>
      </c>
      <c r="S11" s="158">
        <v>3789586320.4271884</v>
      </c>
      <c r="T11" s="158">
        <v>14545843.17985791</v>
      </c>
      <c r="U11" s="158">
        <v>158101815.173895</v>
      </c>
      <c r="V11" s="158">
        <v>172647658.35375291</v>
      </c>
      <c r="W11" s="158">
        <v>31146484.531907104</v>
      </c>
      <c r="X11" s="158">
        <v>80437214.128830492</v>
      </c>
      <c r="Y11" s="158">
        <v>111583698.6607376</v>
      </c>
      <c r="Z11" s="158">
        <v>0</v>
      </c>
      <c r="AA11" s="158">
        <v>6728515.0674999999</v>
      </c>
      <c r="AB11" s="158">
        <v>6728515.0674999999</v>
      </c>
    </row>
    <row r="12" spans="1:28" x14ac:dyDescent="0.2">
      <c r="A12" s="100" t="s">
        <v>91</v>
      </c>
      <c r="B12" s="154">
        <v>687972615.70395911</v>
      </c>
      <c r="C12" s="154">
        <v>2751489264.2070088</v>
      </c>
      <c r="D12" s="154">
        <v>3439461879.9109678</v>
      </c>
      <c r="E12" s="155">
        <v>6324290.1375658102</v>
      </c>
      <c r="F12" s="155">
        <v>25812638.849370003</v>
      </c>
      <c r="G12" s="155">
        <v>32136928.986935813</v>
      </c>
      <c r="H12" s="107">
        <v>0.124386</v>
      </c>
      <c r="I12" s="103">
        <v>8.701376975836779E-2</v>
      </c>
      <c r="J12" s="107">
        <v>9.4470299999999993E-2</v>
      </c>
      <c r="K12" s="104">
        <v>97.086799999999997</v>
      </c>
      <c r="L12" s="104">
        <v>116.78190007536337</v>
      </c>
      <c r="M12" s="104">
        <v>112.873</v>
      </c>
      <c r="N12" s="158">
        <v>7275518.7205999997</v>
      </c>
      <c r="O12" s="158">
        <v>46113194.180641994</v>
      </c>
      <c r="P12" s="158">
        <v>53388712.901241995</v>
      </c>
      <c r="Q12" s="158">
        <v>643717245.64915919</v>
      </c>
      <c r="R12" s="158">
        <v>2541432401.6410322</v>
      </c>
      <c r="S12" s="158">
        <v>3185149647.2901917</v>
      </c>
      <c r="T12" s="158">
        <v>23609983.698299848</v>
      </c>
      <c r="U12" s="158">
        <v>130423566.90370566</v>
      </c>
      <c r="V12" s="158">
        <v>154033550.60200551</v>
      </c>
      <c r="W12" s="158">
        <v>20645386.356500003</v>
      </c>
      <c r="X12" s="158">
        <v>78276978.550691009</v>
      </c>
      <c r="Y12" s="158">
        <v>98922364.907191008</v>
      </c>
      <c r="Z12" s="158">
        <v>0</v>
      </c>
      <c r="AA12" s="158">
        <v>1356317.11158</v>
      </c>
      <c r="AB12" s="158">
        <v>1356317.11158</v>
      </c>
    </row>
    <row r="13" spans="1:28" x14ac:dyDescent="0.2">
      <c r="A13" s="100" t="s">
        <v>92</v>
      </c>
      <c r="B13" s="154">
        <v>516122239.58576167</v>
      </c>
      <c r="C13" s="154">
        <v>497433332.18017358</v>
      </c>
      <c r="D13" s="154">
        <v>1013555571.7659352</v>
      </c>
      <c r="E13" s="155">
        <v>14835223.365111312</v>
      </c>
      <c r="F13" s="155">
        <v>6412602.3859367594</v>
      </c>
      <c r="G13" s="155">
        <v>21247825.751048073</v>
      </c>
      <c r="H13" s="107">
        <v>0.13819699999999999</v>
      </c>
      <c r="I13" s="103">
        <v>9.3342744604083275E-2</v>
      </c>
      <c r="J13" s="107">
        <v>0.116026</v>
      </c>
      <c r="K13" s="104">
        <v>39.450200000000002</v>
      </c>
      <c r="L13" s="104">
        <v>51.604710428583367</v>
      </c>
      <c r="M13" s="104">
        <v>45.463500000000003</v>
      </c>
      <c r="N13" s="158">
        <v>27240214.193800002</v>
      </c>
      <c r="O13" s="158">
        <v>12280443.8408</v>
      </c>
      <c r="P13" s="158">
        <v>39520658.034600005</v>
      </c>
      <c r="Q13" s="158">
        <v>433680346.36656171</v>
      </c>
      <c r="R13" s="158">
        <v>451884688.218454</v>
      </c>
      <c r="S13" s="158">
        <v>885565034.58501565</v>
      </c>
      <c r="T13" s="158">
        <v>49309500.813399993</v>
      </c>
      <c r="U13" s="158">
        <v>27732889.771821588</v>
      </c>
      <c r="V13" s="158">
        <v>77042390.585221589</v>
      </c>
      <c r="W13" s="158">
        <v>33107101.370400004</v>
      </c>
      <c r="X13" s="158">
        <v>17815754.189897999</v>
      </c>
      <c r="Y13" s="158">
        <v>50922855.560298003</v>
      </c>
      <c r="Z13" s="158">
        <v>25291.035400000001</v>
      </c>
      <c r="AA13" s="158">
        <v>0</v>
      </c>
      <c r="AB13" s="158">
        <v>25291.035400000001</v>
      </c>
    </row>
    <row r="14" spans="1:28" x14ac:dyDescent="0.2">
      <c r="A14" s="100" t="s">
        <v>93</v>
      </c>
      <c r="B14" s="154">
        <v>721347202.61999989</v>
      </c>
      <c r="C14" s="154">
        <v>1414448692.8868539</v>
      </c>
      <c r="D14" s="154">
        <v>2135795895.5068538</v>
      </c>
      <c r="E14" s="155">
        <v>11565777.731811931</v>
      </c>
      <c r="F14" s="155">
        <v>11593348.567163691</v>
      </c>
      <c r="G14" s="155">
        <v>23159126.298975624</v>
      </c>
      <c r="H14" s="107">
        <v>0.129494</v>
      </c>
      <c r="I14" s="103">
        <v>0.10337221709176027</v>
      </c>
      <c r="J14" s="107">
        <v>0.112166</v>
      </c>
      <c r="K14" s="104">
        <v>60.052700000000002</v>
      </c>
      <c r="L14" s="104">
        <v>72.672869074627556</v>
      </c>
      <c r="M14" s="104">
        <v>68.419399999999996</v>
      </c>
      <c r="N14" s="158">
        <v>8003020.3515999988</v>
      </c>
      <c r="O14" s="158">
        <v>27932626.454049002</v>
      </c>
      <c r="P14" s="158">
        <v>35935646.805648997</v>
      </c>
      <c r="Q14" s="158">
        <v>601842960.24799991</v>
      </c>
      <c r="R14" s="158">
        <v>1348317081.7862005</v>
      </c>
      <c r="S14" s="158">
        <v>1950160042.0342004</v>
      </c>
      <c r="T14" s="158">
        <v>104408512.80899999</v>
      </c>
      <c r="U14" s="158">
        <v>31534056.302204467</v>
      </c>
      <c r="V14" s="158">
        <v>135942569.11120445</v>
      </c>
      <c r="W14" s="158">
        <v>15095729.563000001</v>
      </c>
      <c r="X14" s="158">
        <v>34597554.798448995</v>
      </c>
      <c r="Y14" s="158">
        <v>49693284.361448996</v>
      </c>
      <c r="Z14" s="158">
        <v>0</v>
      </c>
      <c r="AA14" s="158">
        <v>0</v>
      </c>
      <c r="AB14" s="158">
        <v>0</v>
      </c>
    </row>
    <row r="15" spans="1:28" x14ac:dyDescent="0.2">
      <c r="A15" s="100" t="s">
        <v>199</v>
      </c>
      <c r="B15" s="154">
        <v>1432344083.5917268</v>
      </c>
      <c r="C15" s="154">
        <v>1041429602.96416</v>
      </c>
      <c r="D15" s="154">
        <v>2473773686.5558867</v>
      </c>
      <c r="E15" s="155">
        <v>19991081.54815539</v>
      </c>
      <c r="F15" s="155">
        <v>6769548.0115248095</v>
      </c>
      <c r="G15" s="155">
        <v>26760629.559680201</v>
      </c>
      <c r="H15" s="107">
        <v>0.12537499999999999</v>
      </c>
      <c r="I15" s="103">
        <v>8.7454757870551292E-2</v>
      </c>
      <c r="J15" s="107">
        <v>0.109528</v>
      </c>
      <c r="K15" s="104">
        <v>57.148699999999998</v>
      </c>
      <c r="L15" s="104">
        <v>71.787680193330402</v>
      </c>
      <c r="M15" s="104">
        <v>63.225999999999999</v>
      </c>
      <c r="N15" s="158">
        <v>27571782.885480005</v>
      </c>
      <c r="O15" s="158">
        <v>44773344.840851456</v>
      </c>
      <c r="P15" s="158">
        <v>72345127.726331457</v>
      </c>
      <c r="Q15" s="158">
        <v>1398194798.0406268</v>
      </c>
      <c r="R15" s="158">
        <v>1013788655.1760085</v>
      </c>
      <c r="S15" s="158">
        <v>2411983453.2166357</v>
      </c>
      <c r="T15" s="158">
        <v>19384263.919300001</v>
      </c>
      <c r="U15" s="158">
        <v>7377049.0197999896</v>
      </c>
      <c r="V15" s="158">
        <v>26761312.93909999</v>
      </c>
      <c r="W15" s="158">
        <v>14067484.584200002</v>
      </c>
      <c r="X15" s="158">
        <v>19877132.326251462</v>
      </c>
      <c r="Y15" s="158">
        <v>33944616.910451464</v>
      </c>
      <c r="Z15" s="158">
        <v>697537.04759999993</v>
      </c>
      <c r="AA15" s="158">
        <v>386766.44209999999</v>
      </c>
      <c r="AB15" s="158">
        <v>1084303.4896999998</v>
      </c>
    </row>
    <row r="16" spans="1:28" x14ac:dyDescent="0.2">
      <c r="A16" s="100" t="s">
        <v>94</v>
      </c>
      <c r="B16" s="154">
        <v>1121061064.9878709</v>
      </c>
      <c r="C16" s="154">
        <v>744524738.95017922</v>
      </c>
      <c r="D16" s="154">
        <v>1865585803.9380503</v>
      </c>
      <c r="E16" s="155">
        <v>19849394.37368045</v>
      </c>
      <c r="F16" s="155">
        <v>66609773.71976418</v>
      </c>
      <c r="G16" s="155">
        <v>86459168.093444631</v>
      </c>
      <c r="H16" s="107">
        <v>0.125885</v>
      </c>
      <c r="I16" s="103">
        <v>8.9928707859420171E-2</v>
      </c>
      <c r="J16" s="107">
        <v>0.111641</v>
      </c>
      <c r="K16" s="104">
        <v>56.345799999999997</v>
      </c>
      <c r="L16" s="104">
        <v>86.818037681654985</v>
      </c>
      <c r="M16" s="104">
        <v>68.449600000000004</v>
      </c>
      <c r="N16" s="158">
        <v>10061687.5847</v>
      </c>
      <c r="O16" s="158">
        <v>21719608.077860501</v>
      </c>
      <c r="P16" s="158">
        <v>31781295.6625605</v>
      </c>
      <c r="Q16" s="158">
        <v>1065540817.1360054</v>
      </c>
      <c r="R16" s="158">
        <v>596969691.03799272</v>
      </c>
      <c r="S16" s="158">
        <v>1662510508.1739984</v>
      </c>
      <c r="T16" s="158">
        <v>30847260.159999996</v>
      </c>
      <c r="U16" s="158">
        <v>37631872.090626001</v>
      </c>
      <c r="V16" s="158">
        <v>68479132.250625998</v>
      </c>
      <c r="W16" s="158">
        <v>24633286.924365435</v>
      </c>
      <c r="X16" s="158">
        <v>109923175.8215605</v>
      </c>
      <c r="Y16" s="158">
        <v>134556462.74592593</v>
      </c>
      <c r="Z16" s="158">
        <v>39700.767499999994</v>
      </c>
      <c r="AA16" s="158">
        <v>0</v>
      </c>
      <c r="AB16" s="158">
        <v>39700.767499999994</v>
      </c>
    </row>
    <row r="17" spans="1:28" x14ac:dyDescent="0.2">
      <c r="A17" s="100" t="s">
        <v>200</v>
      </c>
      <c r="B17" s="154">
        <v>324330822.58265996</v>
      </c>
      <c r="C17" s="154">
        <v>389231544.10141999</v>
      </c>
      <c r="D17" s="154">
        <v>713562366.68407989</v>
      </c>
      <c r="E17" s="155">
        <v>3492638.5810108194</v>
      </c>
      <c r="F17" s="155">
        <v>2808245.7415015101</v>
      </c>
      <c r="G17" s="155">
        <v>6300884.3225123296</v>
      </c>
      <c r="H17" s="107">
        <v>0.125524</v>
      </c>
      <c r="I17" s="103">
        <v>7.8713003138548746E-2</v>
      </c>
      <c r="J17" s="107">
        <v>9.9986599999999995E-2</v>
      </c>
      <c r="K17" s="104">
        <v>58.536299999999997</v>
      </c>
      <c r="L17" s="104">
        <v>61.494404540879351</v>
      </c>
      <c r="M17" s="104">
        <v>60.150500000000001</v>
      </c>
      <c r="N17" s="158">
        <v>3916301.9273000001</v>
      </c>
      <c r="O17" s="158">
        <v>3646793.9498999994</v>
      </c>
      <c r="P17" s="158">
        <v>7563095.8772</v>
      </c>
      <c r="Q17" s="158">
        <v>313012429.31475997</v>
      </c>
      <c r="R17" s="158">
        <v>374934317.13483697</v>
      </c>
      <c r="S17" s="158">
        <v>687946746.44959676</v>
      </c>
      <c r="T17" s="158">
        <v>6792732.0193999996</v>
      </c>
      <c r="U17" s="158">
        <v>8389058.7546829991</v>
      </c>
      <c r="V17" s="158">
        <v>15181790.774083</v>
      </c>
      <c r="W17" s="158">
        <v>4517556.8588000005</v>
      </c>
      <c r="X17" s="158">
        <v>5908168.2118999995</v>
      </c>
      <c r="Y17" s="158">
        <v>10425725.070700001</v>
      </c>
      <c r="Z17" s="158">
        <v>8104.3896999999997</v>
      </c>
      <c r="AA17" s="158">
        <v>0</v>
      </c>
      <c r="AB17" s="158">
        <v>8104.3896999999997</v>
      </c>
    </row>
    <row r="18" spans="1:28" x14ac:dyDescent="0.2">
      <c r="A18" s="100" t="s">
        <v>201</v>
      </c>
      <c r="B18" s="154">
        <v>261218881.15552995</v>
      </c>
      <c r="C18" s="154">
        <v>400778428.88849306</v>
      </c>
      <c r="D18" s="154">
        <v>661997310.04402304</v>
      </c>
      <c r="E18" s="155">
        <v>4529186.6669465899</v>
      </c>
      <c r="F18" s="155">
        <v>2279068.4749590596</v>
      </c>
      <c r="G18" s="155">
        <v>6808255.1419056496</v>
      </c>
      <c r="H18" s="107">
        <v>0.13864099999999999</v>
      </c>
      <c r="I18" s="103">
        <v>8.2663848383682445E-2</v>
      </c>
      <c r="J18" s="107">
        <v>0.10473499999999999</v>
      </c>
      <c r="K18" s="104">
        <v>52.6006</v>
      </c>
      <c r="L18" s="104">
        <v>55.918042537368486</v>
      </c>
      <c r="M18" s="104">
        <v>54.609900000000003</v>
      </c>
      <c r="N18" s="158">
        <v>2007769.7309000001</v>
      </c>
      <c r="O18" s="158">
        <v>1436143.4304</v>
      </c>
      <c r="P18" s="158">
        <v>3443913.1612999998</v>
      </c>
      <c r="Q18" s="158">
        <v>229773377.60822994</v>
      </c>
      <c r="R18" s="158">
        <v>339229326.31249303</v>
      </c>
      <c r="S18" s="158">
        <v>569002703.92072308</v>
      </c>
      <c r="T18" s="158">
        <v>28663177.469499998</v>
      </c>
      <c r="U18" s="158">
        <v>59755547.4714</v>
      </c>
      <c r="V18" s="158">
        <v>88418724.940899998</v>
      </c>
      <c r="W18" s="158">
        <v>2713438.1441000002</v>
      </c>
      <c r="X18" s="158">
        <v>1583806.5766</v>
      </c>
      <c r="Y18" s="158">
        <v>4297244.7207000004</v>
      </c>
      <c r="Z18" s="158">
        <v>68887.933700000009</v>
      </c>
      <c r="AA18" s="158">
        <v>209748.52799999999</v>
      </c>
      <c r="AB18" s="158">
        <v>278636.46169999999</v>
      </c>
    </row>
    <row r="19" spans="1:28" x14ac:dyDescent="0.2">
      <c r="A19" s="100" t="s">
        <v>95</v>
      </c>
      <c r="B19" s="154">
        <v>974445646.80464005</v>
      </c>
      <c r="C19" s="154">
        <v>1193358767.7888622</v>
      </c>
      <c r="D19" s="154">
        <v>2167804414.593502</v>
      </c>
      <c r="E19" s="155">
        <v>21326787.366004031</v>
      </c>
      <c r="F19" s="155">
        <v>24501265.065769449</v>
      </c>
      <c r="G19" s="155">
        <v>45828052.431773484</v>
      </c>
      <c r="H19" s="107">
        <v>0.13292200000000001</v>
      </c>
      <c r="I19" s="103">
        <v>8.0726859993354397E-2</v>
      </c>
      <c r="J19" s="107">
        <v>0.104398</v>
      </c>
      <c r="K19" s="104">
        <v>59.328299999999999</v>
      </c>
      <c r="L19" s="104">
        <v>70.234231217877166</v>
      </c>
      <c r="M19" s="104">
        <v>65.322199999999995</v>
      </c>
      <c r="N19" s="158">
        <v>25893084.8902</v>
      </c>
      <c r="O19" s="158">
        <v>55789227.0108523</v>
      </c>
      <c r="P19" s="158">
        <v>81682311.901052296</v>
      </c>
      <c r="Q19" s="158">
        <v>904314773.30144012</v>
      </c>
      <c r="R19" s="158">
        <v>1070758047.982867</v>
      </c>
      <c r="S19" s="158">
        <v>1975072821.2843068</v>
      </c>
      <c r="T19" s="158">
        <v>39649335.9789</v>
      </c>
      <c r="U19" s="158">
        <v>58238781.525040001</v>
      </c>
      <c r="V19" s="158">
        <v>97888117.503940001</v>
      </c>
      <c r="W19" s="158">
        <v>30349267.439600002</v>
      </c>
      <c r="X19" s="158">
        <v>63330209.370955303</v>
      </c>
      <c r="Y19" s="158">
        <v>93679476.810555309</v>
      </c>
      <c r="Z19" s="158">
        <v>132270.08470000001</v>
      </c>
      <c r="AA19" s="158">
        <v>1031728.91</v>
      </c>
      <c r="AB19" s="158">
        <v>1163998.9947000002</v>
      </c>
    </row>
    <row r="20" spans="1:28" x14ac:dyDescent="0.2">
      <c r="A20" s="100" t="s">
        <v>96</v>
      </c>
      <c r="B20" s="154">
        <v>432845660.24586189</v>
      </c>
      <c r="C20" s="154">
        <v>507360502.12424719</v>
      </c>
      <c r="D20" s="154">
        <v>940206162.37010908</v>
      </c>
      <c r="E20" s="155">
        <v>9749266.7538487595</v>
      </c>
      <c r="F20" s="155">
        <v>6943715.2474398203</v>
      </c>
      <c r="G20" s="155">
        <v>16692982.00128858</v>
      </c>
      <c r="H20" s="107">
        <v>0.126997</v>
      </c>
      <c r="I20" s="103">
        <v>8.4619483666594456E-2</v>
      </c>
      <c r="J20" s="107">
        <v>0.10412200000000001</v>
      </c>
      <c r="K20" s="104">
        <v>72.561000000000007</v>
      </c>
      <c r="L20" s="104">
        <v>58.756350158220364</v>
      </c>
      <c r="M20" s="104">
        <v>65.134100000000004</v>
      </c>
      <c r="N20" s="158">
        <v>12373103.523254132</v>
      </c>
      <c r="O20" s="158">
        <v>11768553.299342381</v>
      </c>
      <c r="P20" s="158">
        <v>24141656.822596513</v>
      </c>
      <c r="Q20" s="158">
        <v>388682400.50117475</v>
      </c>
      <c r="R20" s="158">
        <v>470382524.58362484</v>
      </c>
      <c r="S20" s="158">
        <v>859064925.08479953</v>
      </c>
      <c r="T20" s="158">
        <v>20099072.025000002</v>
      </c>
      <c r="U20" s="158">
        <v>18506784.812489998</v>
      </c>
      <c r="V20" s="158">
        <v>38605856.83749</v>
      </c>
      <c r="W20" s="158">
        <v>24062549.169387162</v>
      </c>
      <c r="X20" s="158">
        <v>18471192.728132382</v>
      </c>
      <c r="Y20" s="158">
        <v>42533741.897519544</v>
      </c>
      <c r="Z20" s="158">
        <v>1638.5503000000001</v>
      </c>
      <c r="AA20" s="158">
        <v>0</v>
      </c>
      <c r="AB20" s="158">
        <v>1638.5503000000001</v>
      </c>
    </row>
    <row r="21" spans="1:28" x14ac:dyDescent="0.2">
      <c r="A21" s="100" t="s">
        <v>97</v>
      </c>
      <c r="B21" s="154">
        <v>804377762.09336269</v>
      </c>
      <c r="C21" s="154">
        <v>2257030320.0269933</v>
      </c>
      <c r="D21" s="154">
        <v>3061408082.1203561</v>
      </c>
      <c r="E21" s="155">
        <v>12229433.973907512</v>
      </c>
      <c r="F21" s="155">
        <v>19822851.482552812</v>
      </c>
      <c r="G21" s="155">
        <v>32052285.456460323</v>
      </c>
      <c r="H21" s="107">
        <v>0.13139899999999999</v>
      </c>
      <c r="I21" s="103">
        <v>8.7058700334882153E-2</v>
      </c>
      <c r="J21" s="107">
        <v>9.8348599999999994E-2</v>
      </c>
      <c r="K21" s="104">
        <v>111.678</v>
      </c>
      <c r="L21" s="104">
        <v>125.00527630266885</v>
      </c>
      <c r="M21" s="104">
        <v>121.581</v>
      </c>
      <c r="N21" s="158">
        <v>19498421.422599986</v>
      </c>
      <c r="O21" s="158">
        <v>61412129.78349036</v>
      </c>
      <c r="P21" s="158">
        <v>80910551.206090346</v>
      </c>
      <c r="Q21" s="158">
        <v>721446174.25116265</v>
      </c>
      <c r="R21" s="158">
        <v>1953891557.8296893</v>
      </c>
      <c r="S21" s="158">
        <v>2675337732.080852</v>
      </c>
      <c r="T21" s="158">
        <v>53396463.320300005</v>
      </c>
      <c r="U21" s="158">
        <v>179329356.4487592</v>
      </c>
      <c r="V21" s="158">
        <v>232725819.76905921</v>
      </c>
      <c r="W21" s="158">
        <v>29001336.995099992</v>
      </c>
      <c r="X21" s="158">
        <v>122928693.12454697</v>
      </c>
      <c r="Y21" s="158">
        <v>151930030.11964697</v>
      </c>
      <c r="Z21" s="158">
        <v>533787.52679999999</v>
      </c>
      <c r="AA21" s="158">
        <v>880712.62399800005</v>
      </c>
      <c r="AB21" s="158">
        <v>1414500.1507979999</v>
      </c>
    </row>
    <row r="22" spans="1:28" x14ac:dyDescent="0.2">
      <c r="A22" s="100" t="s">
        <v>98</v>
      </c>
      <c r="B22" s="154">
        <v>359478499.97403997</v>
      </c>
      <c r="C22" s="154">
        <v>516121566.85128486</v>
      </c>
      <c r="D22" s="154">
        <v>875600066.82532477</v>
      </c>
      <c r="E22" s="155">
        <v>4790905.2919616206</v>
      </c>
      <c r="F22" s="155">
        <v>6208127.4211487202</v>
      </c>
      <c r="G22" s="155">
        <v>10999032.713110341</v>
      </c>
      <c r="H22" s="107">
        <v>0.126444</v>
      </c>
      <c r="I22" s="103">
        <v>8.0645776385826873E-2</v>
      </c>
      <c r="J22" s="107">
        <v>9.9370100000000003E-2</v>
      </c>
      <c r="K22" s="104">
        <v>87.827299999999994</v>
      </c>
      <c r="L22" s="104">
        <v>109.99320855173816</v>
      </c>
      <c r="M22" s="104">
        <v>100.88</v>
      </c>
      <c r="N22" s="158">
        <v>11391330.4232</v>
      </c>
      <c r="O22" s="158">
        <v>26795970.637860999</v>
      </c>
      <c r="P22" s="158">
        <v>38187301.061060995</v>
      </c>
      <c r="Q22" s="158">
        <v>320675992.92933995</v>
      </c>
      <c r="R22" s="158">
        <v>457527323.60895985</v>
      </c>
      <c r="S22" s="158">
        <v>778203316.5382998</v>
      </c>
      <c r="T22" s="158">
        <v>23462286.020100001</v>
      </c>
      <c r="U22" s="158">
        <v>19863298.129363999</v>
      </c>
      <c r="V22" s="158">
        <v>43325584.149463996</v>
      </c>
      <c r="W22" s="158">
        <v>15340221.024600001</v>
      </c>
      <c r="X22" s="158">
        <v>37314683.359460995</v>
      </c>
      <c r="Y22" s="158">
        <v>52654904.384060994</v>
      </c>
      <c r="Z22" s="158">
        <v>0</v>
      </c>
      <c r="AA22" s="158">
        <v>1416261.7535000001</v>
      </c>
      <c r="AB22" s="158">
        <v>1416261.7535000001</v>
      </c>
    </row>
    <row r="23" spans="1:28" x14ac:dyDescent="0.2">
      <c r="A23" s="100" t="s">
        <v>99</v>
      </c>
      <c r="B23" s="154">
        <v>134366371.70566639</v>
      </c>
      <c r="C23" s="154">
        <v>796993072.89057481</v>
      </c>
      <c r="D23" s="154">
        <v>931359444.59624124</v>
      </c>
      <c r="E23" s="155">
        <v>8250972.8528283294</v>
      </c>
      <c r="F23" s="155">
        <v>15737467.124921044</v>
      </c>
      <c r="G23" s="155">
        <v>23988439.977749374</v>
      </c>
      <c r="H23" s="107">
        <v>0.12747900000000001</v>
      </c>
      <c r="I23" s="103">
        <v>9.4485935710751867E-2</v>
      </c>
      <c r="J23" s="107">
        <v>9.9174799999999994E-2</v>
      </c>
      <c r="K23" s="104">
        <v>54.154000000000003</v>
      </c>
      <c r="L23" s="104">
        <v>68.181166312664232</v>
      </c>
      <c r="M23" s="104">
        <v>66.205399999999997</v>
      </c>
      <c r="N23" s="158">
        <v>7754925.8771000002</v>
      </c>
      <c r="O23" s="158">
        <v>14563442.384699998</v>
      </c>
      <c r="P23" s="158">
        <v>22318368.261799999</v>
      </c>
      <c r="Q23" s="158">
        <v>62623983.103199907</v>
      </c>
      <c r="R23" s="158">
        <v>474697559.63409007</v>
      </c>
      <c r="S23" s="158">
        <v>537321542.73729002</v>
      </c>
      <c r="T23" s="158">
        <v>63365426.481566489</v>
      </c>
      <c r="U23" s="158">
        <v>307702939.88908476</v>
      </c>
      <c r="V23" s="158">
        <v>371068366.37065125</v>
      </c>
      <c r="W23" s="158">
        <v>8376962.1208999995</v>
      </c>
      <c r="X23" s="158">
        <v>14592573.3674</v>
      </c>
      <c r="Y23" s="158">
        <v>22969535.488299999</v>
      </c>
      <c r="Z23" s="158">
        <v>0</v>
      </c>
      <c r="AA23" s="158">
        <v>0</v>
      </c>
      <c r="AB23" s="158">
        <v>0</v>
      </c>
    </row>
    <row r="24" spans="1:28" x14ac:dyDescent="0.2">
      <c r="A24" s="100" t="s">
        <v>202</v>
      </c>
      <c r="B24" s="154">
        <v>134108402.8803</v>
      </c>
      <c r="C24" s="154">
        <v>536095177.63256574</v>
      </c>
      <c r="D24" s="154">
        <v>670203580.51286578</v>
      </c>
      <c r="E24" s="155">
        <v>3655081.5406273697</v>
      </c>
      <c r="F24" s="155">
        <v>4251782.9191521909</v>
      </c>
      <c r="G24" s="155">
        <v>7906864.4597795606</v>
      </c>
      <c r="H24" s="107">
        <v>0.121694</v>
      </c>
      <c r="I24" s="103">
        <v>0.10015470169928609</v>
      </c>
      <c r="J24" s="107">
        <v>0.10455100000000001</v>
      </c>
      <c r="K24" s="104">
        <v>36.7089</v>
      </c>
      <c r="L24" s="104">
        <v>52.090017299625003</v>
      </c>
      <c r="M24" s="104">
        <v>48.944000000000003</v>
      </c>
      <c r="N24" s="158">
        <v>1943281.0637000001</v>
      </c>
      <c r="O24" s="158">
        <v>10773291.813700002</v>
      </c>
      <c r="P24" s="158">
        <v>12716572.877400002</v>
      </c>
      <c r="Q24" s="158">
        <v>130368079.016</v>
      </c>
      <c r="R24" s="158">
        <v>512838387.77066571</v>
      </c>
      <c r="S24" s="158">
        <v>643206466.7866658</v>
      </c>
      <c r="T24" s="158">
        <v>1739876.0669999998</v>
      </c>
      <c r="U24" s="158">
        <v>16498469.257199999</v>
      </c>
      <c r="V24" s="158">
        <v>18238345.324199997</v>
      </c>
      <c r="W24" s="158">
        <v>1987196.7067999998</v>
      </c>
      <c r="X24" s="158">
        <v>6581747.0806000009</v>
      </c>
      <c r="Y24" s="158">
        <v>8568943.7873999998</v>
      </c>
      <c r="Z24" s="158">
        <v>13251.0905</v>
      </c>
      <c r="AA24" s="158">
        <v>176573.52410000001</v>
      </c>
      <c r="AB24" s="158">
        <v>189824.6146</v>
      </c>
    </row>
    <row r="25" spans="1:28" x14ac:dyDescent="0.2">
      <c r="A25" s="100" t="s">
        <v>100</v>
      </c>
      <c r="B25" s="154">
        <v>808719775.47640014</v>
      </c>
      <c r="C25" s="154">
        <v>1783704828.3005307</v>
      </c>
      <c r="D25" s="154">
        <v>2592424603.7769308</v>
      </c>
      <c r="E25" s="155">
        <v>1331419.3738249</v>
      </c>
      <c r="F25" s="155">
        <v>4461669.3028001897</v>
      </c>
      <c r="G25" s="155">
        <v>5793088.6766250897</v>
      </c>
      <c r="H25" s="107">
        <v>0.125329</v>
      </c>
      <c r="I25" s="103">
        <v>8.8271270275829719E-2</v>
      </c>
      <c r="J25" s="107">
        <v>9.9931699999999998E-2</v>
      </c>
      <c r="K25" s="104">
        <v>28.769100000000002</v>
      </c>
      <c r="L25" s="104">
        <v>129.21704524567633</v>
      </c>
      <c r="M25" s="104">
        <v>97.612099999999998</v>
      </c>
      <c r="N25" s="158">
        <v>35.4</v>
      </c>
      <c r="O25" s="158">
        <v>1178807.0318</v>
      </c>
      <c r="P25" s="158">
        <v>1178842.4317999999</v>
      </c>
      <c r="Q25" s="158">
        <v>807374325.67180014</v>
      </c>
      <c r="R25" s="158">
        <v>1770410964.0998306</v>
      </c>
      <c r="S25" s="158">
        <v>2577785289.7716308</v>
      </c>
      <c r="T25" s="158">
        <v>1343925.5081</v>
      </c>
      <c r="U25" s="158">
        <v>11823670.486899998</v>
      </c>
      <c r="V25" s="158">
        <v>13167595.994999997</v>
      </c>
      <c r="W25" s="158">
        <v>1524.2965000000002</v>
      </c>
      <c r="X25" s="158">
        <v>1470193.7138</v>
      </c>
      <c r="Y25" s="158">
        <v>1471718.0103</v>
      </c>
      <c r="Z25" s="158">
        <v>0</v>
      </c>
      <c r="AA25" s="158">
        <v>0</v>
      </c>
      <c r="AB25" s="158">
        <v>0</v>
      </c>
    </row>
    <row r="26" spans="1:28" x14ac:dyDescent="0.2">
      <c r="A26" s="100" t="s">
        <v>101</v>
      </c>
      <c r="B26" s="154">
        <v>68227516.544300005</v>
      </c>
      <c r="C26" s="154">
        <v>204990285.95506489</v>
      </c>
      <c r="D26" s="154">
        <v>273217802.49936491</v>
      </c>
      <c r="E26" s="155">
        <v>794692.5859905699</v>
      </c>
      <c r="F26" s="155">
        <v>601539.26961278007</v>
      </c>
      <c r="G26" s="155">
        <v>1396231.8556033499</v>
      </c>
      <c r="H26" s="107">
        <v>0.131608</v>
      </c>
      <c r="I26" s="103">
        <v>0.100649692279711</v>
      </c>
      <c r="J26" s="107">
        <v>0.10836</v>
      </c>
      <c r="K26" s="104">
        <v>38.408499999999997</v>
      </c>
      <c r="L26" s="104">
        <v>33.466189870601767</v>
      </c>
      <c r="M26" s="104">
        <v>34.707299999999996</v>
      </c>
      <c r="N26" s="158">
        <v>361858.17130000005</v>
      </c>
      <c r="O26" s="158">
        <v>371234.33201000001</v>
      </c>
      <c r="P26" s="158">
        <v>733092.50331000006</v>
      </c>
      <c r="Q26" s="158">
        <v>66126805.583800003</v>
      </c>
      <c r="R26" s="158">
        <v>204450087.60025489</v>
      </c>
      <c r="S26" s="158">
        <v>270576893.18405491</v>
      </c>
      <c r="T26" s="158">
        <v>1300333.5031999999</v>
      </c>
      <c r="U26" s="158">
        <v>167865.40040000001</v>
      </c>
      <c r="V26" s="158">
        <v>1468198.9035999998</v>
      </c>
      <c r="W26" s="158">
        <v>800377.45730000013</v>
      </c>
      <c r="X26" s="158">
        <v>372332.95440999995</v>
      </c>
      <c r="Y26" s="158">
        <v>1172710.4117100001</v>
      </c>
      <c r="Z26" s="158">
        <v>0</v>
      </c>
      <c r="AA26" s="158">
        <v>0</v>
      </c>
      <c r="AB26" s="158">
        <v>0</v>
      </c>
    </row>
    <row r="27" spans="1:28" x14ac:dyDescent="0.2">
      <c r="A27" s="100" t="s">
        <v>102</v>
      </c>
      <c r="B27" s="154">
        <v>824427605.95289993</v>
      </c>
      <c r="C27" s="154">
        <v>546151137.65619957</v>
      </c>
      <c r="D27" s="154">
        <v>1370578743.6090994</v>
      </c>
      <c r="E27" s="155">
        <v>8517315.60524543</v>
      </c>
      <c r="F27" s="155">
        <v>18164254.133211732</v>
      </c>
      <c r="G27" s="155">
        <v>26681569.738457162</v>
      </c>
      <c r="H27" s="107">
        <v>0.122002</v>
      </c>
      <c r="I27" s="103">
        <v>8.210211797243136E-2</v>
      </c>
      <c r="J27" s="107">
        <v>0.106021</v>
      </c>
      <c r="K27" s="104">
        <v>79.844899999999996</v>
      </c>
      <c r="L27" s="104">
        <v>102.58966380343153</v>
      </c>
      <c r="M27" s="104">
        <v>88.941400000000002</v>
      </c>
      <c r="N27" s="158">
        <v>3344381.1334000002</v>
      </c>
      <c r="O27" s="158">
        <v>9045940.0943999998</v>
      </c>
      <c r="P27" s="158">
        <v>12390321.2278</v>
      </c>
      <c r="Q27" s="158">
        <v>777769948.44209993</v>
      </c>
      <c r="R27" s="158">
        <v>465783195.87805629</v>
      </c>
      <c r="S27" s="158">
        <v>1243553144.3201561</v>
      </c>
      <c r="T27" s="158">
        <v>15604135.6862</v>
      </c>
      <c r="U27" s="158">
        <v>45445118.816243291</v>
      </c>
      <c r="V27" s="158">
        <v>61049254.502443291</v>
      </c>
      <c r="W27" s="158">
        <v>30205196.662500001</v>
      </c>
      <c r="X27" s="158">
        <v>24490943.804099999</v>
      </c>
      <c r="Y27" s="158">
        <v>54696140.466600001</v>
      </c>
      <c r="Z27" s="158">
        <v>848325.16209999996</v>
      </c>
      <c r="AA27" s="158">
        <v>10431879.1578</v>
      </c>
      <c r="AB27" s="158">
        <v>11280204.3199</v>
      </c>
    </row>
    <row r="28" spans="1:28" x14ac:dyDescent="0.2">
      <c r="A28" s="100" t="s">
        <v>103</v>
      </c>
      <c r="B28" s="154">
        <v>96866338.919699997</v>
      </c>
      <c r="C28" s="154">
        <v>78852307.601856008</v>
      </c>
      <c r="D28" s="154">
        <v>175718646.52155602</v>
      </c>
      <c r="E28" s="155">
        <v>556468.72184448002</v>
      </c>
      <c r="F28" s="155">
        <v>202151.73580231</v>
      </c>
      <c r="G28" s="155">
        <v>758620.45764678996</v>
      </c>
      <c r="H28" s="107">
        <v>0.124879</v>
      </c>
      <c r="I28" s="103">
        <v>7.9962260542356001E-2</v>
      </c>
      <c r="J28" s="107">
        <v>0.10469100000000001</v>
      </c>
      <c r="K28" s="104">
        <v>60.247900000000001</v>
      </c>
      <c r="L28" s="104">
        <v>78.992925468452881</v>
      </c>
      <c r="M28" s="104">
        <v>68.6905</v>
      </c>
      <c r="N28" s="158">
        <v>242657.13</v>
      </c>
      <c r="O28" s="158">
        <v>0</v>
      </c>
      <c r="P28" s="158">
        <v>242657.13</v>
      </c>
      <c r="Q28" s="158">
        <v>95284739.415099993</v>
      </c>
      <c r="R28" s="158">
        <v>76314535.745356008</v>
      </c>
      <c r="S28" s="158">
        <v>171599275.160456</v>
      </c>
      <c r="T28" s="158">
        <v>895125.60330000008</v>
      </c>
      <c r="U28" s="158">
        <v>1345148.4798999999</v>
      </c>
      <c r="V28" s="158">
        <v>2240274.0832000002</v>
      </c>
      <c r="W28" s="158">
        <v>686473.90130000003</v>
      </c>
      <c r="X28" s="158">
        <v>1192623.3766000001</v>
      </c>
      <c r="Y28" s="158">
        <v>1879097.2779000001</v>
      </c>
      <c r="Z28" s="158">
        <v>0</v>
      </c>
      <c r="AA28" s="158">
        <v>0</v>
      </c>
      <c r="AB28" s="158">
        <v>0</v>
      </c>
    </row>
    <row r="29" spans="1:28" x14ac:dyDescent="0.2">
      <c r="A29" s="100" t="s">
        <v>104</v>
      </c>
      <c r="B29" s="154">
        <v>97922399.080281705</v>
      </c>
      <c r="C29" s="154">
        <v>242159927.33154458</v>
      </c>
      <c r="D29" s="154">
        <v>340082326.41182625</v>
      </c>
      <c r="E29" s="155">
        <v>17085029.396074817</v>
      </c>
      <c r="F29" s="155">
        <v>513563.12799322</v>
      </c>
      <c r="G29" s="155">
        <v>17598592.524068035</v>
      </c>
      <c r="H29" s="107">
        <v>0.116869</v>
      </c>
      <c r="I29" s="103">
        <v>0.11179996287072791</v>
      </c>
      <c r="J29" s="107">
        <v>0.113096</v>
      </c>
      <c r="K29" s="104">
        <v>65.773899999999998</v>
      </c>
      <c r="L29" s="104">
        <v>60.576307101231521</v>
      </c>
      <c r="M29" s="104">
        <v>61.907499999999999</v>
      </c>
      <c r="N29" s="158">
        <v>0</v>
      </c>
      <c r="O29" s="158">
        <v>0</v>
      </c>
      <c r="P29" s="158">
        <v>0</v>
      </c>
      <c r="Q29" s="158">
        <v>77295305.178702101</v>
      </c>
      <c r="R29" s="158">
        <v>240495485.50519809</v>
      </c>
      <c r="S29" s="158">
        <v>317790790.68390018</v>
      </c>
      <c r="T29" s="158">
        <v>9523.5676999999996</v>
      </c>
      <c r="U29" s="158">
        <v>696813.28399999999</v>
      </c>
      <c r="V29" s="158">
        <v>706336.8517</v>
      </c>
      <c r="W29" s="158">
        <v>20617570.333879601</v>
      </c>
      <c r="X29" s="158">
        <v>967628.54234647995</v>
      </c>
      <c r="Y29" s="158">
        <v>21585198.876226082</v>
      </c>
      <c r="Z29" s="158">
        <v>0</v>
      </c>
      <c r="AA29" s="158">
        <v>0</v>
      </c>
      <c r="AB29" s="158">
        <v>0</v>
      </c>
    </row>
    <row r="30" spans="1:28" x14ac:dyDescent="0.2">
      <c r="A30" s="100" t="s">
        <v>105</v>
      </c>
      <c r="B30" s="154">
        <v>1510524901.9478424</v>
      </c>
      <c r="C30" s="154">
        <v>2101873902.4664619</v>
      </c>
      <c r="D30" s="154">
        <v>3612398804.4143043</v>
      </c>
      <c r="E30" s="155">
        <v>34417540.25060375</v>
      </c>
      <c r="F30" s="155">
        <v>21894540.40801945</v>
      </c>
      <c r="G30" s="155">
        <v>56312080.658623204</v>
      </c>
      <c r="H30" s="107">
        <v>0.141317</v>
      </c>
      <c r="I30" s="103">
        <v>8.6123550921478997E-2</v>
      </c>
      <c r="J30" s="107">
        <v>0.10929</v>
      </c>
      <c r="K30" s="104">
        <v>72.026700000000005</v>
      </c>
      <c r="L30" s="104">
        <v>91.542191327047973</v>
      </c>
      <c r="M30" s="104">
        <v>83.365700000000004</v>
      </c>
      <c r="N30" s="158">
        <v>25658045.141599998</v>
      </c>
      <c r="O30" s="158">
        <v>41900249.689842001</v>
      </c>
      <c r="P30" s="158">
        <v>67558294.831441998</v>
      </c>
      <c r="Q30" s="158">
        <v>1399601525.2548425</v>
      </c>
      <c r="R30" s="158">
        <v>1941295645.783937</v>
      </c>
      <c r="S30" s="158">
        <v>3340897171.0387793</v>
      </c>
      <c r="T30" s="158">
        <v>73270313.118799999</v>
      </c>
      <c r="U30" s="158">
        <v>102153530.23346326</v>
      </c>
      <c r="V30" s="158">
        <v>175423843.35226327</v>
      </c>
      <c r="W30" s="158">
        <v>37163901.368299998</v>
      </c>
      <c r="X30" s="158">
        <v>53345933.070151664</v>
      </c>
      <c r="Y30" s="158">
        <v>90509834.438451663</v>
      </c>
      <c r="Z30" s="158">
        <v>489162.2059</v>
      </c>
      <c r="AA30" s="158">
        <v>5078793.3789099995</v>
      </c>
      <c r="AB30" s="158">
        <v>5567955.5848099999</v>
      </c>
    </row>
    <row r="31" spans="1:28" x14ac:dyDescent="0.2">
      <c r="A31" s="100" t="s">
        <v>106</v>
      </c>
      <c r="B31" s="154">
        <v>2805991982.4147563</v>
      </c>
      <c r="C31" s="154">
        <v>414276237.94985855</v>
      </c>
      <c r="D31" s="154">
        <v>3220268220.364615</v>
      </c>
      <c r="E31" s="155">
        <v>84247759.55397743</v>
      </c>
      <c r="F31" s="155">
        <v>10631131.77185946</v>
      </c>
      <c r="G31" s="155">
        <v>94878891.325836897</v>
      </c>
      <c r="H31" s="107">
        <v>0.14876500000000001</v>
      </c>
      <c r="I31" s="103">
        <v>8.6895146829926162E-2</v>
      </c>
      <c r="J31" s="107">
        <v>0.14010800000000001</v>
      </c>
      <c r="K31" s="104">
        <v>61.131399999999999</v>
      </c>
      <c r="L31" s="104">
        <v>82.349319956954815</v>
      </c>
      <c r="M31" s="104">
        <v>63.876899999999999</v>
      </c>
      <c r="N31" s="158">
        <v>81947186.260799989</v>
      </c>
      <c r="O31" s="158">
        <v>18391067.239006996</v>
      </c>
      <c r="P31" s="158">
        <v>100338253.49980699</v>
      </c>
      <c r="Q31" s="158">
        <v>2558709407.2488623</v>
      </c>
      <c r="R31" s="158">
        <v>361523548.06733054</v>
      </c>
      <c r="S31" s="158">
        <v>2920232955.3161926</v>
      </c>
      <c r="T31" s="158">
        <v>138689111.45749414</v>
      </c>
      <c r="U31" s="158">
        <v>27417610.872530997</v>
      </c>
      <c r="V31" s="158">
        <v>166106722.33002514</v>
      </c>
      <c r="W31" s="158">
        <v>105611085.06249999</v>
      </c>
      <c r="X31" s="158">
        <v>23210164.377076998</v>
      </c>
      <c r="Y31" s="158">
        <v>128821249.43957698</v>
      </c>
      <c r="Z31" s="158">
        <v>2982378.6458999999</v>
      </c>
      <c r="AA31" s="158">
        <v>2124914.6329199998</v>
      </c>
      <c r="AB31" s="158">
        <v>5107293.2788199997</v>
      </c>
    </row>
    <row r="32" spans="1:28" x14ac:dyDescent="0.2">
      <c r="A32" s="100" t="s">
        <v>172</v>
      </c>
      <c r="B32" s="154">
        <v>237428872.01706249</v>
      </c>
      <c r="C32" s="154">
        <v>222494176.59490579</v>
      </c>
      <c r="D32" s="154">
        <v>459923048.61196828</v>
      </c>
      <c r="E32" s="155">
        <v>3575922.8004793995</v>
      </c>
      <c r="F32" s="155">
        <v>3048435.9053508602</v>
      </c>
      <c r="G32" s="155">
        <v>6624358.7058302592</v>
      </c>
      <c r="H32" s="107">
        <v>0.16766800000000001</v>
      </c>
      <c r="I32" s="103">
        <v>7.9863363305413521E-2</v>
      </c>
      <c r="J32" s="107">
        <v>0.10951</v>
      </c>
      <c r="K32" s="104">
        <v>63.527200000000001</v>
      </c>
      <c r="L32" s="104">
        <v>58.030126132316937</v>
      </c>
      <c r="M32" s="104">
        <v>59.902299999999997</v>
      </c>
      <c r="N32" s="158">
        <v>3137427.0733999996</v>
      </c>
      <c r="O32" s="158">
        <v>3406619.1673650006</v>
      </c>
      <c r="P32" s="158">
        <v>6544046.2407649998</v>
      </c>
      <c r="Q32" s="158">
        <v>226068812.63816249</v>
      </c>
      <c r="R32" s="158">
        <v>207779558.55244881</v>
      </c>
      <c r="S32" s="158">
        <v>433848371.1906113</v>
      </c>
      <c r="T32" s="158">
        <v>4858735.1913999999</v>
      </c>
      <c r="U32" s="158">
        <v>7246504.0793999992</v>
      </c>
      <c r="V32" s="158">
        <v>12105239.270799998</v>
      </c>
      <c r="W32" s="158">
        <v>6493304.6974999988</v>
      </c>
      <c r="X32" s="158">
        <v>6720624.2779140007</v>
      </c>
      <c r="Y32" s="158">
        <v>13213928.975414</v>
      </c>
      <c r="Z32" s="158">
        <v>8019.49</v>
      </c>
      <c r="AA32" s="158">
        <v>747489.68514299998</v>
      </c>
      <c r="AB32" s="158">
        <v>755509.17514299997</v>
      </c>
    </row>
    <row r="33" spans="1:28" x14ac:dyDescent="0.2">
      <c r="A33" s="100" t="s">
        <v>203</v>
      </c>
      <c r="B33" s="154">
        <v>189900640.80581146</v>
      </c>
      <c r="C33" s="154">
        <v>466191617.77206826</v>
      </c>
      <c r="D33" s="154">
        <v>656092258.57787967</v>
      </c>
      <c r="E33" s="155">
        <v>9387221.1411678996</v>
      </c>
      <c r="F33" s="155">
        <v>40068508.505754374</v>
      </c>
      <c r="G33" s="155">
        <v>49455729.646922275</v>
      </c>
      <c r="H33" s="107">
        <v>0.12570000000000001</v>
      </c>
      <c r="I33" s="103">
        <v>9.1099637575693129E-2</v>
      </c>
      <c r="J33" s="107">
        <v>0.101038</v>
      </c>
      <c r="K33" s="104">
        <v>51.872999999999998</v>
      </c>
      <c r="L33" s="104">
        <v>75.60715405079884</v>
      </c>
      <c r="M33" s="104">
        <v>68.756299999999996</v>
      </c>
      <c r="N33" s="158">
        <v>2555404.33</v>
      </c>
      <c r="O33" s="158">
        <v>16427022.815000001</v>
      </c>
      <c r="P33" s="158">
        <v>18982427.145000003</v>
      </c>
      <c r="Q33" s="158">
        <v>164195080.30341145</v>
      </c>
      <c r="R33" s="158">
        <v>359253446.42416829</v>
      </c>
      <c r="S33" s="158">
        <v>523448526.72757965</v>
      </c>
      <c r="T33" s="158">
        <v>9671246.120000001</v>
      </c>
      <c r="U33" s="158">
        <v>31064229.161499999</v>
      </c>
      <c r="V33" s="158">
        <v>40735475.281499997</v>
      </c>
      <c r="W33" s="158">
        <v>16034314.382400002</v>
      </c>
      <c r="X33" s="158">
        <v>74843569.496400014</v>
      </c>
      <c r="Y33" s="158">
        <v>90877883.87880002</v>
      </c>
      <c r="Z33" s="158">
        <v>0</v>
      </c>
      <c r="AA33" s="158">
        <v>1030372.69</v>
      </c>
      <c r="AB33" s="158">
        <v>1030372.69</v>
      </c>
    </row>
    <row r="34" spans="1:28" x14ac:dyDescent="0.2">
      <c r="A34" s="101" t="s">
        <v>107</v>
      </c>
      <c r="B34" s="154">
        <v>20443875940.233742</v>
      </c>
      <c r="C34" s="154">
        <v>5374057351.326458</v>
      </c>
      <c r="D34" s="154">
        <v>25817933291.5602</v>
      </c>
      <c r="E34" s="155">
        <v>455410158.00818634</v>
      </c>
      <c r="F34" s="155">
        <v>37883741.638974912</v>
      </c>
      <c r="G34" s="155">
        <v>493293899.64716125</v>
      </c>
      <c r="H34" s="107">
        <v>0.15256</v>
      </c>
      <c r="I34" s="103">
        <v>7.4178469792322968E-2</v>
      </c>
      <c r="J34" s="107">
        <v>0.13666200000000001</v>
      </c>
      <c r="K34" s="104">
        <v>93.654899999999998</v>
      </c>
      <c r="L34" s="104">
        <v>143.37079687154699</v>
      </c>
      <c r="M34" s="104">
        <v>103.831</v>
      </c>
      <c r="N34" s="158">
        <v>229929461.72550693</v>
      </c>
      <c r="O34" s="158">
        <v>55611111.375796989</v>
      </c>
      <c r="P34" s="158">
        <v>285540573.10130394</v>
      </c>
      <c r="Q34" s="158">
        <v>19159096304.339291</v>
      </c>
      <c r="R34" s="158">
        <v>5015627083.8799524</v>
      </c>
      <c r="S34" s="158">
        <v>24174723388.219242</v>
      </c>
      <c r="T34" s="158">
        <v>868935077.84610307</v>
      </c>
      <c r="U34" s="158">
        <v>238558958.91180745</v>
      </c>
      <c r="V34" s="158">
        <v>1107494036.7579105</v>
      </c>
      <c r="W34" s="158">
        <v>357605809.31584972</v>
      </c>
      <c r="X34" s="158">
        <v>99969111.77409862</v>
      </c>
      <c r="Y34" s="158">
        <v>457574921.08994836</v>
      </c>
      <c r="Z34" s="158">
        <v>58238748.732500002</v>
      </c>
      <c r="AA34" s="158">
        <v>19902196.760600001</v>
      </c>
      <c r="AB34" s="158">
        <v>78140945.493100002</v>
      </c>
    </row>
    <row r="35" spans="1:28" x14ac:dyDescent="0.2">
      <c r="A35" s="100" t="s">
        <v>204</v>
      </c>
      <c r="B35" s="154">
        <v>155503270.94165042</v>
      </c>
      <c r="C35" s="154">
        <v>60348397.04897096</v>
      </c>
      <c r="D35" s="154">
        <v>215851667.99062139</v>
      </c>
      <c r="E35" s="155">
        <v>3028482.55758359</v>
      </c>
      <c r="F35" s="155">
        <v>1298512.7475242699</v>
      </c>
      <c r="G35" s="155">
        <v>4326995.3051078599</v>
      </c>
      <c r="H35" s="107">
        <v>0.15540899999999999</v>
      </c>
      <c r="I35" s="103">
        <v>8.6218806512569093E-2</v>
      </c>
      <c r="J35" s="107">
        <v>0.136158</v>
      </c>
      <c r="K35" s="104">
        <v>56.4861</v>
      </c>
      <c r="L35" s="104">
        <v>59.37272982678693</v>
      </c>
      <c r="M35" s="104">
        <v>57.290500000000002</v>
      </c>
      <c r="N35" s="158">
        <v>1286227.8831</v>
      </c>
      <c r="O35" s="158">
        <v>45806.986900000004</v>
      </c>
      <c r="P35" s="158">
        <v>1332034.8699999999</v>
      </c>
      <c r="Q35" s="158">
        <v>147708888.13759997</v>
      </c>
      <c r="R35" s="158">
        <v>56000600.137970969</v>
      </c>
      <c r="S35" s="158">
        <v>203709488.27557096</v>
      </c>
      <c r="T35" s="158">
        <v>5820898.7666999996</v>
      </c>
      <c r="U35" s="158">
        <v>3363748.0548</v>
      </c>
      <c r="V35" s="158">
        <v>9184646.8214999996</v>
      </c>
      <c r="W35" s="158">
        <v>1950462.2373504201</v>
      </c>
      <c r="X35" s="158">
        <v>878676.30440000002</v>
      </c>
      <c r="Y35" s="158">
        <v>2829138.5417504199</v>
      </c>
      <c r="Z35" s="158">
        <v>23021.8</v>
      </c>
      <c r="AA35" s="158">
        <v>105372.5518</v>
      </c>
      <c r="AB35" s="158">
        <v>128394.3518</v>
      </c>
    </row>
    <row r="36" spans="1:28" x14ac:dyDescent="0.2">
      <c r="A36" s="100" t="s">
        <v>205</v>
      </c>
      <c r="B36" s="154">
        <v>10838774150.546404</v>
      </c>
      <c r="C36" s="154">
        <v>1056884775.2056655</v>
      </c>
      <c r="D36" s="154">
        <v>11895658925.752069</v>
      </c>
      <c r="E36" s="155">
        <v>361057527.04204047</v>
      </c>
      <c r="F36" s="155">
        <v>7388250.9883370511</v>
      </c>
      <c r="G36" s="155">
        <v>368445778.03037751</v>
      </c>
      <c r="H36" s="107">
        <v>0.169879</v>
      </c>
      <c r="I36" s="103">
        <v>7.4032181648875026E-2</v>
      </c>
      <c r="J36" s="107">
        <v>0.16167100000000001</v>
      </c>
      <c r="K36" s="104">
        <v>62.676200000000001</v>
      </c>
      <c r="L36" s="104">
        <v>95.14460807445198</v>
      </c>
      <c r="M36" s="104">
        <v>65.520399999999995</v>
      </c>
      <c r="N36" s="158">
        <v>152696200.55560687</v>
      </c>
      <c r="O36" s="158">
        <v>5671878.7941249991</v>
      </c>
      <c r="P36" s="158">
        <v>158368079.34973186</v>
      </c>
      <c r="Q36" s="158">
        <v>10085969170.039026</v>
      </c>
      <c r="R36" s="158">
        <v>1008249964.0931288</v>
      </c>
      <c r="S36" s="158">
        <v>11094219134.132158</v>
      </c>
      <c r="T36" s="158">
        <v>493944513.84207648</v>
      </c>
      <c r="U36" s="158">
        <v>27477116.539869998</v>
      </c>
      <c r="V36" s="158">
        <v>521421630.3819465</v>
      </c>
      <c r="W36" s="158">
        <v>236326742.75469935</v>
      </c>
      <c r="X36" s="158">
        <v>16102795.841866609</v>
      </c>
      <c r="Y36" s="158">
        <v>252429538.59656596</v>
      </c>
      <c r="Z36" s="158">
        <v>22533723.910600003</v>
      </c>
      <c r="AA36" s="158">
        <v>5054898.7308</v>
      </c>
      <c r="AB36" s="158">
        <v>27588622.641400002</v>
      </c>
    </row>
    <row r="37" spans="1:28" x14ac:dyDescent="0.2">
      <c r="A37" s="100" t="s">
        <v>206</v>
      </c>
      <c r="B37" s="154">
        <v>137379.255</v>
      </c>
      <c r="C37" s="154">
        <v>0</v>
      </c>
      <c r="D37" s="154">
        <v>137379.255</v>
      </c>
      <c r="E37" s="155">
        <v>24566.914527969999</v>
      </c>
      <c r="F37" s="155">
        <v>0</v>
      </c>
      <c r="G37" s="155">
        <v>24566.914527969999</v>
      </c>
      <c r="H37" s="107">
        <v>0.30565399999999998</v>
      </c>
      <c r="I37" s="103" t="s">
        <v>275</v>
      </c>
      <c r="J37" s="107">
        <v>0.30565399999999998</v>
      </c>
      <c r="K37" s="104">
        <v>41.428199999999997</v>
      </c>
      <c r="L37" s="104" t="s">
        <v>275</v>
      </c>
      <c r="M37" s="104">
        <v>41.428199999999997</v>
      </c>
      <c r="N37" s="158">
        <v>764.9819</v>
      </c>
      <c r="O37" s="158">
        <v>0</v>
      </c>
      <c r="P37" s="158">
        <v>764.9819</v>
      </c>
      <c r="Q37" s="158">
        <v>66030.271199999988</v>
      </c>
      <c r="R37" s="158">
        <v>0</v>
      </c>
      <c r="S37" s="158">
        <v>66030.271199999988</v>
      </c>
      <c r="T37" s="158">
        <v>38626.976799999997</v>
      </c>
      <c r="U37" s="158">
        <v>0</v>
      </c>
      <c r="V37" s="158">
        <v>38626.976799999997</v>
      </c>
      <c r="W37" s="158">
        <v>30847.407000000003</v>
      </c>
      <c r="X37" s="158">
        <v>0</v>
      </c>
      <c r="Y37" s="158">
        <v>30847.407000000003</v>
      </c>
      <c r="Z37" s="158">
        <v>1874.6</v>
      </c>
      <c r="AA37" s="158">
        <v>0</v>
      </c>
      <c r="AB37" s="158">
        <v>1874.6</v>
      </c>
    </row>
    <row r="38" spans="1:28" x14ac:dyDescent="0.2">
      <c r="A38" s="100" t="s">
        <v>108</v>
      </c>
      <c r="B38" s="154">
        <v>537601668.59553277</v>
      </c>
      <c r="C38" s="154">
        <v>15.6747</v>
      </c>
      <c r="D38" s="154">
        <v>537601684.2702328</v>
      </c>
      <c r="E38" s="155">
        <v>20075075.816667452</v>
      </c>
      <c r="F38" s="155">
        <v>0</v>
      </c>
      <c r="G38" s="155">
        <v>20075075.816667452</v>
      </c>
      <c r="H38" s="107">
        <v>0.12895599999999999</v>
      </c>
      <c r="I38" s="103" t="s">
        <v>275</v>
      </c>
      <c r="J38" s="107">
        <v>0.12895599999999999</v>
      </c>
      <c r="K38" s="104">
        <v>17.870999999999999</v>
      </c>
      <c r="L38" s="104" t="s">
        <v>275</v>
      </c>
      <c r="M38" s="104">
        <v>17.870999999999999</v>
      </c>
      <c r="N38" s="158">
        <v>6962284.3379999995</v>
      </c>
      <c r="O38" s="158">
        <v>0</v>
      </c>
      <c r="P38" s="158">
        <v>6962284.3379999995</v>
      </c>
      <c r="Q38" s="158">
        <v>517119430.00043279</v>
      </c>
      <c r="R38" s="158">
        <v>15.6747</v>
      </c>
      <c r="S38" s="158">
        <v>517119445.67513281</v>
      </c>
      <c r="T38" s="158">
        <v>12570750.9767</v>
      </c>
      <c r="U38" s="158">
        <v>0</v>
      </c>
      <c r="V38" s="158">
        <v>12570750.9767</v>
      </c>
      <c r="W38" s="158">
        <v>7911487.6184</v>
      </c>
      <c r="X38" s="158">
        <v>0</v>
      </c>
      <c r="Y38" s="158">
        <v>7911487.6184</v>
      </c>
      <c r="Z38" s="158">
        <v>0</v>
      </c>
      <c r="AA38" s="158">
        <v>0</v>
      </c>
      <c r="AB38" s="158">
        <v>0</v>
      </c>
    </row>
    <row r="39" spans="1:28" x14ac:dyDescent="0.2">
      <c r="A39" s="100" t="s">
        <v>109</v>
      </c>
      <c r="B39" s="154">
        <v>70411104.481899992</v>
      </c>
      <c r="C39" s="154">
        <v>9049562.0832980014</v>
      </c>
      <c r="D39" s="154">
        <v>79460666.565197989</v>
      </c>
      <c r="E39" s="155">
        <v>11668069.499626601</v>
      </c>
      <c r="F39" s="155">
        <v>4754172.4829461295</v>
      </c>
      <c r="G39" s="155">
        <v>16422241.982572731</v>
      </c>
      <c r="H39" s="107">
        <v>0.147673</v>
      </c>
      <c r="I39" s="103">
        <v>0.10273420820492496</v>
      </c>
      <c r="J39" s="107">
        <v>0.14341799999999999</v>
      </c>
      <c r="K39" s="104">
        <v>213.81700000000001</v>
      </c>
      <c r="L39" s="104">
        <v>67.135745979230265</v>
      </c>
      <c r="M39" s="104">
        <v>199.76400000000001</v>
      </c>
      <c r="N39" s="158">
        <v>3408435.8019000003</v>
      </c>
      <c r="O39" s="158">
        <v>2651697.4771499997</v>
      </c>
      <c r="P39" s="158">
        <v>6060133.27905</v>
      </c>
      <c r="Q39" s="158">
        <v>54245097.829599991</v>
      </c>
      <c r="R39" s="158">
        <v>3841142.4427280016</v>
      </c>
      <c r="S39" s="158">
        <v>58086240.272327989</v>
      </c>
      <c r="T39" s="158">
        <v>6567471.8005000008</v>
      </c>
      <c r="U39" s="158">
        <v>446884.22680000006</v>
      </c>
      <c r="V39" s="158">
        <v>7014356.0273000011</v>
      </c>
      <c r="W39" s="158">
        <v>9598534.8517999984</v>
      </c>
      <c r="X39" s="158">
        <v>4761535.4137699995</v>
      </c>
      <c r="Y39" s="158">
        <v>14360070.265569998</v>
      </c>
      <c r="Z39" s="158">
        <v>0</v>
      </c>
      <c r="AA39" s="158">
        <v>0</v>
      </c>
      <c r="AB39" s="158">
        <v>0</v>
      </c>
    </row>
    <row r="40" spans="1:28" x14ac:dyDescent="0.2">
      <c r="A40" s="100" t="s">
        <v>110</v>
      </c>
      <c r="B40" s="154">
        <v>486818134.2211405</v>
      </c>
      <c r="C40" s="154">
        <v>5523836.9521349994</v>
      </c>
      <c r="D40" s="154">
        <v>492341971.17327553</v>
      </c>
      <c r="E40" s="155">
        <v>21997742.338176083</v>
      </c>
      <c r="F40" s="155">
        <v>1549801.5867111101</v>
      </c>
      <c r="G40" s="155">
        <v>23547543.924887192</v>
      </c>
      <c r="H40" s="107">
        <v>0.33304499999999998</v>
      </c>
      <c r="I40" s="103">
        <v>0.34682583601703981</v>
      </c>
      <c r="J40" s="107">
        <v>0.333204</v>
      </c>
      <c r="K40" s="104">
        <v>209.87200000000001</v>
      </c>
      <c r="L40" s="104">
        <v>92.054416361653267</v>
      </c>
      <c r="M40" s="104">
        <v>208.55699999999999</v>
      </c>
      <c r="N40" s="158">
        <v>11342800.643299999</v>
      </c>
      <c r="O40" s="158">
        <v>1391104.4628000001</v>
      </c>
      <c r="P40" s="158">
        <v>12733905.106099999</v>
      </c>
      <c r="Q40" s="158">
        <v>446295466.4808405</v>
      </c>
      <c r="R40" s="158">
        <v>3856653.8254349995</v>
      </c>
      <c r="S40" s="158">
        <v>450152120.30627555</v>
      </c>
      <c r="T40" s="158">
        <v>27358988.645500001</v>
      </c>
      <c r="U40" s="158">
        <v>170122.49110000001</v>
      </c>
      <c r="V40" s="158">
        <v>27529111.136599999</v>
      </c>
      <c r="W40" s="158">
        <v>11581512.754799999</v>
      </c>
      <c r="X40" s="158">
        <v>1497060.6355999997</v>
      </c>
      <c r="Y40" s="158">
        <v>13078573.3904</v>
      </c>
      <c r="Z40" s="158">
        <v>1582166.34</v>
      </c>
      <c r="AA40" s="158">
        <v>0</v>
      </c>
      <c r="AB40" s="158">
        <v>1582166.34</v>
      </c>
    </row>
    <row r="41" spans="1:28" x14ac:dyDescent="0.2">
      <c r="A41" s="100" t="s">
        <v>111</v>
      </c>
      <c r="B41" s="154">
        <v>7991432709.2804165</v>
      </c>
      <c r="C41" s="154">
        <v>4241202595.9247875</v>
      </c>
      <c r="D41" s="154">
        <v>12232635305.205204</v>
      </c>
      <c r="E41" s="155">
        <v>35642374.942715973</v>
      </c>
      <c r="F41" s="155">
        <v>22829453.128956359</v>
      </c>
      <c r="G41" s="155">
        <v>58471828.071672335</v>
      </c>
      <c r="H41" s="107">
        <v>0.117327</v>
      </c>
      <c r="I41" s="103">
        <v>7.3643163825402952E-2</v>
      </c>
      <c r="J41" s="107">
        <v>0.10245600000000001</v>
      </c>
      <c r="K41" s="104">
        <v>137.35499999999999</v>
      </c>
      <c r="L41" s="104">
        <v>156.96755224110132</v>
      </c>
      <c r="M41" s="104">
        <v>144.07300000000001</v>
      </c>
      <c r="N41" s="158">
        <v>50652915.674600005</v>
      </c>
      <c r="O41" s="158">
        <v>45773913.102841988</v>
      </c>
      <c r="P41" s="158">
        <v>96426828.777441993</v>
      </c>
      <c r="Q41" s="158">
        <v>7557135965.9373903</v>
      </c>
      <c r="R41" s="158">
        <v>3942728854.4286876</v>
      </c>
      <c r="S41" s="158">
        <v>11499864820.366077</v>
      </c>
      <c r="T41" s="158">
        <v>315025347.95972657</v>
      </c>
      <c r="U41" s="158">
        <v>207090615.50351745</v>
      </c>
      <c r="V41" s="158">
        <v>522115963.46324402</v>
      </c>
      <c r="W41" s="158">
        <v>85173433.301399991</v>
      </c>
      <c r="X41" s="158">
        <v>76641200.514581993</v>
      </c>
      <c r="Y41" s="158">
        <v>161814633.81598198</v>
      </c>
      <c r="Z41" s="158">
        <v>34097962.081900008</v>
      </c>
      <c r="AA41" s="158">
        <v>14741925.478</v>
      </c>
      <c r="AB41" s="158">
        <v>48839887.559900008</v>
      </c>
    </row>
    <row r="42" spans="1:28" s="113" customFormat="1" x14ac:dyDescent="0.2">
      <c r="A42" s="109" t="s">
        <v>207</v>
      </c>
      <c r="B42" s="156">
        <v>5899161525.1631527</v>
      </c>
      <c r="C42" s="156">
        <v>3518911728.5458589</v>
      </c>
      <c r="D42" s="156">
        <v>9418073253.7090111</v>
      </c>
      <c r="E42" s="157">
        <v>28827346.655930262</v>
      </c>
      <c r="F42" s="157">
        <v>19380934.862251777</v>
      </c>
      <c r="G42" s="157">
        <v>48208281.518182039</v>
      </c>
      <c r="H42" s="110">
        <v>0.116101</v>
      </c>
      <c r="I42" s="111">
        <v>7.35890122789183E-2</v>
      </c>
      <c r="J42" s="110">
        <v>0.100457</v>
      </c>
      <c r="K42" s="112">
        <v>140.51499999999999</v>
      </c>
      <c r="L42" s="112">
        <v>159.14085970696607</v>
      </c>
      <c r="M42" s="112">
        <v>147.39599999999999</v>
      </c>
      <c r="N42" s="159">
        <v>42524765.380800001</v>
      </c>
      <c r="O42" s="159">
        <v>40367511.929241985</v>
      </c>
      <c r="P42" s="159">
        <v>82892277.310041994</v>
      </c>
      <c r="Q42" s="159">
        <v>5546666965.5934525</v>
      </c>
      <c r="R42" s="159">
        <v>3261532039.8805623</v>
      </c>
      <c r="S42" s="159">
        <v>8808199005.4740143</v>
      </c>
      <c r="T42" s="159">
        <v>246520505.20319995</v>
      </c>
      <c r="U42" s="159">
        <v>174764905.94847348</v>
      </c>
      <c r="V42" s="159">
        <v>421285411.15167344</v>
      </c>
      <c r="W42" s="159">
        <v>72343248.199100003</v>
      </c>
      <c r="X42" s="159">
        <v>68269241.072422981</v>
      </c>
      <c r="Y42" s="159">
        <v>140612489.271523</v>
      </c>
      <c r="Z42" s="159">
        <v>33630806.167400002</v>
      </c>
      <c r="AA42" s="159">
        <v>14345541.644400001</v>
      </c>
      <c r="AB42" s="159">
        <v>47976347.811800003</v>
      </c>
    </row>
    <row r="43" spans="1:28" s="113" customFormat="1" x14ac:dyDescent="0.2">
      <c r="A43" s="109" t="s">
        <v>208</v>
      </c>
      <c r="B43" s="156">
        <v>1337320675.7418804</v>
      </c>
      <c r="C43" s="156">
        <v>501672941.45029885</v>
      </c>
      <c r="D43" s="156">
        <v>1838993617.1921792</v>
      </c>
      <c r="E43" s="157">
        <v>2681470.6987058599</v>
      </c>
      <c r="F43" s="157">
        <v>1952751.2801977999</v>
      </c>
      <c r="G43" s="157">
        <v>4634221.9789036596</v>
      </c>
      <c r="H43" s="110">
        <v>0.11536</v>
      </c>
      <c r="I43" s="111">
        <v>7.4033859212634473E-2</v>
      </c>
      <c r="J43" s="110">
        <v>0.104223</v>
      </c>
      <c r="K43" s="112">
        <v>138.38</v>
      </c>
      <c r="L43" s="112">
        <v>138.83450800649155</v>
      </c>
      <c r="M43" s="112">
        <v>138.50200000000001</v>
      </c>
      <c r="N43" s="159">
        <v>3909738.8572999998</v>
      </c>
      <c r="O43" s="159">
        <v>4487201.1854999997</v>
      </c>
      <c r="P43" s="159">
        <v>8396940.0427999999</v>
      </c>
      <c r="Q43" s="159">
        <v>1289623440.9136806</v>
      </c>
      <c r="R43" s="159">
        <v>477036175.86188585</v>
      </c>
      <c r="S43" s="159">
        <v>1766659616.7755663</v>
      </c>
      <c r="T43" s="159">
        <v>40857250.973300003</v>
      </c>
      <c r="U43" s="159">
        <v>18207764.078913998</v>
      </c>
      <c r="V43" s="159">
        <v>59065015.052213997</v>
      </c>
      <c r="W43" s="159">
        <v>6587108.2774999989</v>
      </c>
      <c r="X43" s="159">
        <v>6032617.6758989999</v>
      </c>
      <c r="Y43" s="159">
        <v>12619725.953398999</v>
      </c>
      <c r="Z43" s="159">
        <v>252875.57740000001</v>
      </c>
      <c r="AA43" s="159">
        <v>396383.83360000001</v>
      </c>
      <c r="AB43" s="159">
        <v>649259.41100000008</v>
      </c>
    </row>
    <row r="44" spans="1:28" s="113" customFormat="1" x14ac:dyDescent="0.2">
      <c r="A44" s="109" t="s">
        <v>209</v>
      </c>
      <c r="B44" s="156">
        <v>754950508.3753829</v>
      </c>
      <c r="C44" s="156">
        <v>220617925.92873001</v>
      </c>
      <c r="D44" s="156">
        <v>975568434.30411291</v>
      </c>
      <c r="E44" s="157">
        <v>4133557.5880798399</v>
      </c>
      <c r="F44" s="157">
        <v>1495766.9865067699</v>
      </c>
      <c r="G44" s="157">
        <v>5629324.5745866094</v>
      </c>
      <c r="H44" s="110">
        <v>0.13020699999999999</v>
      </c>
      <c r="I44" s="111">
        <v>7.3713108337515654E-2</v>
      </c>
      <c r="J44" s="110">
        <v>0.117724</v>
      </c>
      <c r="K44" s="112">
        <v>110.887</v>
      </c>
      <c r="L44" s="112">
        <v>163.56972889587385</v>
      </c>
      <c r="M44" s="112">
        <v>122.608</v>
      </c>
      <c r="N44" s="159">
        <v>4218411.4364999998</v>
      </c>
      <c r="O44" s="159">
        <v>919199.98809999996</v>
      </c>
      <c r="P44" s="159">
        <v>5137611.4245999996</v>
      </c>
      <c r="Q44" s="159">
        <v>720845559.43025637</v>
      </c>
      <c r="R44" s="159">
        <v>204160638.68634</v>
      </c>
      <c r="S44" s="159">
        <v>925006198.11659634</v>
      </c>
      <c r="T44" s="159">
        <v>27647591.78322655</v>
      </c>
      <c r="U44" s="159">
        <v>14117945.476130001</v>
      </c>
      <c r="V44" s="159">
        <v>41765537.259356551</v>
      </c>
      <c r="W44" s="159">
        <v>6243076.8247999996</v>
      </c>
      <c r="X44" s="159">
        <v>2339341.7662599999</v>
      </c>
      <c r="Y44" s="159">
        <v>8582418.5910599995</v>
      </c>
      <c r="Z44" s="159">
        <v>214280.33709999998</v>
      </c>
      <c r="AA44" s="159">
        <v>0</v>
      </c>
      <c r="AB44" s="159">
        <v>214280.33709999998</v>
      </c>
    </row>
    <row r="45" spans="1:28" x14ac:dyDescent="0.2">
      <c r="A45" s="100" t="s">
        <v>210</v>
      </c>
      <c r="B45" s="154">
        <v>354916846.13979995</v>
      </c>
      <c r="C45" s="154">
        <v>1015046.6884</v>
      </c>
      <c r="D45" s="154">
        <v>355931892.82819992</v>
      </c>
      <c r="E45" s="155">
        <v>1759029.5371999999</v>
      </c>
      <c r="F45" s="155">
        <v>63471.867200000001</v>
      </c>
      <c r="G45" s="155">
        <v>1822501.4043999999</v>
      </c>
      <c r="H45" s="107">
        <v>0.19620899999999999</v>
      </c>
      <c r="I45" s="103">
        <v>0.19495899999999999</v>
      </c>
      <c r="J45" s="107">
        <v>0.19624</v>
      </c>
      <c r="K45" s="104">
        <v>15.964</v>
      </c>
      <c r="L45" s="104">
        <v>133.56700000000001</v>
      </c>
      <c r="M45" s="104">
        <v>16.293500000000002</v>
      </c>
      <c r="N45" s="158">
        <v>3535291.4770999998</v>
      </c>
      <c r="O45" s="158">
        <v>76710.551980000004</v>
      </c>
      <c r="P45" s="158">
        <v>3612002.0290799998</v>
      </c>
      <c r="Q45" s="158">
        <v>342386322.57129997</v>
      </c>
      <c r="R45" s="158">
        <v>916731.52879999997</v>
      </c>
      <c r="S45" s="158">
        <v>343303054.10009992</v>
      </c>
      <c r="T45" s="158">
        <v>7544395.4681000002</v>
      </c>
      <c r="U45" s="158">
        <v>10472.095720000001</v>
      </c>
      <c r="V45" s="158">
        <v>7554867.5638199998</v>
      </c>
      <c r="W45" s="158">
        <v>4986128.1003999999</v>
      </c>
      <c r="X45" s="158">
        <v>87843.063880000002</v>
      </c>
      <c r="Y45" s="158">
        <v>5073971.1642800001</v>
      </c>
      <c r="Z45" s="158">
        <v>0</v>
      </c>
      <c r="AA45" s="158">
        <v>0</v>
      </c>
      <c r="AB45" s="158">
        <v>0</v>
      </c>
    </row>
    <row r="46" spans="1:28" x14ac:dyDescent="0.2">
      <c r="A46" s="100" t="s">
        <v>211</v>
      </c>
      <c r="B46" s="154">
        <v>8280676.7721000006</v>
      </c>
      <c r="C46" s="154">
        <v>33121.748599999999</v>
      </c>
      <c r="D46" s="154">
        <v>8313798.5207000002</v>
      </c>
      <c r="E46" s="155">
        <v>157289.35964817999</v>
      </c>
      <c r="F46" s="155">
        <v>78.837100000000007</v>
      </c>
      <c r="G46" s="155">
        <v>157368.19674817999</v>
      </c>
      <c r="H46" s="107">
        <v>4.3112900000000003E-2</v>
      </c>
      <c r="I46" s="103">
        <v>7.0000000000000007E-2</v>
      </c>
      <c r="J46" s="107">
        <v>4.3099800000000001E-2</v>
      </c>
      <c r="K46" s="104">
        <v>61.771500000000003</v>
      </c>
      <c r="L46" s="104">
        <v>121.733</v>
      </c>
      <c r="M46" s="104">
        <v>62.022799999999997</v>
      </c>
      <c r="N46" s="158">
        <v>44540.350000000006</v>
      </c>
      <c r="O46" s="158">
        <v>0</v>
      </c>
      <c r="P46" s="158">
        <v>44540.350000000006</v>
      </c>
      <c r="Q46" s="158">
        <v>8169933.1121000005</v>
      </c>
      <c r="R46" s="158">
        <v>33121.748599999999</v>
      </c>
      <c r="S46" s="158">
        <v>8203054.8607000001</v>
      </c>
      <c r="T46" s="158">
        <v>64083.369999999995</v>
      </c>
      <c r="U46" s="158">
        <v>0</v>
      </c>
      <c r="V46" s="158">
        <v>64083.369999999995</v>
      </c>
      <c r="W46" s="158">
        <v>46660.29</v>
      </c>
      <c r="X46" s="158">
        <v>0</v>
      </c>
      <c r="Y46" s="158">
        <v>46660.29</v>
      </c>
      <c r="Z46" s="158">
        <v>0</v>
      </c>
      <c r="AA46" s="158">
        <v>0</v>
      </c>
      <c r="AB46" s="158">
        <v>0</v>
      </c>
    </row>
    <row r="47" spans="1:28" x14ac:dyDescent="0.2">
      <c r="A47" s="101" t="s">
        <v>272</v>
      </c>
      <c r="B47" s="154">
        <v>36138221382.016937</v>
      </c>
      <c r="C47" s="154">
        <v>27859673776.907322</v>
      </c>
      <c r="D47" s="154">
        <v>63997895158.924255</v>
      </c>
      <c r="E47" s="155">
        <v>765676446.18127429</v>
      </c>
      <c r="F47" s="155">
        <v>327357782.71700597</v>
      </c>
      <c r="G47" s="155">
        <v>1093034228.8982801</v>
      </c>
      <c r="H47" s="107">
        <v>0.14589199999999999</v>
      </c>
      <c r="I47" s="103">
        <v>9.030059854786926E-2</v>
      </c>
      <c r="J47" s="107">
        <v>0.11994</v>
      </c>
      <c r="K47" s="104">
        <v>79.987799999999993</v>
      </c>
      <c r="L47" s="104">
        <v>94.619502147325633</v>
      </c>
      <c r="M47" s="104">
        <v>86.339299999999994</v>
      </c>
      <c r="N47" s="158">
        <v>526774978.91184103</v>
      </c>
      <c r="O47" s="158">
        <v>540222108.30991054</v>
      </c>
      <c r="P47" s="158">
        <v>1066997087.2217516</v>
      </c>
      <c r="Q47" s="158">
        <v>33668545243.98893</v>
      </c>
      <c r="R47" s="158">
        <v>25489241849.558376</v>
      </c>
      <c r="S47" s="158">
        <v>59157787093.54731</v>
      </c>
      <c r="T47" s="158">
        <v>1589529125.0845213</v>
      </c>
      <c r="U47" s="158">
        <v>1496094928.8091185</v>
      </c>
      <c r="V47" s="158">
        <v>3085624053.8936396</v>
      </c>
      <c r="W47" s="158">
        <v>815739624.30538905</v>
      </c>
      <c r="X47" s="158">
        <v>823801668.75367403</v>
      </c>
      <c r="Y47" s="158">
        <v>1639541293.059063</v>
      </c>
      <c r="Z47" s="158">
        <v>64407388.638099998</v>
      </c>
      <c r="AA47" s="158">
        <v>50535329.786151007</v>
      </c>
      <c r="AB47" s="158">
        <v>114942718.42425101</v>
      </c>
    </row>
    <row r="48" spans="1:28" x14ac:dyDescent="0.2">
      <c r="A48" s="102" t="s">
        <v>212</v>
      </c>
      <c r="B48" s="154">
        <v>7371688421.1024485</v>
      </c>
      <c r="C48" s="154">
        <v>15384173627.083532</v>
      </c>
      <c r="D48" s="154">
        <v>22755862048.185982</v>
      </c>
      <c r="E48" s="155">
        <v>103428653.63937651</v>
      </c>
      <c r="F48" s="155">
        <v>171119109.42562404</v>
      </c>
      <c r="G48" s="155">
        <v>274547763.06500053</v>
      </c>
      <c r="H48" s="107">
        <v>0.12506100000000001</v>
      </c>
      <c r="I48" s="103">
        <v>9.6383954874816977E-2</v>
      </c>
      <c r="J48" s="107">
        <v>0.105657</v>
      </c>
      <c r="K48" s="104">
        <v>59.624000000000002</v>
      </c>
      <c r="L48" s="104">
        <v>79.999889775136268</v>
      </c>
      <c r="M48" s="104">
        <v>73.422499999999999</v>
      </c>
      <c r="N48" s="158">
        <v>75360480.607879996</v>
      </c>
      <c r="O48" s="158">
        <v>198428120.82052743</v>
      </c>
      <c r="P48" s="158">
        <v>273788601.42840743</v>
      </c>
      <c r="Q48" s="158">
        <v>6900894588.8261375</v>
      </c>
      <c r="R48" s="158">
        <v>14117991729.825825</v>
      </c>
      <c r="S48" s="158">
        <v>21018886318.651958</v>
      </c>
      <c r="T48" s="158">
        <v>322773493.75792426</v>
      </c>
      <c r="U48" s="158">
        <v>949477852.60989952</v>
      </c>
      <c r="V48" s="158">
        <v>1272251346.3678238</v>
      </c>
      <c r="W48" s="158">
        <v>148020338.51838669</v>
      </c>
      <c r="X48" s="158">
        <v>302255541.02060962</v>
      </c>
      <c r="Y48" s="158">
        <v>450275879.53899634</v>
      </c>
      <c r="Z48" s="158">
        <v>0</v>
      </c>
      <c r="AA48" s="158">
        <v>14448503.627199998</v>
      </c>
      <c r="AB48" s="158">
        <v>14448503.627199998</v>
      </c>
    </row>
    <row r="49" spans="1:28" x14ac:dyDescent="0.2">
      <c r="A49" s="102" t="s">
        <v>213</v>
      </c>
      <c r="B49" s="154">
        <v>3926005531.4784608</v>
      </c>
      <c r="C49" s="154">
        <v>6166014958.2234468</v>
      </c>
      <c r="D49" s="154">
        <v>10092020489.701908</v>
      </c>
      <c r="E49" s="155">
        <v>82058090.239314154</v>
      </c>
      <c r="F49" s="155">
        <v>103825961.95045151</v>
      </c>
      <c r="G49" s="155">
        <v>185884052.18976566</v>
      </c>
      <c r="H49" s="107">
        <v>0.12828500000000001</v>
      </c>
      <c r="I49" s="103">
        <v>8.0445507215550494E-2</v>
      </c>
      <c r="J49" s="107">
        <v>9.9185099999999998E-2</v>
      </c>
      <c r="K49" s="104">
        <v>73.42</v>
      </c>
      <c r="L49" s="104">
        <v>89.885151197398656</v>
      </c>
      <c r="M49" s="104">
        <v>83.500299999999996</v>
      </c>
      <c r="N49" s="158">
        <v>116830089.20725413</v>
      </c>
      <c r="O49" s="158">
        <v>262279478.79328606</v>
      </c>
      <c r="P49" s="158">
        <v>379109568.0005402</v>
      </c>
      <c r="Q49" s="158">
        <v>3595028850.0505147</v>
      </c>
      <c r="R49" s="158">
        <v>5508025877.6094189</v>
      </c>
      <c r="S49" s="158">
        <v>9103054727.6599331</v>
      </c>
      <c r="T49" s="158">
        <v>149112568.79599401</v>
      </c>
      <c r="U49" s="158">
        <v>252428981.77623171</v>
      </c>
      <c r="V49" s="158">
        <v>401541550.57222569</v>
      </c>
      <c r="W49" s="158">
        <v>177948473.03135261</v>
      </c>
      <c r="X49" s="158">
        <v>388896489.6515457</v>
      </c>
      <c r="Y49" s="158">
        <v>566844962.68289828</v>
      </c>
      <c r="Z49" s="158">
        <v>3915639.6006000005</v>
      </c>
      <c r="AA49" s="158">
        <v>16663609.186251001</v>
      </c>
      <c r="AB49" s="158">
        <v>20579248.786851004</v>
      </c>
    </row>
    <row r="50" spans="1:28" x14ac:dyDescent="0.2">
      <c r="A50" s="102" t="s">
        <v>214</v>
      </c>
      <c r="B50" s="154">
        <v>6703276660.9779482</v>
      </c>
      <c r="C50" s="154">
        <v>1365040235.00174</v>
      </c>
      <c r="D50" s="154">
        <v>8068316895.9796886</v>
      </c>
      <c r="E50" s="155">
        <v>182814926.75109175</v>
      </c>
      <c r="F50" s="155">
        <v>17615993.280227732</v>
      </c>
      <c r="G50" s="155">
        <v>200430920.03131947</v>
      </c>
      <c r="H50" s="107">
        <v>0.161439</v>
      </c>
      <c r="I50" s="103">
        <v>7.936671231067656E-2</v>
      </c>
      <c r="J50" s="107">
        <v>0.14773700000000001</v>
      </c>
      <c r="K50" s="104">
        <v>62.064</v>
      </c>
      <c r="L50" s="104">
        <v>100.78841820186749</v>
      </c>
      <c r="M50" s="104">
        <v>68.609800000000007</v>
      </c>
      <c r="N50" s="158">
        <v>135395621.03780001</v>
      </c>
      <c r="O50" s="158">
        <v>26692572.314000003</v>
      </c>
      <c r="P50" s="158">
        <v>162088193.35180002</v>
      </c>
      <c r="Q50" s="158">
        <v>6190511603.8459616</v>
      </c>
      <c r="R50" s="158">
        <v>1253367910.4052401</v>
      </c>
      <c r="S50" s="158">
        <v>7443879514.2512016</v>
      </c>
      <c r="T50" s="158">
        <v>338616825.41628647</v>
      </c>
      <c r="U50" s="158">
        <v>73700435.445199996</v>
      </c>
      <c r="V50" s="158">
        <v>412317260.86148643</v>
      </c>
      <c r="W50" s="158">
        <v>171133267.06200001</v>
      </c>
      <c r="X50" s="158">
        <v>37526305.855999991</v>
      </c>
      <c r="Y50" s="158">
        <v>208659572.91799998</v>
      </c>
      <c r="Z50" s="158">
        <v>3014964.6536999997</v>
      </c>
      <c r="AA50" s="158">
        <v>445583.2953</v>
      </c>
      <c r="AB50" s="158">
        <v>3460547.9489999996</v>
      </c>
    </row>
    <row r="51" spans="1:28" x14ac:dyDescent="0.2">
      <c r="A51" s="102" t="s">
        <v>215</v>
      </c>
      <c r="B51" s="154">
        <v>18137250768.45797</v>
      </c>
      <c r="C51" s="154">
        <v>4944444956.5983105</v>
      </c>
      <c r="D51" s="154">
        <v>23081695725.056278</v>
      </c>
      <c r="E51" s="155">
        <v>397374775.55149209</v>
      </c>
      <c r="F51" s="155">
        <v>34796718.060402595</v>
      </c>
      <c r="G51" s="155">
        <v>432171493.61189467</v>
      </c>
      <c r="H51" s="107">
        <v>0.14929600000000001</v>
      </c>
      <c r="I51" s="103">
        <v>7.4015603756548781E-2</v>
      </c>
      <c r="J51" s="107">
        <v>0.13333400000000001</v>
      </c>
      <c r="K51" s="104">
        <v>96.266400000000004</v>
      </c>
      <c r="L51" s="104">
        <v>144.92487511602025</v>
      </c>
      <c r="M51" s="104">
        <v>106.568</v>
      </c>
      <c r="N51" s="158">
        <v>199188788.00880688</v>
      </c>
      <c r="O51" s="158">
        <v>52821936.382196993</v>
      </c>
      <c r="P51" s="158">
        <v>252010724.39100388</v>
      </c>
      <c r="Q51" s="158">
        <v>16982110201.346203</v>
      </c>
      <c r="R51" s="158">
        <v>4609856331.7279043</v>
      </c>
      <c r="S51" s="158">
        <v>21591966533.074104</v>
      </c>
      <c r="T51" s="158">
        <v>779026237.03431642</v>
      </c>
      <c r="U51" s="158">
        <v>220487658.9675875</v>
      </c>
      <c r="V51" s="158">
        <v>999513896.00190389</v>
      </c>
      <c r="W51" s="158">
        <v>318637545.68364978</v>
      </c>
      <c r="X51" s="158">
        <v>95123332.225418583</v>
      </c>
      <c r="Y51" s="158">
        <v>413760877.90906835</v>
      </c>
      <c r="Z51" s="158">
        <v>57476784.393800005</v>
      </c>
      <c r="AA51" s="158">
        <v>18977633.6774</v>
      </c>
      <c r="AB51" s="158">
        <v>76454418.071200013</v>
      </c>
    </row>
    <row r="53" spans="1:28" x14ac:dyDescent="0.2">
      <c r="B53" s="163">
        <f>D7+D47-BS!E30</f>
        <v>-7.89874267578125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05" bestFit="1" customWidth="1"/>
    <col min="2" max="2" width="14.7109375" style="105" customWidth="1"/>
    <col min="3" max="4" width="9.85546875" style="105" bestFit="1" customWidth="1"/>
    <col min="5" max="16" width="8.7109375" style="105"/>
    <col min="17" max="19" width="9.85546875" style="105" bestFit="1" customWidth="1"/>
    <col min="20" max="16384" width="8.7109375" style="105"/>
  </cols>
  <sheetData>
    <row r="1" spans="1:28" x14ac:dyDescent="0.2">
      <c r="A1" s="108" t="s">
        <v>112</v>
      </c>
    </row>
    <row r="2" spans="1:28" x14ac:dyDescent="0.2">
      <c r="A2" s="67"/>
    </row>
    <row r="3" spans="1:28" x14ac:dyDescent="0.2">
      <c r="A3" s="76">
        <f>BS!B3</f>
        <v>45688</v>
      </c>
    </row>
    <row r="4" spans="1:28" x14ac:dyDescent="0.2">
      <c r="A4" s="162" t="s">
        <v>280</v>
      </c>
    </row>
    <row r="5" spans="1:28" ht="54.95" customHeight="1" x14ac:dyDescent="0.2">
      <c r="A5" s="212" t="s">
        <v>218</v>
      </c>
      <c r="B5" s="213" t="s">
        <v>231</v>
      </c>
      <c r="C5" s="213"/>
      <c r="D5" s="213"/>
      <c r="E5" s="213" t="s">
        <v>230</v>
      </c>
      <c r="F5" s="213"/>
      <c r="G5" s="213"/>
      <c r="H5" s="213" t="s">
        <v>232</v>
      </c>
      <c r="I5" s="213"/>
      <c r="J5" s="213"/>
      <c r="K5" s="213" t="s">
        <v>233</v>
      </c>
      <c r="L5" s="213"/>
      <c r="M5" s="213"/>
      <c r="N5" s="213" t="s">
        <v>234</v>
      </c>
      <c r="O5" s="213"/>
      <c r="P5" s="213"/>
      <c r="Q5" s="213" t="s">
        <v>235</v>
      </c>
      <c r="R5" s="213"/>
      <c r="S5" s="213"/>
      <c r="T5" s="213" t="s">
        <v>236</v>
      </c>
      <c r="U5" s="213"/>
      <c r="V5" s="213"/>
      <c r="W5" s="213" t="s">
        <v>237</v>
      </c>
      <c r="X5" s="213"/>
      <c r="Y5" s="213"/>
      <c r="Z5" s="213" t="s">
        <v>238</v>
      </c>
      <c r="AA5" s="213"/>
      <c r="AB5" s="213"/>
    </row>
    <row r="6" spans="1:28" x14ac:dyDescent="0.2">
      <c r="A6" s="212"/>
      <c r="B6" s="106" t="s">
        <v>22</v>
      </c>
      <c r="C6" s="106" t="s">
        <v>23</v>
      </c>
      <c r="D6" s="106" t="s">
        <v>13</v>
      </c>
      <c r="E6" s="106" t="s">
        <v>22</v>
      </c>
      <c r="F6" s="106" t="s">
        <v>23</v>
      </c>
      <c r="G6" s="106" t="s">
        <v>13</v>
      </c>
      <c r="H6" s="106" t="s">
        <v>22</v>
      </c>
      <c r="I6" s="106" t="s">
        <v>23</v>
      </c>
      <c r="J6" s="106" t="s">
        <v>13</v>
      </c>
      <c r="K6" s="106" t="s">
        <v>22</v>
      </c>
      <c r="L6" s="106" t="s">
        <v>23</v>
      </c>
      <c r="M6" s="106" t="s">
        <v>13</v>
      </c>
      <c r="N6" s="106" t="s">
        <v>22</v>
      </c>
      <c r="O6" s="106" t="s">
        <v>23</v>
      </c>
      <c r="P6" s="106" t="s">
        <v>13</v>
      </c>
      <c r="Q6" s="106" t="s">
        <v>22</v>
      </c>
      <c r="R6" s="106" t="s">
        <v>23</v>
      </c>
      <c r="S6" s="106" t="s">
        <v>13</v>
      </c>
      <c r="T6" s="106" t="s">
        <v>22</v>
      </c>
      <c r="U6" s="106" t="s">
        <v>23</v>
      </c>
      <c r="V6" s="106" t="s">
        <v>13</v>
      </c>
      <c r="W6" s="106" t="s">
        <v>22</v>
      </c>
      <c r="X6" s="106" t="s">
        <v>23</v>
      </c>
      <c r="Y6" s="106" t="s">
        <v>13</v>
      </c>
      <c r="Z6" s="106" t="s">
        <v>22</v>
      </c>
      <c r="AA6" s="106" t="s">
        <v>23</v>
      </c>
      <c r="AB6" s="106" t="s">
        <v>13</v>
      </c>
    </row>
    <row r="7" spans="1:28" x14ac:dyDescent="0.2">
      <c r="A7" s="101" t="s">
        <v>270</v>
      </c>
      <c r="B7" s="154">
        <f>Sectors_I!B7</f>
        <v>50290257.539999999</v>
      </c>
      <c r="C7" s="154">
        <f>Sectors_I!C7</f>
        <v>340093.06699999998</v>
      </c>
      <c r="D7" s="154">
        <f>Sectors_I!D7</f>
        <v>50630350.607000001</v>
      </c>
      <c r="E7" s="155">
        <f>Sectors_I!E7</f>
        <v>89461.339521340007</v>
      </c>
      <c r="F7" s="155">
        <f>Sectors_I!F7</f>
        <v>617.4751</v>
      </c>
      <c r="G7" s="155">
        <f>Sectors_I!G7</f>
        <v>90078.814621340003</v>
      </c>
      <c r="H7" s="107">
        <f>Sectors_I!H7</f>
        <v>9.5164200000000004E-2</v>
      </c>
      <c r="I7" s="103">
        <f>Sectors_I!I7</f>
        <v>7.4899999999999994E-2</v>
      </c>
      <c r="J7" s="107">
        <f>Sectors_I!J7</f>
        <v>9.5007900000000006E-2</v>
      </c>
      <c r="K7" s="104">
        <f>Sectors_I!K7</f>
        <v>6.8477600000000001</v>
      </c>
      <c r="L7" s="104">
        <f>Sectors_I!L7</f>
        <v>19.366599999999998</v>
      </c>
      <c r="M7" s="104">
        <f>Sectors_I!M7</f>
        <v>6.9385000000000003</v>
      </c>
      <c r="N7" s="158">
        <f>Sectors_I!N7</f>
        <v>0</v>
      </c>
      <c r="O7" s="158">
        <f>Sectors_I!O7</f>
        <v>0</v>
      </c>
      <c r="P7" s="158">
        <f>Sectors_I!P7</f>
        <v>0</v>
      </c>
      <c r="Q7" s="158">
        <f>Sectors_I!Q7</f>
        <v>50290257.539999999</v>
      </c>
      <c r="R7" s="158">
        <f>Sectors_I!R7</f>
        <v>340093.06699999998</v>
      </c>
      <c r="S7" s="158">
        <f>Sectors_I!S7</f>
        <v>50630350.607000001</v>
      </c>
      <c r="T7" s="158">
        <f>Sectors_I!T7</f>
        <v>0</v>
      </c>
      <c r="U7" s="158">
        <f>Sectors_I!U7</f>
        <v>0</v>
      </c>
      <c r="V7" s="158">
        <f>Sectors_I!V7</f>
        <v>0</v>
      </c>
      <c r="W7" s="158">
        <f>Sectors_I!W7</f>
        <v>0</v>
      </c>
      <c r="X7" s="158">
        <f>Sectors_I!X7</f>
        <v>0</v>
      </c>
      <c r="Y7" s="158">
        <f>Sectors_I!Y7</f>
        <v>0</v>
      </c>
      <c r="Z7" s="158">
        <f>Sectors_I!Z7</f>
        <v>0</v>
      </c>
      <c r="AA7" s="158">
        <f>Sectors_I!AA7</f>
        <v>0</v>
      </c>
      <c r="AB7" s="158">
        <f>Sectors_I!AB7</f>
        <v>0</v>
      </c>
    </row>
    <row r="8" spans="1:28" x14ac:dyDescent="0.2">
      <c r="A8" s="100" t="s">
        <v>113</v>
      </c>
      <c r="B8" s="154">
        <f>Sectors_I!B8</f>
        <v>6368916.0689000003</v>
      </c>
      <c r="C8" s="154">
        <f>Sectors_I!C8</f>
        <v>31873296.338501658</v>
      </c>
      <c r="D8" s="154">
        <f>Sectors_I!D8</f>
        <v>38242212.407401659</v>
      </c>
      <c r="E8" s="155">
        <f>Sectors_I!E8</f>
        <v>147503.46373039999</v>
      </c>
      <c r="F8" s="155">
        <f>Sectors_I!F8</f>
        <v>312243.17225</v>
      </c>
      <c r="G8" s="155">
        <f>Sectors_I!G8</f>
        <v>459746.63598040002</v>
      </c>
      <c r="H8" s="107">
        <f>Sectors_I!H8</f>
        <v>0.15402299999999999</v>
      </c>
      <c r="I8" s="103">
        <f>Sectors_I!I8</f>
        <v>9.5270654624677931E-2</v>
      </c>
      <c r="J8" s="107">
        <f>Sectors_I!J8</f>
        <v>0.10485999999999999</v>
      </c>
      <c r="K8" s="104">
        <f>Sectors_I!K8</f>
        <v>45.573399999999999</v>
      </c>
      <c r="L8" s="104">
        <f>Sectors_I!L8</f>
        <v>52.61038482135919</v>
      </c>
      <c r="M8" s="104">
        <f>Sectors_I!M8</f>
        <v>51.4619</v>
      </c>
      <c r="N8" s="158">
        <f>Sectors_I!N8</f>
        <v>91.95</v>
      </c>
      <c r="O8" s="158">
        <f>Sectors_I!O8</f>
        <v>0</v>
      </c>
      <c r="P8" s="158">
        <f>Sectors_I!P8</f>
        <v>91.95</v>
      </c>
      <c r="Q8" s="158">
        <f>Sectors_I!Q8</f>
        <v>5932032.7889</v>
      </c>
      <c r="R8" s="158">
        <f>Sectors_I!R8</f>
        <v>31873248.063001659</v>
      </c>
      <c r="S8" s="158">
        <f>Sectors_I!S8</f>
        <v>37805280.851901658</v>
      </c>
      <c r="T8" s="158">
        <f>Sectors_I!T8</f>
        <v>426707.53</v>
      </c>
      <c r="U8" s="158">
        <f>Sectors_I!U8</f>
        <v>0</v>
      </c>
      <c r="V8" s="158">
        <f>Sectors_I!V8</f>
        <v>426707.53</v>
      </c>
      <c r="W8" s="158">
        <f>Sectors_I!W8</f>
        <v>10175.75</v>
      </c>
      <c r="X8" s="158">
        <f>Sectors_I!X8</f>
        <v>48.275500000000001</v>
      </c>
      <c r="Y8" s="158">
        <f>Sectors_I!Y8</f>
        <v>10224.0255</v>
      </c>
      <c r="Z8" s="158">
        <f>Sectors_I!Z8</f>
        <v>0</v>
      </c>
      <c r="AA8" s="158">
        <f>Sectors_I!AA8</f>
        <v>0</v>
      </c>
      <c r="AB8" s="158">
        <f>Sectors_I!AB8</f>
        <v>0</v>
      </c>
    </row>
    <row r="9" spans="1:28" x14ac:dyDescent="0.2">
      <c r="A9" s="100" t="s">
        <v>114</v>
      </c>
      <c r="B9" s="154">
        <f>Sectors_I!B9</f>
        <v>762253552.46339989</v>
      </c>
      <c r="C9" s="154">
        <f>Sectors_I!C9</f>
        <v>77023391.11371401</v>
      </c>
      <c r="D9" s="154">
        <f>Sectors_I!D9</f>
        <v>839276943.57711387</v>
      </c>
      <c r="E9" s="155">
        <f>Sectors_I!E9</f>
        <v>2414962.5929800505</v>
      </c>
      <c r="F9" s="155">
        <f>Sectors_I!F9</f>
        <v>495340.47019191005</v>
      </c>
      <c r="G9" s="155">
        <f>Sectors_I!G9</f>
        <v>2910303.0631719604</v>
      </c>
      <c r="H9" s="107">
        <f>Sectors_I!H9</f>
        <v>0.12864</v>
      </c>
      <c r="I9" s="103">
        <f>Sectors_I!I9</f>
        <v>8.1958246374862681E-2</v>
      </c>
      <c r="J9" s="107">
        <f>Sectors_I!J9</f>
        <v>0.12434000000000001</v>
      </c>
      <c r="K9" s="104">
        <f>Sectors_I!K9</f>
        <v>29.055800000000001</v>
      </c>
      <c r="L9" s="104">
        <f>Sectors_I!L9</f>
        <v>24.575739404380116</v>
      </c>
      <c r="M9" s="104">
        <f>Sectors_I!M9</f>
        <v>28.6435</v>
      </c>
      <c r="N9" s="158">
        <f>Sectors_I!N9</f>
        <v>1462603.79</v>
      </c>
      <c r="O9" s="158">
        <f>Sectors_I!O9</f>
        <v>410960.17000000004</v>
      </c>
      <c r="P9" s="158">
        <f>Sectors_I!P9</f>
        <v>1873563.96</v>
      </c>
      <c r="Q9" s="158">
        <f>Sectors_I!Q9</f>
        <v>755545621.68739986</v>
      </c>
      <c r="R9" s="158">
        <f>Sectors_I!R9</f>
        <v>76382555.25691402</v>
      </c>
      <c r="S9" s="158">
        <f>Sectors_I!S9</f>
        <v>831928176.94431388</v>
      </c>
      <c r="T9" s="158">
        <f>Sectors_I!T9</f>
        <v>4921625.8005000008</v>
      </c>
      <c r="U9" s="158">
        <f>Sectors_I!U9</f>
        <v>154222.69440000001</v>
      </c>
      <c r="V9" s="158">
        <f>Sectors_I!V9</f>
        <v>5075848.4949000012</v>
      </c>
      <c r="W9" s="158">
        <f>Sectors_I!W9</f>
        <v>1466019</v>
      </c>
      <c r="X9" s="158">
        <f>Sectors_I!X9</f>
        <v>423180.95240000001</v>
      </c>
      <c r="Y9" s="158">
        <f>Sectors_I!Y9</f>
        <v>1889199.9524000001</v>
      </c>
      <c r="Z9" s="158">
        <f>Sectors_I!Z9</f>
        <v>320285.9755</v>
      </c>
      <c r="AA9" s="158">
        <f>Sectors_I!AA9</f>
        <v>63432.21</v>
      </c>
      <c r="AB9" s="158">
        <f>Sectors_I!AB9</f>
        <v>383718.18550000002</v>
      </c>
    </row>
    <row r="10" spans="1:28" x14ac:dyDescent="0.2">
      <c r="A10" s="100" t="s">
        <v>225</v>
      </c>
      <c r="B10" s="154">
        <f>Sectors_I!B10</f>
        <v>226154895.2295</v>
      </c>
      <c r="C10" s="154">
        <f>Sectors_I!C10</f>
        <v>815162.00769999996</v>
      </c>
      <c r="D10" s="154">
        <f>Sectors_I!D10</f>
        <v>226970057.23719999</v>
      </c>
      <c r="E10" s="155">
        <f>Sectors_I!E10</f>
        <v>1004754.44495935</v>
      </c>
      <c r="F10" s="155">
        <f>Sectors_I!F10</f>
        <v>3792.6179000000002</v>
      </c>
      <c r="G10" s="155">
        <f>Sectors_I!G10</f>
        <v>1008547.06285935</v>
      </c>
      <c r="H10" s="107">
        <f>Sectors_I!H10</f>
        <v>0.14168500000000001</v>
      </c>
      <c r="I10" s="103">
        <f>Sectors_I!I10</f>
        <v>0.116905</v>
      </c>
      <c r="J10" s="107">
        <f>Sectors_I!J10</f>
        <v>0.14156199999999999</v>
      </c>
      <c r="K10" s="104">
        <f>Sectors_I!K10</f>
        <v>23.4727</v>
      </c>
      <c r="L10" s="104">
        <f>Sectors_I!L10</f>
        <v>59.997</v>
      </c>
      <c r="M10" s="104">
        <f>Sectors_I!M10</f>
        <v>23.604299999999999</v>
      </c>
      <c r="N10" s="158">
        <f>Sectors_I!N10</f>
        <v>0</v>
      </c>
      <c r="O10" s="158">
        <f>Sectors_I!O10</f>
        <v>0</v>
      </c>
      <c r="P10" s="158">
        <f>Sectors_I!P10</f>
        <v>0</v>
      </c>
      <c r="Q10" s="158">
        <f>Sectors_I!Q10</f>
        <v>226119934.24950001</v>
      </c>
      <c r="R10" s="158">
        <f>Sectors_I!R10</f>
        <v>815162.00769999996</v>
      </c>
      <c r="S10" s="158">
        <f>Sectors_I!S10</f>
        <v>226935096.2572</v>
      </c>
      <c r="T10" s="158">
        <f>Sectors_I!T10</f>
        <v>776.31</v>
      </c>
      <c r="U10" s="158">
        <f>Sectors_I!U10</f>
        <v>0</v>
      </c>
      <c r="V10" s="158">
        <f>Sectors_I!V10</f>
        <v>776.31</v>
      </c>
      <c r="W10" s="158">
        <f>Sectors_I!W10</f>
        <v>34184.67</v>
      </c>
      <c r="X10" s="158">
        <f>Sectors_I!X10</f>
        <v>0</v>
      </c>
      <c r="Y10" s="158">
        <f>Sectors_I!Y10</f>
        <v>34184.67</v>
      </c>
      <c r="Z10" s="158">
        <f>Sectors_I!Z10</f>
        <v>0</v>
      </c>
      <c r="AA10" s="158">
        <f>Sectors_I!AA10</f>
        <v>0</v>
      </c>
      <c r="AB10" s="158">
        <f>Sectors_I!AB10</f>
        <v>0</v>
      </c>
    </row>
    <row r="11" spans="1:28" x14ac:dyDescent="0.2">
      <c r="A11" s="100" t="s">
        <v>239</v>
      </c>
      <c r="B11" s="154">
        <f>Sectors_I!B11</f>
        <v>346235935.25686562</v>
      </c>
      <c r="C11" s="154">
        <f>Sectors_I!C11</f>
        <v>3734310257.2523136</v>
      </c>
      <c r="D11" s="154">
        <f>Sectors_I!D11</f>
        <v>4080546192.5091791</v>
      </c>
      <c r="E11" s="155">
        <f>Sectors_I!E11</f>
        <v>15582879.200317649</v>
      </c>
      <c r="F11" s="155">
        <f>Sectors_I!F11</f>
        <v>29394944.15203495</v>
      </c>
      <c r="G11" s="155">
        <f>Sectors_I!G11</f>
        <v>44977823.352352597</v>
      </c>
      <c r="H11" s="107">
        <f>Sectors_I!H11</f>
        <v>0.125114</v>
      </c>
      <c r="I11" s="103">
        <f>Sectors_I!I11</f>
        <v>0.10506924509392127</v>
      </c>
      <c r="J11" s="107">
        <f>Sectors_I!J11</f>
        <v>0.106753</v>
      </c>
      <c r="K11" s="104">
        <f>Sectors_I!K11</f>
        <v>41.831899999999997</v>
      </c>
      <c r="L11" s="104">
        <f>Sectors_I!L11</f>
        <v>38.081399305540351</v>
      </c>
      <c r="M11" s="104">
        <f>Sectors_I!M11</f>
        <v>38.393099999999997</v>
      </c>
      <c r="N11" s="158">
        <f>Sectors_I!N11</f>
        <v>15760788.541300001</v>
      </c>
      <c r="O11" s="158">
        <f>Sectors_I!O11</f>
        <v>70901349.505340397</v>
      </c>
      <c r="P11" s="158">
        <f>Sectors_I!P11</f>
        <v>86662138.046640396</v>
      </c>
      <c r="Q11" s="158">
        <f>Sectors_I!Q11</f>
        <v>300543607.54510063</v>
      </c>
      <c r="R11" s="158">
        <f>Sectors_I!R11</f>
        <v>3489042712.8820882</v>
      </c>
      <c r="S11" s="158">
        <f>Sectors_I!S11</f>
        <v>3789586320.4271884</v>
      </c>
      <c r="T11" s="158">
        <f>Sectors_I!T11</f>
        <v>14545843.17985791</v>
      </c>
      <c r="U11" s="158">
        <f>Sectors_I!U11</f>
        <v>158101815.173895</v>
      </c>
      <c r="V11" s="158">
        <f>Sectors_I!V11</f>
        <v>172647658.35375291</v>
      </c>
      <c r="W11" s="158">
        <f>Sectors_I!W11</f>
        <v>31146484.531907104</v>
      </c>
      <c r="X11" s="158">
        <f>Sectors_I!X11</f>
        <v>80437214.128830492</v>
      </c>
      <c r="Y11" s="158">
        <f>Sectors_I!Y11</f>
        <v>111583698.6607376</v>
      </c>
      <c r="Z11" s="158">
        <f>Sectors_I!Z11</f>
        <v>0</v>
      </c>
      <c r="AA11" s="158">
        <f>Sectors_I!AA11</f>
        <v>6728515.0674999999</v>
      </c>
      <c r="AB11" s="158">
        <f>Sectors_I!AB11</f>
        <v>6728515.0674999999</v>
      </c>
    </row>
    <row r="12" spans="1:28" x14ac:dyDescent="0.2">
      <c r="A12" s="100" t="s">
        <v>115</v>
      </c>
      <c r="B12" s="154">
        <f>Sectors_I!B12</f>
        <v>687972615.70395911</v>
      </c>
      <c r="C12" s="154">
        <f>Sectors_I!C12</f>
        <v>2751489264.2070088</v>
      </c>
      <c r="D12" s="154">
        <f>Sectors_I!D12</f>
        <v>3439461879.9109678</v>
      </c>
      <c r="E12" s="155">
        <f>Sectors_I!E12</f>
        <v>6324290.1375658102</v>
      </c>
      <c r="F12" s="155">
        <f>Sectors_I!F12</f>
        <v>25812638.849370003</v>
      </c>
      <c r="G12" s="155">
        <f>Sectors_I!G12</f>
        <v>32136928.986935813</v>
      </c>
      <c r="H12" s="107">
        <f>Sectors_I!H12</f>
        <v>0.124386</v>
      </c>
      <c r="I12" s="103">
        <f>Sectors_I!I12</f>
        <v>8.701376975836779E-2</v>
      </c>
      <c r="J12" s="107">
        <f>Sectors_I!J12</f>
        <v>9.4470299999999993E-2</v>
      </c>
      <c r="K12" s="104">
        <f>Sectors_I!K12</f>
        <v>97.086799999999997</v>
      </c>
      <c r="L12" s="104">
        <f>Sectors_I!L12</f>
        <v>116.78190007536337</v>
      </c>
      <c r="M12" s="104">
        <f>Sectors_I!M12</f>
        <v>112.873</v>
      </c>
      <c r="N12" s="158">
        <f>Sectors_I!N12</f>
        <v>7275518.7205999997</v>
      </c>
      <c r="O12" s="158">
        <f>Sectors_I!O12</f>
        <v>46113194.180641994</v>
      </c>
      <c r="P12" s="158">
        <f>Sectors_I!P12</f>
        <v>53388712.901241995</v>
      </c>
      <c r="Q12" s="158">
        <f>Sectors_I!Q12</f>
        <v>643717245.64915919</v>
      </c>
      <c r="R12" s="158">
        <f>Sectors_I!R12</f>
        <v>2541432401.6410322</v>
      </c>
      <c r="S12" s="158">
        <f>Sectors_I!S12</f>
        <v>3185149647.2901917</v>
      </c>
      <c r="T12" s="158">
        <f>Sectors_I!T12</f>
        <v>23609983.698299848</v>
      </c>
      <c r="U12" s="158">
        <f>Sectors_I!U12</f>
        <v>130423566.90370566</v>
      </c>
      <c r="V12" s="158">
        <f>Sectors_I!V12</f>
        <v>154033550.60200551</v>
      </c>
      <c r="W12" s="158">
        <f>Sectors_I!W12</f>
        <v>20645386.356500003</v>
      </c>
      <c r="X12" s="158">
        <f>Sectors_I!X12</f>
        <v>78276978.550691009</v>
      </c>
      <c r="Y12" s="158">
        <f>Sectors_I!Y12</f>
        <v>98922364.907191008</v>
      </c>
      <c r="Z12" s="158">
        <f>Sectors_I!Z12</f>
        <v>0</v>
      </c>
      <c r="AA12" s="158">
        <f>Sectors_I!AA12</f>
        <v>1356317.11158</v>
      </c>
      <c r="AB12" s="158">
        <f>Sectors_I!AB12</f>
        <v>1356317.11158</v>
      </c>
    </row>
    <row r="13" spans="1:28" x14ac:dyDescent="0.2">
      <c r="A13" s="100" t="s">
        <v>116</v>
      </c>
      <c r="B13" s="154">
        <f>Sectors_I!B13</f>
        <v>516122239.58576167</v>
      </c>
      <c r="C13" s="154">
        <f>Sectors_I!C13</f>
        <v>497433332.18017358</v>
      </c>
      <c r="D13" s="154">
        <f>Sectors_I!D13</f>
        <v>1013555571.7659352</v>
      </c>
      <c r="E13" s="155">
        <f>Sectors_I!E13</f>
        <v>14835223.365111312</v>
      </c>
      <c r="F13" s="155">
        <f>Sectors_I!F13</f>
        <v>6412602.3859367594</v>
      </c>
      <c r="G13" s="155">
        <f>Sectors_I!G13</f>
        <v>21247825.751048073</v>
      </c>
      <c r="H13" s="107">
        <f>Sectors_I!H13</f>
        <v>0.13819699999999999</v>
      </c>
      <c r="I13" s="103">
        <f>Sectors_I!I13</f>
        <v>9.3342744604083275E-2</v>
      </c>
      <c r="J13" s="107">
        <f>Sectors_I!J13</f>
        <v>0.116026</v>
      </c>
      <c r="K13" s="104">
        <f>Sectors_I!K13</f>
        <v>39.450200000000002</v>
      </c>
      <c r="L13" s="104">
        <f>Sectors_I!L13</f>
        <v>51.604710428583367</v>
      </c>
      <c r="M13" s="104">
        <f>Sectors_I!M13</f>
        <v>45.463500000000003</v>
      </c>
      <c r="N13" s="158">
        <f>Sectors_I!N13</f>
        <v>27240214.193800002</v>
      </c>
      <c r="O13" s="158">
        <f>Sectors_I!O13</f>
        <v>12280443.8408</v>
      </c>
      <c r="P13" s="158">
        <f>Sectors_I!P13</f>
        <v>39520658.034600005</v>
      </c>
      <c r="Q13" s="158">
        <f>Sectors_I!Q13</f>
        <v>433680346.36656171</v>
      </c>
      <c r="R13" s="158">
        <f>Sectors_I!R13</f>
        <v>451884688.218454</v>
      </c>
      <c r="S13" s="158">
        <f>Sectors_I!S13</f>
        <v>885565034.58501565</v>
      </c>
      <c r="T13" s="158">
        <f>Sectors_I!T13</f>
        <v>49309500.813399993</v>
      </c>
      <c r="U13" s="158">
        <f>Sectors_I!U13</f>
        <v>27732889.771821588</v>
      </c>
      <c r="V13" s="158">
        <f>Sectors_I!V13</f>
        <v>77042390.585221589</v>
      </c>
      <c r="W13" s="158">
        <f>Sectors_I!W13</f>
        <v>33107101.370400004</v>
      </c>
      <c r="X13" s="158">
        <f>Sectors_I!X13</f>
        <v>17815754.189897999</v>
      </c>
      <c r="Y13" s="158">
        <f>Sectors_I!Y13</f>
        <v>50922855.560298003</v>
      </c>
      <c r="Z13" s="158">
        <f>Sectors_I!Z13</f>
        <v>25291.035400000001</v>
      </c>
      <c r="AA13" s="158">
        <f>Sectors_I!AA13</f>
        <v>0</v>
      </c>
      <c r="AB13" s="158">
        <f>Sectors_I!AB13</f>
        <v>25291.035400000001</v>
      </c>
    </row>
    <row r="14" spans="1:28" x14ac:dyDescent="0.2">
      <c r="A14" s="100" t="s">
        <v>117</v>
      </c>
      <c r="B14" s="154">
        <f>Sectors_I!B14</f>
        <v>721347202.61999989</v>
      </c>
      <c r="C14" s="154">
        <f>Sectors_I!C14</f>
        <v>1414448692.8868539</v>
      </c>
      <c r="D14" s="154">
        <f>Sectors_I!D14</f>
        <v>2135795895.5068538</v>
      </c>
      <c r="E14" s="155">
        <f>Sectors_I!E14</f>
        <v>11565777.731811931</v>
      </c>
      <c r="F14" s="155">
        <f>Sectors_I!F14</f>
        <v>11593348.567163691</v>
      </c>
      <c r="G14" s="155">
        <f>Sectors_I!G14</f>
        <v>23159126.298975624</v>
      </c>
      <c r="H14" s="107">
        <f>Sectors_I!H14</f>
        <v>0.129494</v>
      </c>
      <c r="I14" s="103">
        <f>Sectors_I!I14</f>
        <v>0.10337221709176027</v>
      </c>
      <c r="J14" s="107">
        <f>Sectors_I!J14</f>
        <v>0.112166</v>
      </c>
      <c r="K14" s="104">
        <f>Sectors_I!K14</f>
        <v>60.052700000000002</v>
      </c>
      <c r="L14" s="104">
        <f>Sectors_I!L14</f>
        <v>72.672869074627556</v>
      </c>
      <c r="M14" s="104">
        <f>Sectors_I!M14</f>
        <v>68.419399999999996</v>
      </c>
      <c r="N14" s="158">
        <f>Sectors_I!N14</f>
        <v>8003020.3515999988</v>
      </c>
      <c r="O14" s="158">
        <f>Sectors_I!O14</f>
        <v>27932626.454049002</v>
      </c>
      <c r="P14" s="158">
        <f>Sectors_I!P14</f>
        <v>35935646.805648997</v>
      </c>
      <c r="Q14" s="158">
        <f>Sectors_I!Q14</f>
        <v>601842960.24799991</v>
      </c>
      <c r="R14" s="158">
        <f>Sectors_I!R14</f>
        <v>1348317081.7862005</v>
      </c>
      <c r="S14" s="158">
        <f>Sectors_I!S14</f>
        <v>1950160042.0342004</v>
      </c>
      <c r="T14" s="158">
        <f>Sectors_I!T14</f>
        <v>104408512.80899999</v>
      </c>
      <c r="U14" s="158">
        <f>Sectors_I!U14</f>
        <v>31534056.302204467</v>
      </c>
      <c r="V14" s="158">
        <f>Sectors_I!V14</f>
        <v>135942569.11120445</v>
      </c>
      <c r="W14" s="158">
        <f>Sectors_I!W14</f>
        <v>15095729.563000001</v>
      </c>
      <c r="X14" s="158">
        <f>Sectors_I!X14</f>
        <v>34597554.798448995</v>
      </c>
      <c r="Y14" s="158">
        <f>Sectors_I!Y14</f>
        <v>49693284.361448996</v>
      </c>
      <c r="Z14" s="158">
        <f>Sectors_I!Z14</f>
        <v>0</v>
      </c>
      <c r="AA14" s="158">
        <f>Sectors_I!AA14</f>
        <v>0</v>
      </c>
      <c r="AB14" s="158">
        <f>Sectors_I!AB14</f>
        <v>0</v>
      </c>
    </row>
    <row r="15" spans="1:28" x14ac:dyDescent="0.2">
      <c r="A15" s="100" t="s">
        <v>118</v>
      </c>
      <c r="B15" s="154">
        <f>Sectors_I!B15</f>
        <v>1432344083.5917268</v>
      </c>
      <c r="C15" s="154">
        <f>Sectors_I!C15</f>
        <v>1041429602.96416</v>
      </c>
      <c r="D15" s="154">
        <f>Sectors_I!D15</f>
        <v>2473773686.5558867</v>
      </c>
      <c r="E15" s="155">
        <f>Sectors_I!E15</f>
        <v>19991081.54815539</v>
      </c>
      <c r="F15" s="155">
        <f>Sectors_I!F15</f>
        <v>6769548.0115248095</v>
      </c>
      <c r="G15" s="155">
        <f>Sectors_I!G15</f>
        <v>26760629.559680201</v>
      </c>
      <c r="H15" s="107">
        <f>Sectors_I!H15</f>
        <v>0.12537499999999999</v>
      </c>
      <c r="I15" s="103">
        <f>Sectors_I!I15</f>
        <v>8.7454757870551292E-2</v>
      </c>
      <c r="J15" s="107">
        <f>Sectors_I!J15</f>
        <v>0.109528</v>
      </c>
      <c r="K15" s="104">
        <f>Sectors_I!K15</f>
        <v>57.148699999999998</v>
      </c>
      <c r="L15" s="104">
        <f>Sectors_I!L15</f>
        <v>71.787680193330402</v>
      </c>
      <c r="M15" s="104">
        <f>Sectors_I!M15</f>
        <v>63.225999999999999</v>
      </c>
      <c r="N15" s="158">
        <f>Sectors_I!N15</f>
        <v>27571782.885480005</v>
      </c>
      <c r="O15" s="158">
        <f>Sectors_I!O15</f>
        <v>44773344.840851456</v>
      </c>
      <c r="P15" s="158">
        <f>Sectors_I!P15</f>
        <v>72345127.726331457</v>
      </c>
      <c r="Q15" s="158">
        <f>Sectors_I!Q15</f>
        <v>1398194798.0406268</v>
      </c>
      <c r="R15" s="158">
        <f>Sectors_I!R15</f>
        <v>1013788655.1760085</v>
      </c>
      <c r="S15" s="158">
        <f>Sectors_I!S15</f>
        <v>2411983453.2166357</v>
      </c>
      <c r="T15" s="158">
        <f>Sectors_I!T15</f>
        <v>19384263.919300001</v>
      </c>
      <c r="U15" s="158">
        <f>Sectors_I!U15</f>
        <v>7377049.0197999896</v>
      </c>
      <c r="V15" s="158">
        <f>Sectors_I!V15</f>
        <v>26761312.93909999</v>
      </c>
      <c r="W15" s="158">
        <f>Sectors_I!W15</f>
        <v>14067484.584200002</v>
      </c>
      <c r="X15" s="158">
        <f>Sectors_I!X15</f>
        <v>19877132.326251462</v>
      </c>
      <c r="Y15" s="158">
        <f>Sectors_I!Y15</f>
        <v>33944616.910451464</v>
      </c>
      <c r="Z15" s="158">
        <f>Sectors_I!Z15</f>
        <v>697537.04759999993</v>
      </c>
      <c r="AA15" s="158">
        <f>Sectors_I!AA15</f>
        <v>386766.44209999999</v>
      </c>
      <c r="AB15" s="158">
        <f>Sectors_I!AB15</f>
        <v>1084303.4896999998</v>
      </c>
    </row>
    <row r="16" spans="1:28" x14ac:dyDescent="0.2">
      <c r="A16" s="100" t="s">
        <v>119</v>
      </c>
      <c r="B16" s="154">
        <f>Sectors_I!B16</f>
        <v>1121061064.9878709</v>
      </c>
      <c r="C16" s="154">
        <f>Sectors_I!C16</f>
        <v>744524738.95017922</v>
      </c>
      <c r="D16" s="154">
        <f>Sectors_I!D16</f>
        <v>1865585803.9380503</v>
      </c>
      <c r="E16" s="155">
        <f>Sectors_I!E16</f>
        <v>19849394.37368045</v>
      </c>
      <c r="F16" s="155">
        <f>Sectors_I!F16</f>
        <v>66609773.71976418</v>
      </c>
      <c r="G16" s="155">
        <f>Sectors_I!G16</f>
        <v>86459168.093444631</v>
      </c>
      <c r="H16" s="107">
        <f>Sectors_I!H16</f>
        <v>0.125885</v>
      </c>
      <c r="I16" s="103">
        <f>Sectors_I!I16</f>
        <v>8.9928707859420171E-2</v>
      </c>
      <c r="J16" s="107">
        <f>Sectors_I!J16</f>
        <v>0.111641</v>
      </c>
      <c r="K16" s="104">
        <f>Sectors_I!K16</f>
        <v>56.345799999999997</v>
      </c>
      <c r="L16" s="104">
        <f>Sectors_I!L16</f>
        <v>86.818037681654985</v>
      </c>
      <c r="M16" s="104">
        <f>Sectors_I!M16</f>
        <v>68.449600000000004</v>
      </c>
      <c r="N16" s="158">
        <f>Sectors_I!N16</f>
        <v>10061687.5847</v>
      </c>
      <c r="O16" s="158">
        <f>Sectors_I!O16</f>
        <v>21719608.077860501</v>
      </c>
      <c r="P16" s="158">
        <f>Sectors_I!P16</f>
        <v>31781295.6625605</v>
      </c>
      <c r="Q16" s="158">
        <f>Sectors_I!Q16</f>
        <v>1065540817.1360054</v>
      </c>
      <c r="R16" s="158">
        <f>Sectors_I!R16</f>
        <v>596969691.03799272</v>
      </c>
      <c r="S16" s="158">
        <f>Sectors_I!S16</f>
        <v>1662510508.1739984</v>
      </c>
      <c r="T16" s="158">
        <f>Sectors_I!T16</f>
        <v>30847260.159999996</v>
      </c>
      <c r="U16" s="158">
        <f>Sectors_I!U16</f>
        <v>37631872.090626001</v>
      </c>
      <c r="V16" s="158">
        <f>Sectors_I!V16</f>
        <v>68479132.250625998</v>
      </c>
      <c r="W16" s="158">
        <f>Sectors_I!W16</f>
        <v>24633286.924365435</v>
      </c>
      <c r="X16" s="158">
        <f>Sectors_I!X16</f>
        <v>109923175.8215605</v>
      </c>
      <c r="Y16" s="158">
        <f>Sectors_I!Y16</f>
        <v>134556462.74592593</v>
      </c>
      <c r="Z16" s="158">
        <f>Sectors_I!Z16</f>
        <v>39700.767499999994</v>
      </c>
      <c r="AA16" s="158">
        <f>Sectors_I!AA16</f>
        <v>0</v>
      </c>
      <c r="AB16" s="158">
        <f>Sectors_I!AB16</f>
        <v>39700.767499999994</v>
      </c>
    </row>
    <row r="17" spans="1:28" x14ac:dyDescent="0.2">
      <c r="A17" s="100" t="s">
        <v>120</v>
      </c>
      <c r="B17" s="154">
        <f>Sectors_I!B17</f>
        <v>324330822.58265996</v>
      </c>
      <c r="C17" s="154">
        <f>Sectors_I!C17</f>
        <v>389231544.10141999</v>
      </c>
      <c r="D17" s="154">
        <f>Sectors_I!D17</f>
        <v>713562366.68407989</v>
      </c>
      <c r="E17" s="155">
        <f>Sectors_I!E17</f>
        <v>3492638.5810108194</v>
      </c>
      <c r="F17" s="155">
        <f>Sectors_I!F17</f>
        <v>2808245.7415015101</v>
      </c>
      <c r="G17" s="155">
        <f>Sectors_I!G17</f>
        <v>6300884.3225123296</v>
      </c>
      <c r="H17" s="107">
        <f>Sectors_I!H17</f>
        <v>0.125524</v>
      </c>
      <c r="I17" s="103">
        <f>Sectors_I!I17</f>
        <v>7.8713003138548746E-2</v>
      </c>
      <c r="J17" s="107">
        <f>Sectors_I!J17</f>
        <v>9.9986599999999995E-2</v>
      </c>
      <c r="K17" s="104">
        <f>Sectors_I!K17</f>
        <v>58.536299999999997</v>
      </c>
      <c r="L17" s="104">
        <f>Sectors_I!L17</f>
        <v>61.494404540879351</v>
      </c>
      <c r="M17" s="104">
        <f>Sectors_I!M17</f>
        <v>60.150500000000001</v>
      </c>
      <c r="N17" s="158">
        <f>Sectors_I!N17</f>
        <v>3916301.9273000001</v>
      </c>
      <c r="O17" s="158">
        <f>Sectors_I!O17</f>
        <v>3646793.9498999994</v>
      </c>
      <c r="P17" s="158">
        <f>Sectors_I!P17</f>
        <v>7563095.8772</v>
      </c>
      <c r="Q17" s="158">
        <f>Sectors_I!Q17</f>
        <v>313012429.31475997</v>
      </c>
      <c r="R17" s="158">
        <f>Sectors_I!R17</f>
        <v>374934317.13483697</v>
      </c>
      <c r="S17" s="158">
        <f>Sectors_I!S17</f>
        <v>687946746.44959676</v>
      </c>
      <c r="T17" s="158">
        <f>Sectors_I!T17</f>
        <v>6792732.0193999996</v>
      </c>
      <c r="U17" s="158">
        <f>Sectors_I!U17</f>
        <v>8389058.7546829991</v>
      </c>
      <c r="V17" s="158">
        <f>Sectors_I!V17</f>
        <v>15181790.774083</v>
      </c>
      <c r="W17" s="158">
        <f>Sectors_I!W17</f>
        <v>4517556.8588000005</v>
      </c>
      <c r="X17" s="158">
        <f>Sectors_I!X17</f>
        <v>5908168.2118999995</v>
      </c>
      <c r="Y17" s="158">
        <f>Sectors_I!Y17</f>
        <v>10425725.070700001</v>
      </c>
      <c r="Z17" s="158">
        <f>Sectors_I!Z17</f>
        <v>8104.3896999999997</v>
      </c>
      <c r="AA17" s="158">
        <f>Sectors_I!AA17</f>
        <v>0</v>
      </c>
      <c r="AB17" s="158">
        <f>Sectors_I!AB17</f>
        <v>8104.3896999999997</v>
      </c>
    </row>
    <row r="18" spans="1:28" x14ac:dyDescent="0.2">
      <c r="A18" s="100" t="s">
        <v>121</v>
      </c>
      <c r="B18" s="154">
        <f>Sectors_I!B18</f>
        <v>261218881.15552995</v>
      </c>
      <c r="C18" s="154">
        <f>Sectors_I!C18</f>
        <v>400778428.88849306</v>
      </c>
      <c r="D18" s="154">
        <f>Sectors_I!D18</f>
        <v>661997310.04402304</v>
      </c>
      <c r="E18" s="155">
        <f>Sectors_I!E18</f>
        <v>4529186.6669465899</v>
      </c>
      <c r="F18" s="155">
        <f>Sectors_I!F18</f>
        <v>2279068.4749590596</v>
      </c>
      <c r="G18" s="155">
        <f>Sectors_I!G18</f>
        <v>6808255.1419056496</v>
      </c>
      <c r="H18" s="107">
        <f>Sectors_I!H18</f>
        <v>0.13864099999999999</v>
      </c>
      <c r="I18" s="103">
        <f>Sectors_I!I18</f>
        <v>8.2663848383682445E-2</v>
      </c>
      <c r="J18" s="107">
        <f>Sectors_I!J18</f>
        <v>0.10473499999999999</v>
      </c>
      <c r="K18" s="104">
        <f>Sectors_I!K18</f>
        <v>52.6006</v>
      </c>
      <c r="L18" s="104">
        <f>Sectors_I!L18</f>
        <v>55.918042537368486</v>
      </c>
      <c r="M18" s="104">
        <f>Sectors_I!M18</f>
        <v>54.609900000000003</v>
      </c>
      <c r="N18" s="158">
        <f>Sectors_I!N18</f>
        <v>2007769.7309000001</v>
      </c>
      <c r="O18" s="158">
        <f>Sectors_I!O18</f>
        <v>1436143.4304</v>
      </c>
      <c r="P18" s="158">
        <f>Sectors_I!P18</f>
        <v>3443913.1612999998</v>
      </c>
      <c r="Q18" s="158">
        <f>Sectors_I!Q18</f>
        <v>229773377.60822994</v>
      </c>
      <c r="R18" s="158">
        <f>Sectors_I!R18</f>
        <v>339229326.31249303</v>
      </c>
      <c r="S18" s="158">
        <f>Sectors_I!S18</f>
        <v>569002703.92072308</v>
      </c>
      <c r="T18" s="158">
        <f>Sectors_I!T18</f>
        <v>28663177.469499998</v>
      </c>
      <c r="U18" s="158">
        <f>Sectors_I!U18</f>
        <v>59755547.4714</v>
      </c>
      <c r="V18" s="158">
        <f>Sectors_I!V18</f>
        <v>88418724.940899998</v>
      </c>
      <c r="W18" s="158">
        <f>Sectors_I!W18</f>
        <v>2713438.1441000002</v>
      </c>
      <c r="X18" s="158">
        <f>Sectors_I!X18</f>
        <v>1583806.5766</v>
      </c>
      <c r="Y18" s="158">
        <f>Sectors_I!Y18</f>
        <v>4297244.7207000004</v>
      </c>
      <c r="Z18" s="158">
        <f>Sectors_I!Z18</f>
        <v>68887.933700000009</v>
      </c>
      <c r="AA18" s="158">
        <f>Sectors_I!AA18</f>
        <v>209748.52799999999</v>
      </c>
      <c r="AB18" s="158">
        <f>Sectors_I!AB18</f>
        <v>278636.46169999999</v>
      </c>
    </row>
    <row r="19" spans="1:28" x14ac:dyDescent="0.2">
      <c r="A19" s="100" t="s">
        <v>122</v>
      </c>
      <c r="B19" s="154">
        <f>Sectors_I!B19</f>
        <v>974445646.80464005</v>
      </c>
      <c r="C19" s="154">
        <f>Sectors_I!C19</f>
        <v>1193358767.7888622</v>
      </c>
      <c r="D19" s="154">
        <f>Sectors_I!D19</f>
        <v>2167804414.593502</v>
      </c>
      <c r="E19" s="155">
        <f>Sectors_I!E19</f>
        <v>21326787.366004031</v>
      </c>
      <c r="F19" s="155">
        <f>Sectors_I!F19</f>
        <v>24501265.065769449</v>
      </c>
      <c r="G19" s="155">
        <f>Sectors_I!G19</f>
        <v>45828052.431773484</v>
      </c>
      <c r="H19" s="107">
        <f>Sectors_I!H19</f>
        <v>0.13292200000000001</v>
      </c>
      <c r="I19" s="103">
        <f>Sectors_I!I19</f>
        <v>8.0726859993354397E-2</v>
      </c>
      <c r="J19" s="107">
        <f>Sectors_I!J19</f>
        <v>0.104398</v>
      </c>
      <c r="K19" s="104">
        <f>Sectors_I!K19</f>
        <v>59.328299999999999</v>
      </c>
      <c r="L19" s="104">
        <f>Sectors_I!L19</f>
        <v>70.234231217877166</v>
      </c>
      <c r="M19" s="104">
        <f>Sectors_I!M19</f>
        <v>65.322199999999995</v>
      </c>
      <c r="N19" s="158">
        <f>Sectors_I!N19</f>
        <v>25893084.8902</v>
      </c>
      <c r="O19" s="158">
        <f>Sectors_I!O19</f>
        <v>55789227.0108523</v>
      </c>
      <c r="P19" s="158">
        <f>Sectors_I!P19</f>
        <v>81682311.901052296</v>
      </c>
      <c r="Q19" s="158">
        <f>Sectors_I!Q19</f>
        <v>904314773.30144012</v>
      </c>
      <c r="R19" s="158">
        <f>Sectors_I!R19</f>
        <v>1070758047.982867</v>
      </c>
      <c r="S19" s="158">
        <f>Sectors_I!S19</f>
        <v>1975072821.2843068</v>
      </c>
      <c r="T19" s="158">
        <f>Sectors_I!T19</f>
        <v>39649335.9789</v>
      </c>
      <c r="U19" s="158">
        <f>Sectors_I!U19</f>
        <v>58238781.525040001</v>
      </c>
      <c r="V19" s="158">
        <f>Sectors_I!V19</f>
        <v>97888117.503940001</v>
      </c>
      <c r="W19" s="158">
        <f>Sectors_I!W19</f>
        <v>30349267.439600002</v>
      </c>
      <c r="X19" s="158">
        <f>Sectors_I!X19</f>
        <v>63330209.370955303</v>
      </c>
      <c r="Y19" s="158">
        <f>Sectors_I!Y19</f>
        <v>93679476.810555309</v>
      </c>
      <c r="Z19" s="158">
        <f>Sectors_I!Z19</f>
        <v>132270.08470000001</v>
      </c>
      <c r="AA19" s="158">
        <f>Sectors_I!AA19</f>
        <v>1031728.91</v>
      </c>
      <c r="AB19" s="158">
        <f>Sectors_I!AB19</f>
        <v>1163998.9947000002</v>
      </c>
    </row>
    <row r="20" spans="1:28" x14ac:dyDescent="0.2">
      <c r="A20" s="100" t="s">
        <v>123</v>
      </c>
      <c r="B20" s="154">
        <f>Sectors_I!B20</f>
        <v>432845660.24586189</v>
      </c>
      <c r="C20" s="154">
        <f>Sectors_I!C20</f>
        <v>507360502.12424719</v>
      </c>
      <c r="D20" s="154">
        <f>Sectors_I!D20</f>
        <v>940206162.37010908</v>
      </c>
      <c r="E20" s="155">
        <f>Sectors_I!E20</f>
        <v>9749266.7538487595</v>
      </c>
      <c r="F20" s="155">
        <f>Sectors_I!F20</f>
        <v>6943715.2474398203</v>
      </c>
      <c r="G20" s="155">
        <f>Sectors_I!G20</f>
        <v>16692982.00128858</v>
      </c>
      <c r="H20" s="107">
        <f>Sectors_I!H20</f>
        <v>0.126997</v>
      </c>
      <c r="I20" s="103">
        <f>Sectors_I!I20</f>
        <v>8.4619483666594456E-2</v>
      </c>
      <c r="J20" s="107">
        <f>Sectors_I!J20</f>
        <v>0.10412200000000001</v>
      </c>
      <c r="K20" s="104">
        <f>Sectors_I!K20</f>
        <v>72.561000000000007</v>
      </c>
      <c r="L20" s="104">
        <f>Sectors_I!L20</f>
        <v>58.756350158220364</v>
      </c>
      <c r="M20" s="104">
        <f>Sectors_I!M20</f>
        <v>65.134100000000004</v>
      </c>
      <c r="N20" s="158">
        <f>Sectors_I!N20</f>
        <v>12373103.523254132</v>
      </c>
      <c r="O20" s="158">
        <f>Sectors_I!O20</f>
        <v>11768553.299342381</v>
      </c>
      <c r="P20" s="158">
        <f>Sectors_I!P20</f>
        <v>24141656.822596513</v>
      </c>
      <c r="Q20" s="158">
        <f>Sectors_I!Q20</f>
        <v>388682400.50117475</v>
      </c>
      <c r="R20" s="158">
        <f>Sectors_I!R20</f>
        <v>470382524.58362484</v>
      </c>
      <c r="S20" s="158">
        <f>Sectors_I!S20</f>
        <v>859064925.08479953</v>
      </c>
      <c r="T20" s="158">
        <f>Sectors_I!T20</f>
        <v>20099072.025000002</v>
      </c>
      <c r="U20" s="158">
        <f>Sectors_I!U20</f>
        <v>18506784.812489998</v>
      </c>
      <c r="V20" s="158">
        <f>Sectors_I!V20</f>
        <v>38605856.83749</v>
      </c>
      <c r="W20" s="158">
        <f>Sectors_I!W20</f>
        <v>24062549.169387162</v>
      </c>
      <c r="X20" s="158">
        <f>Sectors_I!X20</f>
        <v>18471192.728132382</v>
      </c>
      <c r="Y20" s="158">
        <f>Sectors_I!Y20</f>
        <v>42533741.897519544</v>
      </c>
      <c r="Z20" s="158">
        <f>Sectors_I!Z20</f>
        <v>1638.5503000000001</v>
      </c>
      <c r="AA20" s="158">
        <f>Sectors_I!AA20</f>
        <v>0</v>
      </c>
      <c r="AB20" s="158">
        <f>Sectors_I!AB20</f>
        <v>1638.5503000000001</v>
      </c>
    </row>
    <row r="21" spans="1:28" x14ac:dyDescent="0.2">
      <c r="A21" s="100" t="s">
        <v>124</v>
      </c>
      <c r="B21" s="154">
        <f>Sectors_I!B21</f>
        <v>804377762.09336269</v>
      </c>
      <c r="C21" s="154">
        <f>Sectors_I!C21</f>
        <v>2257030320.0269933</v>
      </c>
      <c r="D21" s="154">
        <f>Sectors_I!D21</f>
        <v>3061408082.1203561</v>
      </c>
      <c r="E21" s="155">
        <f>Sectors_I!E21</f>
        <v>12229433.973907512</v>
      </c>
      <c r="F21" s="155">
        <f>Sectors_I!F21</f>
        <v>19822851.482552812</v>
      </c>
      <c r="G21" s="155">
        <f>Sectors_I!G21</f>
        <v>32052285.456460323</v>
      </c>
      <c r="H21" s="107">
        <f>Sectors_I!H21</f>
        <v>0.13139899999999999</v>
      </c>
      <c r="I21" s="103">
        <f>Sectors_I!I21</f>
        <v>8.7058700334882153E-2</v>
      </c>
      <c r="J21" s="107">
        <f>Sectors_I!J21</f>
        <v>9.8348599999999994E-2</v>
      </c>
      <c r="K21" s="104">
        <f>Sectors_I!K21</f>
        <v>111.678</v>
      </c>
      <c r="L21" s="104">
        <f>Sectors_I!L21</f>
        <v>125.00527630266885</v>
      </c>
      <c r="M21" s="104">
        <f>Sectors_I!M21</f>
        <v>121.581</v>
      </c>
      <c r="N21" s="158">
        <f>Sectors_I!N21</f>
        <v>19498421.422599986</v>
      </c>
      <c r="O21" s="158">
        <f>Sectors_I!O21</f>
        <v>61412129.78349036</v>
      </c>
      <c r="P21" s="158">
        <f>Sectors_I!P21</f>
        <v>80910551.206090346</v>
      </c>
      <c r="Q21" s="158">
        <f>Sectors_I!Q21</f>
        <v>721446174.25116265</v>
      </c>
      <c r="R21" s="158">
        <f>Sectors_I!R21</f>
        <v>1953891557.8296893</v>
      </c>
      <c r="S21" s="158">
        <f>Sectors_I!S21</f>
        <v>2675337732.080852</v>
      </c>
      <c r="T21" s="158">
        <f>Sectors_I!T21</f>
        <v>53396463.320300005</v>
      </c>
      <c r="U21" s="158">
        <f>Sectors_I!U21</f>
        <v>179329356.4487592</v>
      </c>
      <c r="V21" s="158">
        <f>Sectors_I!V21</f>
        <v>232725819.76905921</v>
      </c>
      <c r="W21" s="158">
        <f>Sectors_I!W21</f>
        <v>29001336.995099992</v>
      </c>
      <c r="X21" s="158">
        <f>Sectors_I!X21</f>
        <v>122928693.12454697</v>
      </c>
      <c r="Y21" s="158">
        <f>Sectors_I!Y21</f>
        <v>151930030.11964697</v>
      </c>
      <c r="Z21" s="158">
        <f>Sectors_I!Z21</f>
        <v>533787.52679999999</v>
      </c>
      <c r="AA21" s="158">
        <f>Sectors_I!AA21</f>
        <v>880712.62399800005</v>
      </c>
      <c r="AB21" s="158">
        <f>Sectors_I!AB21</f>
        <v>1414500.1507979999</v>
      </c>
    </row>
    <row r="22" spans="1:28" x14ac:dyDescent="0.2">
      <c r="A22" s="100" t="s">
        <v>125</v>
      </c>
      <c r="B22" s="154">
        <f>Sectors_I!B22</f>
        <v>359478499.97403997</v>
      </c>
      <c r="C22" s="154">
        <f>Sectors_I!C22</f>
        <v>516121566.85128486</v>
      </c>
      <c r="D22" s="154">
        <f>Sectors_I!D22</f>
        <v>875600066.82532477</v>
      </c>
      <c r="E22" s="155">
        <f>Sectors_I!E22</f>
        <v>4790905.2919616206</v>
      </c>
      <c r="F22" s="155">
        <f>Sectors_I!F22</f>
        <v>6208127.4211487202</v>
      </c>
      <c r="G22" s="155">
        <f>Sectors_I!G22</f>
        <v>10999032.713110341</v>
      </c>
      <c r="H22" s="107">
        <f>Sectors_I!H22</f>
        <v>0.126444</v>
      </c>
      <c r="I22" s="103">
        <f>Sectors_I!I22</f>
        <v>8.0645776385826873E-2</v>
      </c>
      <c r="J22" s="107">
        <f>Sectors_I!J22</f>
        <v>9.9370100000000003E-2</v>
      </c>
      <c r="K22" s="104">
        <f>Sectors_I!K22</f>
        <v>87.827299999999994</v>
      </c>
      <c r="L22" s="104">
        <f>Sectors_I!L22</f>
        <v>109.99320855173816</v>
      </c>
      <c r="M22" s="104">
        <f>Sectors_I!M22</f>
        <v>100.88</v>
      </c>
      <c r="N22" s="158">
        <f>Sectors_I!N22</f>
        <v>11391330.4232</v>
      </c>
      <c r="O22" s="158">
        <f>Sectors_I!O22</f>
        <v>26795970.637860999</v>
      </c>
      <c r="P22" s="158">
        <f>Sectors_I!P22</f>
        <v>38187301.061060995</v>
      </c>
      <c r="Q22" s="158">
        <f>Sectors_I!Q22</f>
        <v>320675992.92933995</v>
      </c>
      <c r="R22" s="158">
        <f>Sectors_I!R22</f>
        <v>457527323.60895985</v>
      </c>
      <c r="S22" s="158">
        <f>Sectors_I!S22</f>
        <v>778203316.5382998</v>
      </c>
      <c r="T22" s="158">
        <f>Sectors_I!T22</f>
        <v>23462286.020100001</v>
      </c>
      <c r="U22" s="158">
        <f>Sectors_I!U22</f>
        <v>19863298.129363999</v>
      </c>
      <c r="V22" s="158">
        <f>Sectors_I!V22</f>
        <v>43325584.149463996</v>
      </c>
      <c r="W22" s="158">
        <f>Sectors_I!W22</f>
        <v>15340221.024600001</v>
      </c>
      <c r="X22" s="158">
        <f>Sectors_I!X22</f>
        <v>37314683.359460995</v>
      </c>
      <c r="Y22" s="158">
        <f>Sectors_I!Y22</f>
        <v>52654904.384060994</v>
      </c>
      <c r="Z22" s="158">
        <f>Sectors_I!Z22</f>
        <v>0</v>
      </c>
      <c r="AA22" s="158">
        <f>Sectors_I!AA22</f>
        <v>1416261.7535000001</v>
      </c>
      <c r="AB22" s="158">
        <f>Sectors_I!AB22</f>
        <v>1416261.7535000001</v>
      </c>
    </row>
    <row r="23" spans="1:28" x14ac:dyDescent="0.2">
      <c r="A23" s="100" t="s">
        <v>126</v>
      </c>
      <c r="B23" s="154">
        <f>Sectors_I!B23</f>
        <v>134366371.70566639</v>
      </c>
      <c r="C23" s="154">
        <f>Sectors_I!C23</f>
        <v>796993072.89057481</v>
      </c>
      <c r="D23" s="154">
        <f>Sectors_I!D23</f>
        <v>931359444.59624124</v>
      </c>
      <c r="E23" s="155">
        <f>Sectors_I!E23</f>
        <v>8250972.8528283294</v>
      </c>
      <c r="F23" s="155">
        <f>Sectors_I!F23</f>
        <v>15737467.124921044</v>
      </c>
      <c r="G23" s="155">
        <f>Sectors_I!G23</f>
        <v>23988439.977749374</v>
      </c>
      <c r="H23" s="107">
        <f>Sectors_I!H23</f>
        <v>0.12747900000000001</v>
      </c>
      <c r="I23" s="103">
        <f>Sectors_I!I23</f>
        <v>9.4485935710751867E-2</v>
      </c>
      <c r="J23" s="107">
        <f>Sectors_I!J23</f>
        <v>9.9174799999999994E-2</v>
      </c>
      <c r="K23" s="104">
        <f>Sectors_I!K23</f>
        <v>54.154000000000003</v>
      </c>
      <c r="L23" s="104">
        <f>Sectors_I!L23</f>
        <v>68.181166312664232</v>
      </c>
      <c r="M23" s="104">
        <f>Sectors_I!M23</f>
        <v>66.205399999999997</v>
      </c>
      <c r="N23" s="158">
        <f>Sectors_I!N23</f>
        <v>7754925.8771000002</v>
      </c>
      <c r="O23" s="158">
        <f>Sectors_I!O23</f>
        <v>14563442.384699998</v>
      </c>
      <c r="P23" s="158">
        <f>Sectors_I!P23</f>
        <v>22318368.261799999</v>
      </c>
      <c r="Q23" s="158">
        <f>Sectors_I!Q23</f>
        <v>62623983.103199907</v>
      </c>
      <c r="R23" s="158">
        <f>Sectors_I!R23</f>
        <v>474697559.63409007</v>
      </c>
      <c r="S23" s="158">
        <f>Sectors_I!S23</f>
        <v>537321542.73729002</v>
      </c>
      <c r="T23" s="158">
        <f>Sectors_I!T23</f>
        <v>63365426.481566489</v>
      </c>
      <c r="U23" s="158">
        <f>Sectors_I!U23</f>
        <v>307702939.88908476</v>
      </c>
      <c r="V23" s="158">
        <f>Sectors_I!V23</f>
        <v>371068366.37065125</v>
      </c>
      <c r="W23" s="158">
        <f>Sectors_I!W23</f>
        <v>8376962.1208999995</v>
      </c>
      <c r="X23" s="158">
        <f>Sectors_I!X23</f>
        <v>14592573.3674</v>
      </c>
      <c r="Y23" s="158">
        <f>Sectors_I!Y23</f>
        <v>22969535.488299999</v>
      </c>
      <c r="Z23" s="158">
        <f>Sectors_I!Z23</f>
        <v>0</v>
      </c>
      <c r="AA23" s="158">
        <f>Sectors_I!AA23</f>
        <v>0</v>
      </c>
      <c r="AB23" s="158">
        <f>Sectors_I!AB23</f>
        <v>0</v>
      </c>
    </row>
    <row r="24" spans="1:28" x14ac:dyDescent="0.2">
      <c r="A24" s="100" t="s">
        <v>219</v>
      </c>
      <c r="B24" s="154">
        <f>Sectors_I!B24</f>
        <v>134108402.8803</v>
      </c>
      <c r="C24" s="154">
        <f>Sectors_I!C24</f>
        <v>536095177.63256574</v>
      </c>
      <c r="D24" s="154">
        <f>Sectors_I!D24</f>
        <v>670203580.51286578</v>
      </c>
      <c r="E24" s="155">
        <f>Sectors_I!E24</f>
        <v>3655081.5406273697</v>
      </c>
      <c r="F24" s="155">
        <f>Sectors_I!F24</f>
        <v>4251782.9191521909</v>
      </c>
      <c r="G24" s="155">
        <f>Sectors_I!G24</f>
        <v>7906864.4597795606</v>
      </c>
      <c r="H24" s="107">
        <f>Sectors_I!H24</f>
        <v>0.121694</v>
      </c>
      <c r="I24" s="103">
        <f>Sectors_I!I24</f>
        <v>0.10015470169928609</v>
      </c>
      <c r="J24" s="107">
        <f>Sectors_I!J24</f>
        <v>0.10455100000000001</v>
      </c>
      <c r="K24" s="104">
        <f>Sectors_I!K24</f>
        <v>36.7089</v>
      </c>
      <c r="L24" s="104">
        <f>Sectors_I!L24</f>
        <v>52.090017299625003</v>
      </c>
      <c r="M24" s="104">
        <f>Sectors_I!M24</f>
        <v>48.944000000000003</v>
      </c>
      <c r="N24" s="158">
        <f>Sectors_I!N24</f>
        <v>1943281.0637000001</v>
      </c>
      <c r="O24" s="158">
        <f>Sectors_I!O24</f>
        <v>10773291.813700002</v>
      </c>
      <c r="P24" s="158">
        <f>Sectors_I!P24</f>
        <v>12716572.877400002</v>
      </c>
      <c r="Q24" s="158">
        <f>Sectors_I!Q24</f>
        <v>130368079.016</v>
      </c>
      <c r="R24" s="158">
        <f>Sectors_I!R24</f>
        <v>512838387.77066571</v>
      </c>
      <c r="S24" s="158">
        <f>Sectors_I!S24</f>
        <v>643206466.7866658</v>
      </c>
      <c r="T24" s="158">
        <f>Sectors_I!T24</f>
        <v>1739876.0669999998</v>
      </c>
      <c r="U24" s="158">
        <f>Sectors_I!U24</f>
        <v>16498469.257199999</v>
      </c>
      <c r="V24" s="158">
        <f>Sectors_I!V24</f>
        <v>18238345.324199997</v>
      </c>
      <c r="W24" s="158">
        <f>Sectors_I!W24</f>
        <v>1987196.7067999998</v>
      </c>
      <c r="X24" s="158">
        <f>Sectors_I!X24</f>
        <v>6581747.0806000009</v>
      </c>
      <c r="Y24" s="158">
        <f>Sectors_I!Y24</f>
        <v>8568943.7873999998</v>
      </c>
      <c r="Z24" s="158">
        <f>Sectors_I!Z24</f>
        <v>13251.0905</v>
      </c>
      <c r="AA24" s="158">
        <f>Sectors_I!AA24</f>
        <v>176573.52410000001</v>
      </c>
      <c r="AB24" s="158">
        <f>Sectors_I!AB24</f>
        <v>189824.6146</v>
      </c>
    </row>
    <row r="25" spans="1:28" x14ac:dyDescent="0.2">
      <c r="A25" s="100" t="s">
        <v>127</v>
      </c>
      <c r="B25" s="154">
        <f>Sectors_I!B25</f>
        <v>808719775.47640014</v>
      </c>
      <c r="C25" s="154">
        <f>Sectors_I!C25</f>
        <v>1783704828.3005307</v>
      </c>
      <c r="D25" s="154">
        <f>Sectors_I!D25</f>
        <v>2592424603.7769308</v>
      </c>
      <c r="E25" s="155">
        <f>Sectors_I!E25</f>
        <v>1331419.3738249</v>
      </c>
      <c r="F25" s="155">
        <f>Sectors_I!F25</f>
        <v>4461669.3028001897</v>
      </c>
      <c r="G25" s="155">
        <f>Sectors_I!G25</f>
        <v>5793088.6766250897</v>
      </c>
      <c r="H25" s="107">
        <f>Sectors_I!H25</f>
        <v>0.125329</v>
      </c>
      <c r="I25" s="103">
        <f>Sectors_I!I25</f>
        <v>8.8271270275829719E-2</v>
      </c>
      <c r="J25" s="107">
        <f>Sectors_I!J25</f>
        <v>9.9931699999999998E-2</v>
      </c>
      <c r="K25" s="104">
        <f>Sectors_I!K25</f>
        <v>28.769100000000002</v>
      </c>
      <c r="L25" s="104">
        <f>Sectors_I!L25</f>
        <v>129.21704524567633</v>
      </c>
      <c r="M25" s="104">
        <f>Sectors_I!M25</f>
        <v>97.612099999999998</v>
      </c>
      <c r="N25" s="158">
        <f>Sectors_I!N25</f>
        <v>35.4</v>
      </c>
      <c r="O25" s="158">
        <f>Sectors_I!O25</f>
        <v>1178807.0318</v>
      </c>
      <c r="P25" s="158">
        <f>Sectors_I!P25</f>
        <v>1178842.4317999999</v>
      </c>
      <c r="Q25" s="158">
        <f>Sectors_I!Q25</f>
        <v>807374325.67180014</v>
      </c>
      <c r="R25" s="158">
        <f>Sectors_I!R25</f>
        <v>1770410964.0998306</v>
      </c>
      <c r="S25" s="158">
        <f>Sectors_I!S25</f>
        <v>2577785289.7716308</v>
      </c>
      <c r="T25" s="158">
        <f>Sectors_I!T25</f>
        <v>1343925.5081</v>
      </c>
      <c r="U25" s="158">
        <f>Sectors_I!U25</f>
        <v>11823670.486899998</v>
      </c>
      <c r="V25" s="158">
        <f>Sectors_I!V25</f>
        <v>13167595.994999997</v>
      </c>
      <c r="W25" s="158">
        <f>Sectors_I!W25</f>
        <v>1524.2965000000002</v>
      </c>
      <c r="X25" s="158">
        <f>Sectors_I!X25</f>
        <v>1470193.7138</v>
      </c>
      <c r="Y25" s="158">
        <f>Sectors_I!Y25</f>
        <v>1471718.0103</v>
      </c>
      <c r="Z25" s="158">
        <f>Sectors_I!Z25</f>
        <v>0</v>
      </c>
      <c r="AA25" s="158">
        <f>Sectors_I!AA25</f>
        <v>0</v>
      </c>
      <c r="AB25" s="158">
        <f>Sectors_I!AB25</f>
        <v>0</v>
      </c>
    </row>
    <row r="26" spans="1:28" x14ac:dyDescent="0.2">
      <c r="A26" s="100" t="s">
        <v>128</v>
      </c>
      <c r="B26" s="154">
        <f>Sectors_I!B26</f>
        <v>68227516.544300005</v>
      </c>
      <c r="C26" s="154">
        <f>Sectors_I!C26</f>
        <v>204990285.95506489</v>
      </c>
      <c r="D26" s="154">
        <f>Sectors_I!D26</f>
        <v>273217802.49936491</v>
      </c>
      <c r="E26" s="155">
        <f>Sectors_I!E26</f>
        <v>794692.5859905699</v>
      </c>
      <c r="F26" s="155">
        <f>Sectors_I!F26</f>
        <v>601539.26961278007</v>
      </c>
      <c r="G26" s="155">
        <f>Sectors_I!G26</f>
        <v>1396231.8556033499</v>
      </c>
      <c r="H26" s="107">
        <f>Sectors_I!H26</f>
        <v>0.131608</v>
      </c>
      <c r="I26" s="103">
        <f>Sectors_I!I26</f>
        <v>0.100649692279711</v>
      </c>
      <c r="J26" s="107">
        <f>Sectors_I!J26</f>
        <v>0.10836</v>
      </c>
      <c r="K26" s="104">
        <f>Sectors_I!K26</f>
        <v>38.408499999999997</v>
      </c>
      <c r="L26" s="104">
        <f>Sectors_I!L26</f>
        <v>33.466189870601767</v>
      </c>
      <c r="M26" s="104">
        <f>Sectors_I!M26</f>
        <v>34.707299999999996</v>
      </c>
      <c r="N26" s="158">
        <f>Sectors_I!N26</f>
        <v>361858.17130000005</v>
      </c>
      <c r="O26" s="158">
        <f>Sectors_I!O26</f>
        <v>371234.33201000001</v>
      </c>
      <c r="P26" s="158">
        <f>Sectors_I!P26</f>
        <v>733092.50331000006</v>
      </c>
      <c r="Q26" s="158">
        <f>Sectors_I!Q26</f>
        <v>66126805.583800003</v>
      </c>
      <c r="R26" s="158">
        <f>Sectors_I!R26</f>
        <v>204450087.60025489</v>
      </c>
      <c r="S26" s="158">
        <f>Sectors_I!S26</f>
        <v>270576893.18405491</v>
      </c>
      <c r="T26" s="158">
        <f>Sectors_I!T26</f>
        <v>1300333.5031999999</v>
      </c>
      <c r="U26" s="158">
        <f>Sectors_I!U26</f>
        <v>167865.40040000001</v>
      </c>
      <c r="V26" s="158">
        <f>Sectors_I!V26</f>
        <v>1468198.9035999998</v>
      </c>
      <c r="W26" s="158">
        <f>Sectors_I!W26</f>
        <v>800377.45730000013</v>
      </c>
      <c r="X26" s="158">
        <f>Sectors_I!X26</f>
        <v>372332.95440999995</v>
      </c>
      <c r="Y26" s="158">
        <f>Sectors_I!Y26</f>
        <v>1172710.4117100001</v>
      </c>
      <c r="Z26" s="158">
        <f>Sectors_I!Z26</f>
        <v>0</v>
      </c>
      <c r="AA26" s="158">
        <f>Sectors_I!AA26</f>
        <v>0</v>
      </c>
      <c r="AB26" s="158">
        <f>Sectors_I!AB26</f>
        <v>0</v>
      </c>
    </row>
    <row r="27" spans="1:28" x14ac:dyDescent="0.2">
      <c r="A27" s="100" t="s">
        <v>129</v>
      </c>
      <c r="B27" s="154">
        <f>Sectors_I!B27</f>
        <v>824427605.95289993</v>
      </c>
      <c r="C27" s="154">
        <f>Sectors_I!C27</f>
        <v>546151137.65619957</v>
      </c>
      <c r="D27" s="154">
        <f>Sectors_I!D27</f>
        <v>1370578743.6090994</v>
      </c>
      <c r="E27" s="155">
        <f>Sectors_I!E27</f>
        <v>8517315.60524543</v>
      </c>
      <c r="F27" s="155">
        <f>Sectors_I!F27</f>
        <v>18164254.133211732</v>
      </c>
      <c r="G27" s="155">
        <f>Sectors_I!G27</f>
        <v>26681569.738457162</v>
      </c>
      <c r="H27" s="107">
        <f>Sectors_I!H27</f>
        <v>0.122002</v>
      </c>
      <c r="I27" s="103">
        <f>Sectors_I!I27</f>
        <v>8.210211797243136E-2</v>
      </c>
      <c r="J27" s="107">
        <f>Sectors_I!J27</f>
        <v>0.106021</v>
      </c>
      <c r="K27" s="104">
        <f>Sectors_I!K27</f>
        <v>79.844899999999996</v>
      </c>
      <c r="L27" s="104">
        <f>Sectors_I!L27</f>
        <v>102.58966380343153</v>
      </c>
      <c r="M27" s="104">
        <f>Sectors_I!M27</f>
        <v>88.941400000000002</v>
      </c>
      <c r="N27" s="158">
        <f>Sectors_I!N27</f>
        <v>3344381.1334000002</v>
      </c>
      <c r="O27" s="158">
        <f>Sectors_I!O27</f>
        <v>9045940.0943999998</v>
      </c>
      <c r="P27" s="158">
        <f>Sectors_I!P27</f>
        <v>12390321.2278</v>
      </c>
      <c r="Q27" s="158">
        <f>Sectors_I!Q27</f>
        <v>777769948.44209993</v>
      </c>
      <c r="R27" s="158">
        <f>Sectors_I!R27</f>
        <v>465783195.87805629</v>
      </c>
      <c r="S27" s="158">
        <f>Sectors_I!S27</f>
        <v>1243553144.3201561</v>
      </c>
      <c r="T27" s="158">
        <f>Sectors_I!T27</f>
        <v>15604135.6862</v>
      </c>
      <c r="U27" s="158">
        <f>Sectors_I!U27</f>
        <v>45445118.816243291</v>
      </c>
      <c r="V27" s="158">
        <f>Sectors_I!V27</f>
        <v>61049254.502443291</v>
      </c>
      <c r="W27" s="158">
        <f>Sectors_I!W27</f>
        <v>30205196.662500001</v>
      </c>
      <c r="X27" s="158">
        <f>Sectors_I!X27</f>
        <v>24490943.804099999</v>
      </c>
      <c r="Y27" s="158">
        <f>Sectors_I!Y27</f>
        <v>54696140.466600001</v>
      </c>
      <c r="Z27" s="158">
        <f>Sectors_I!Z27</f>
        <v>848325.16209999996</v>
      </c>
      <c r="AA27" s="158">
        <f>Sectors_I!AA27</f>
        <v>10431879.1578</v>
      </c>
      <c r="AB27" s="158">
        <f>Sectors_I!AB27</f>
        <v>11280204.3199</v>
      </c>
    </row>
    <row r="28" spans="1:28" x14ac:dyDescent="0.2">
      <c r="A28" s="100" t="s">
        <v>130</v>
      </c>
      <c r="B28" s="154">
        <f>Sectors_I!B28</f>
        <v>96866338.919699997</v>
      </c>
      <c r="C28" s="154">
        <f>Sectors_I!C28</f>
        <v>78852307.601856008</v>
      </c>
      <c r="D28" s="154">
        <f>Sectors_I!D28</f>
        <v>175718646.52155602</v>
      </c>
      <c r="E28" s="155">
        <f>Sectors_I!E28</f>
        <v>556468.72184448002</v>
      </c>
      <c r="F28" s="155">
        <f>Sectors_I!F28</f>
        <v>202151.73580231</v>
      </c>
      <c r="G28" s="155">
        <f>Sectors_I!G28</f>
        <v>758620.45764678996</v>
      </c>
      <c r="H28" s="107">
        <f>Sectors_I!H28</f>
        <v>0.124879</v>
      </c>
      <c r="I28" s="103">
        <f>Sectors_I!I28</f>
        <v>7.9962260542356001E-2</v>
      </c>
      <c r="J28" s="107">
        <f>Sectors_I!J28</f>
        <v>0.10469100000000001</v>
      </c>
      <c r="K28" s="104">
        <f>Sectors_I!K28</f>
        <v>60.247900000000001</v>
      </c>
      <c r="L28" s="104">
        <f>Sectors_I!L28</f>
        <v>78.992925468452881</v>
      </c>
      <c r="M28" s="104">
        <f>Sectors_I!M28</f>
        <v>68.6905</v>
      </c>
      <c r="N28" s="158">
        <f>Sectors_I!N28</f>
        <v>242657.13</v>
      </c>
      <c r="O28" s="158">
        <f>Sectors_I!O28</f>
        <v>0</v>
      </c>
      <c r="P28" s="158">
        <f>Sectors_I!P28</f>
        <v>242657.13</v>
      </c>
      <c r="Q28" s="158">
        <f>Sectors_I!Q28</f>
        <v>95284739.415099993</v>
      </c>
      <c r="R28" s="158">
        <f>Sectors_I!R28</f>
        <v>76314535.745356008</v>
      </c>
      <c r="S28" s="158">
        <f>Sectors_I!S28</f>
        <v>171599275.160456</v>
      </c>
      <c r="T28" s="158">
        <f>Sectors_I!T28</f>
        <v>895125.60330000008</v>
      </c>
      <c r="U28" s="158">
        <f>Sectors_I!U28</f>
        <v>1345148.4798999999</v>
      </c>
      <c r="V28" s="158">
        <f>Sectors_I!V28</f>
        <v>2240274.0832000002</v>
      </c>
      <c r="W28" s="158">
        <f>Sectors_I!W28</f>
        <v>686473.90130000003</v>
      </c>
      <c r="X28" s="158">
        <f>Sectors_I!X28</f>
        <v>1192623.3766000001</v>
      </c>
      <c r="Y28" s="158">
        <f>Sectors_I!Y28</f>
        <v>1879097.2779000001</v>
      </c>
      <c r="Z28" s="158">
        <f>Sectors_I!Z28</f>
        <v>0</v>
      </c>
      <c r="AA28" s="158">
        <f>Sectors_I!AA28</f>
        <v>0</v>
      </c>
      <c r="AB28" s="158">
        <f>Sectors_I!AB28</f>
        <v>0</v>
      </c>
    </row>
    <row r="29" spans="1:28" x14ac:dyDescent="0.2">
      <c r="A29" s="100" t="s">
        <v>131</v>
      </c>
      <c r="B29" s="154">
        <f>Sectors_I!B29</f>
        <v>97922399.080281705</v>
      </c>
      <c r="C29" s="154">
        <f>Sectors_I!C29</f>
        <v>242159927.33154458</v>
      </c>
      <c r="D29" s="154">
        <f>Sectors_I!D29</f>
        <v>340082326.41182625</v>
      </c>
      <c r="E29" s="155">
        <f>Sectors_I!E29</f>
        <v>17085029.396074817</v>
      </c>
      <c r="F29" s="155">
        <f>Sectors_I!F29</f>
        <v>513563.12799322</v>
      </c>
      <c r="G29" s="155">
        <f>Sectors_I!G29</f>
        <v>17598592.524068035</v>
      </c>
      <c r="H29" s="107">
        <f>Sectors_I!H29</f>
        <v>0.116869</v>
      </c>
      <c r="I29" s="103">
        <f>Sectors_I!I29</f>
        <v>0.11179996287072791</v>
      </c>
      <c r="J29" s="107">
        <f>Sectors_I!J29</f>
        <v>0.113096</v>
      </c>
      <c r="K29" s="104">
        <f>Sectors_I!K29</f>
        <v>65.773899999999998</v>
      </c>
      <c r="L29" s="104">
        <f>Sectors_I!L29</f>
        <v>60.576307101231521</v>
      </c>
      <c r="M29" s="104">
        <f>Sectors_I!M29</f>
        <v>61.907499999999999</v>
      </c>
      <c r="N29" s="158">
        <f>Sectors_I!N29</f>
        <v>0</v>
      </c>
      <c r="O29" s="158">
        <f>Sectors_I!O29</f>
        <v>0</v>
      </c>
      <c r="P29" s="158">
        <f>Sectors_I!P29</f>
        <v>0</v>
      </c>
      <c r="Q29" s="158">
        <f>Sectors_I!Q29</f>
        <v>77295305.178702101</v>
      </c>
      <c r="R29" s="158">
        <f>Sectors_I!R29</f>
        <v>240495485.50519809</v>
      </c>
      <c r="S29" s="158">
        <f>Sectors_I!S29</f>
        <v>317790790.68390018</v>
      </c>
      <c r="T29" s="158">
        <f>Sectors_I!T29</f>
        <v>9523.5676999999996</v>
      </c>
      <c r="U29" s="158">
        <f>Sectors_I!U29</f>
        <v>696813.28399999999</v>
      </c>
      <c r="V29" s="158">
        <f>Sectors_I!V29</f>
        <v>706336.8517</v>
      </c>
      <c r="W29" s="158">
        <f>Sectors_I!W29</f>
        <v>20617570.333879601</v>
      </c>
      <c r="X29" s="158">
        <f>Sectors_I!X29</f>
        <v>967628.54234647995</v>
      </c>
      <c r="Y29" s="158">
        <f>Sectors_I!Y29</f>
        <v>21585198.876226082</v>
      </c>
      <c r="Z29" s="158">
        <f>Sectors_I!Z29</f>
        <v>0</v>
      </c>
      <c r="AA29" s="158">
        <f>Sectors_I!AA29</f>
        <v>0</v>
      </c>
      <c r="AB29" s="158">
        <f>Sectors_I!AB29</f>
        <v>0</v>
      </c>
    </row>
    <row r="30" spans="1:28" x14ac:dyDescent="0.2">
      <c r="A30" s="100" t="s">
        <v>132</v>
      </c>
      <c r="B30" s="154">
        <f>Sectors_I!B30</f>
        <v>1510524901.9478424</v>
      </c>
      <c r="C30" s="154">
        <f>Sectors_I!C30</f>
        <v>2101873902.4664619</v>
      </c>
      <c r="D30" s="154">
        <f>Sectors_I!D30</f>
        <v>3612398804.4143043</v>
      </c>
      <c r="E30" s="155">
        <f>Sectors_I!E30</f>
        <v>34417540.25060375</v>
      </c>
      <c r="F30" s="155">
        <f>Sectors_I!F30</f>
        <v>21894540.40801945</v>
      </c>
      <c r="G30" s="155">
        <f>Sectors_I!G30</f>
        <v>56312080.658623204</v>
      </c>
      <c r="H30" s="107">
        <f>Sectors_I!H30</f>
        <v>0.141317</v>
      </c>
      <c r="I30" s="103">
        <f>Sectors_I!I30</f>
        <v>8.6123550921478997E-2</v>
      </c>
      <c r="J30" s="107">
        <f>Sectors_I!J30</f>
        <v>0.10929</v>
      </c>
      <c r="K30" s="104">
        <f>Sectors_I!K30</f>
        <v>72.026700000000005</v>
      </c>
      <c r="L30" s="104">
        <f>Sectors_I!L30</f>
        <v>91.542191327047973</v>
      </c>
      <c r="M30" s="104">
        <f>Sectors_I!M30</f>
        <v>83.365700000000004</v>
      </c>
      <c r="N30" s="158">
        <f>Sectors_I!N30</f>
        <v>25658045.141599998</v>
      </c>
      <c r="O30" s="158">
        <f>Sectors_I!O30</f>
        <v>41900249.689842001</v>
      </c>
      <c r="P30" s="158">
        <f>Sectors_I!P30</f>
        <v>67558294.831441998</v>
      </c>
      <c r="Q30" s="158">
        <f>Sectors_I!Q30</f>
        <v>1399601525.2548425</v>
      </c>
      <c r="R30" s="158">
        <f>Sectors_I!R30</f>
        <v>1941295645.783937</v>
      </c>
      <c r="S30" s="158">
        <f>Sectors_I!S30</f>
        <v>3340897171.0387793</v>
      </c>
      <c r="T30" s="158">
        <f>Sectors_I!T30</f>
        <v>73270313.118799999</v>
      </c>
      <c r="U30" s="158">
        <f>Sectors_I!U30</f>
        <v>102153530.23346326</v>
      </c>
      <c r="V30" s="158">
        <f>Sectors_I!V30</f>
        <v>175423843.35226327</v>
      </c>
      <c r="W30" s="158">
        <f>Sectors_I!W30</f>
        <v>37163901.368299998</v>
      </c>
      <c r="X30" s="158">
        <f>Sectors_I!X30</f>
        <v>53345933.070151664</v>
      </c>
      <c r="Y30" s="158">
        <f>Sectors_I!Y30</f>
        <v>90509834.438451663</v>
      </c>
      <c r="Z30" s="158">
        <f>Sectors_I!Z30</f>
        <v>489162.2059</v>
      </c>
      <c r="AA30" s="158">
        <f>Sectors_I!AA30</f>
        <v>5078793.3789099995</v>
      </c>
      <c r="AB30" s="158">
        <f>Sectors_I!AB30</f>
        <v>5567955.5848099999</v>
      </c>
    </row>
    <row r="31" spans="1:28" x14ac:dyDescent="0.2">
      <c r="A31" s="100" t="s">
        <v>133</v>
      </c>
      <c r="B31" s="154">
        <f>Sectors_I!B31</f>
        <v>2805991982.4147563</v>
      </c>
      <c r="C31" s="154">
        <f>Sectors_I!C31</f>
        <v>414276237.94985855</v>
      </c>
      <c r="D31" s="154">
        <f>Sectors_I!D31</f>
        <v>3220268220.364615</v>
      </c>
      <c r="E31" s="155">
        <f>Sectors_I!E31</f>
        <v>84247759.55397743</v>
      </c>
      <c r="F31" s="155">
        <f>Sectors_I!F31</f>
        <v>10631131.77185946</v>
      </c>
      <c r="G31" s="155">
        <f>Sectors_I!G31</f>
        <v>94878891.325836897</v>
      </c>
      <c r="H31" s="107">
        <f>Sectors_I!H31</f>
        <v>0.14876500000000001</v>
      </c>
      <c r="I31" s="103">
        <f>Sectors_I!I31</f>
        <v>8.6895146829926162E-2</v>
      </c>
      <c r="J31" s="107">
        <f>Sectors_I!J31</f>
        <v>0.14010800000000001</v>
      </c>
      <c r="K31" s="104">
        <f>Sectors_I!K31</f>
        <v>61.131399999999999</v>
      </c>
      <c r="L31" s="104">
        <f>Sectors_I!L31</f>
        <v>82.349319956954815</v>
      </c>
      <c r="M31" s="104">
        <f>Sectors_I!M31</f>
        <v>63.876899999999999</v>
      </c>
      <c r="N31" s="158">
        <f>Sectors_I!N31</f>
        <v>81947186.260799989</v>
      </c>
      <c r="O31" s="158">
        <f>Sectors_I!O31</f>
        <v>18391067.239006996</v>
      </c>
      <c r="P31" s="158">
        <f>Sectors_I!P31</f>
        <v>100338253.49980699</v>
      </c>
      <c r="Q31" s="158">
        <f>Sectors_I!Q31</f>
        <v>2558709407.2488623</v>
      </c>
      <c r="R31" s="158">
        <f>Sectors_I!R31</f>
        <v>361523548.06733054</v>
      </c>
      <c r="S31" s="158">
        <f>Sectors_I!S31</f>
        <v>2920232955.3161926</v>
      </c>
      <c r="T31" s="158">
        <f>Sectors_I!T31</f>
        <v>138689111.45749414</v>
      </c>
      <c r="U31" s="158">
        <f>Sectors_I!U31</f>
        <v>27417610.872530997</v>
      </c>
      <c r="V31" s="158">
        <f>Sectors_I!V31</f>
        <v>166106722.33002514</v>
      </c>
      <c r="W31" s="158">
        <f>Sectors_I!W31</f>
        <v>105611085.06249999</v>
      </c>
      <c r="X31" s="158">
        <f>Sectors_I!X31</f>
        <v>23210164.377076998</v>
      </c>
      <c r="Y31" s="158">
        <f>Sectors_I!Y31</f>
        <v>128821249.43957698</v>
      </c>
      <c r="Z31" s="158">
        <f>Sectors_I!Z31</f>
        <v>2982378.6458999999</v>
      </c>
      <c r="AA31" s="158">
        <f>Sectors_I!AA31</f>
        <v>2124914.6329199998</v>
      </c>
      <c r="AB31" s="158">
        <f>Sectors_I!AB31</f>
        <v>5107293.2788199997</v>
      </c>
    </row>
    <row r="32" spans="1:28" x14ac:dyDescent="0.2">
      <c r="A32" s="100" t="s">
        <v>188</v>
      </c>
      <c r="B32" s="154">
        <f>Sectors_I!B32</f>
        <v>237428872.01706249</v>
      </c>
      <c r="C32" s="154">
        <f>Sectors_I!C32</f>
        <v>222494176.59490579</v>
      </c>
      <c r="D32" s="154">
        <f>Sectors_I!D32</f>
        <v>459923048.61196828</v>
      </c>
      <c r="E32" s="155">
        <f>Sectors_I!E32</f>
        <v>3575922.8004793995</v>
      </c>
      <c r="F32" s="155">
        <f>Sectors_I!F32</f>
        <v>3048435.9053508602</v>
      </c>
      <c r="G32" s="155">
        <f>Sectors_I!G32</f>
        <v>6624358.7058302592</v>
      </c>
      <c r="H32" s="107">
        <f>Sectors_I!H32</f>
        <v>0.16766800000000001</v>
      </c>
      <c r="I32" s="103">
        <f>Sectors_I!I32</f>
        <v>7.9863363305413521E-2</v>
      </c>
      <c r="J32" s="107">
        <f>Sectors_I!J32</f>
        <v>0.10951</v>
      </c>
      <c r="K32" s="104">
        <f>Sectors_I!K32</f>
        <v>63.527200000000001</v>
      </c>
      <c r="L32" s="104">
        <f>Sectors_I!L32</f>
        <v>58.030126132316937</v>
      </c>
      <c r="M32" s="104">
        <f>Sectors_I!M32</f>
        <v>59.902299999999997</v>
      </c>
      <c r="N32" s="158">
        <f>Sectors_I!N32</f>
        <v>3137427.0733999996</v>
      </c>
      <c r="O32" s="158">
        <f>Sectors_I!O32</f>
        <v>3406619.1673650006</v>
      </c>
      <c r="P32" s="158">
        <f>Sectors_I!P32</f>
        <v>6544046.2407649998</v>
      </c>
      <c r="Q32" s="158">
        <f>Sectors_I!Q32</f>
        <v>226068812.63816249</v>
      </c>
      <c r="R32" s="158">
        <f>Sectors_I!R32</f>
        <v>207779558.55244881</v>
      </c>
      <c r="S32" s="158">
        <f>Sectors_I!S32</f>
        <v>433848371.1906113</v>
      </c>
      <c r="T32" s="158">
        <f>Sectors_I!T32</f>
        <v>4858735.1913999999</v>
      </c>
      <c r="U32" s="158">
        <f>Sectors_I!U32</f>
        <v>7246504.0793999992</v>
      </c>
      <c r="V32" s="158">
        <f>Sectors_I!V32</f>
        <v>12105239.270799998</v>
      </c>
      <c r="W32" s="158">
        <f>Sectors_I!W32</f>
        <v>6493304.6974999988</v>
      </c>
      <c r="X32" s="158">
        <f>Sectors_I!X32</f>
        <v>6720624.2779140007</v>
      </c>
      <c r="Y32" s="158">
        <f>Sectors_I!Y32</f>
        <v>13213928.975414</v>
      </c>
      <c r="Z32" s="158">
        <f>Sectors_I!Z32</f>
        <v>8019.49</v>
      </c>
      <c r="AA32" s="158">
        <f>Sectors_I!AA32</f>
        <v>747489.68514299998</v>
      </c>
      <c r="AB32" s="158">
        <f>Sectors_I!AB32</f>
        <v>755509.17514299997</v>
      </c>
    </row>
    <row r="33" spans="1:28" x14ac:dyDescent="0.2">
      <c r="A33" s="109" t="s">
        <v>220</v>
      </c>
      <c r="B33" s="154">
        <f>Sectors_I!B33</f>
        <v>189900640.80581146</v>
      </c>
      <c r="C33" s="154">
        <f>Sectors_I!C33</f>
        <v>466191617.77206826</v>
      </c>
      <c r="D33" s="154">
        <f>Sectors_I!D33</f>
        <v>656092258.57787967</v>
      </c>
      <c r="E33" s="155">
        <f>Sectors_I!E33</f>
        <v>9387221.1411678996</v>
      </c>
      <c r="F33" s="155">
        <f>Sectors_I!F33</f>
        <v>40068508.505754374</v>
      </c>
      <c r="G33" s="155">
        <f>Sectors_I!G33</f>
        <v>49455729.646922275</v>
      </c>
      <c r="H33" s="107">
        <f>Sectors_I!H33</f>
        <v>0.12570000000000001</v>
      </c>
      <c r="I33" s="103">
        <f>Sectors_I!I33</f>
        <v>9.1099637575693129E-2</v>
      </c>
      <c r="J33" s="107">
        <f>Sectors_I!J33</f>
        <v>0.101038</v>
      </c>
      <c r="K33" s="104">
        <f>Sectors_I!K33</f>
        <v>51.872999999999998</v>
      </c>
      <c r="L33" s="104">
        <f>Sectors_I!L33</f>
        <v>75.60715405079884</v>
      </c>
      <c r="M33" s="104">
        <f>Sectors_I!M33</f>
        <v>68.756299999999996</v>
      </c>
      <c r="N33" s="158">
        <f>Sectors_I!N33</f>
        <v>2555404.33</v>
      </c>
      <c r="O33" s="158">
        <f>Sectors_I!O33</f>
        <v>16427022.815000001</v>
      </c>
      <c r="P33" s="158">
        <f>Sectors_I!P33</f>
        <v>18982427.145000003</v>
      </c>
      <c r="Q33" s="158">
        <f>Sectors_I!Q33</f>
        <v>164195080.30341145</v>
      </c>
      <c r="R33" s="158">
        <f>Sectors_I!R33</f>
        <v>359253446.42416829</v>
      </c>
      <c r="S33" s="158">
        <f>Sectors_I!S33</f>
        <v>523448526.72757965</v>
      </c>
      <c r="T33" s="158">
        <f>Sectors_I!T33</f>
        <v>9671246.120000001</v>
      </c>
      <c r="U33" s="158">
        <f>Sectors_I!U33</f>
        <v>31064229.161499999</v>
      </c>
      <c r="V33" s="158">
        <f>Sectors_I!V33</f>
        <v>40735475.281499997</v>
      </c>
      <c r="W33" s="158">
        <f>Sectors_I!W33</f>
        <v>16034314.382400002</v>
      </c>
      <c r="X33" s="158">
        <f>Sectors_I!X33</f>
        <v>74843569.496400014</v>
      </c>
      <c r="Y33" s="158">
        <f>Sectors_I!Y33</f>
        <v>90877883.87880002</v>
      </c>
      <c r="Z33" s="158">
        <f>Sectors_I!Z33</f>
        <v>0</v>
      </c>
      <c r="AA33" s="158">
        <f>Sectors_I!AA33</f>
        <v>1030372.69</v>
      </c>
      <c r="AB33" s="158">
        <f>Sectors_I!AB33</f>
        <v>1030372.69</v>
      </c>
    </row>
    <row r="34" spans="1:28" x14ac:dyDescent="0.2">
      <c r="A34" s="101" t="s">
        <v>134</v>
      </c>
      <c r="B34" s="154">
        <f>Sectors_I!B34</f>
        <v>20443875940.233742</v>
      </c>
      <c r="C34" s="154">
        <f>Sectors_I!C34</f>
        <v>5374057351.326458</v>
      </c>
      <c r="D34" s="154">
        <f>Sectors_I!D34</f>
        <v>25817933291.5602</v>
      </c>
      <c r="E34" s="155">
        <f>Sectors_I!E34</f>
        <v>455410158.00818634</v>
      </c>
      <c r="F34" s="155">
        <f>Sectors_I!F34</f>
        <v>37883741.638974912</v>
      </c>
      <c r="G34" s="155">
        <f>Sectors_I!G34</f>
        <v>493293899.64716125</v>
      </c>
      <c r="H34" s="107">
        <f>Sectors_I!H34</f>
        <v>0.15256</v>
      </c>
      <c r="I34" s="103">
        <f>Sectors_I!I34</f>
        <v>7.4178469792322968E-2</v>
      </c>
      <c r="J34" s="107">
        <f>Sectors_I!J34</f>
        <v>0.13666200000000001</v>
      </c>
      <c r="K34" s="104">
        <f>Sectors_I!K34</f>
        <v>93.654899999999998</v>
      </c>
      <c r="L34" s="104">
        <f>Sectors_I!L34</f>
        <v>143.37079687154699</v>
      </c>
      <c r="M34" s="104">
        <f>Sectors_I!M34</f>
        <v>103.831</v>
      </c>
      <c r="N34" s="158">
        <f>Sectors_I!N34</f>
        <v>229929461.72550693</v>
      </c>
      <c r="O34" s="158">
        <f>Sectors_I!O34</f>
        <v>55611111.375796989</v>
      </c>
      <c r="P34" s="158">
        <f>Sectors_I!P34</f>
        <v>285540573.10130394</v>
      </c>
      <c r="Q34" s="158">
        <f>Sectors_I!Q34</f>
        <v>19159096304.339291</v>
      </c>
      <c r="R34" s="158">
        <f>Sectors_I!R34</f>
        <v>5015627083.8799524</v>
      </c>
      <c r="S34" s="158">
        <f>Sectors_I!S34</f>
        <v>24174723388.219242</v>
      </c>
      <c r="T34" s="158">
        <f>Sectors_I!T34</f>
        <v>868935077.84610307</v>
      </c>
      <c r="U34" s="158">
        <f>Sectors_I!U34</f>
        <v>238558958.91180745</v>
      </c>
      <c r="V34" s="158">
        <f>Sectors_I!V34</f>
        <v>1107494036.7579105</v>
      </c>
      <c r="W34" s="158">
        <f>Sectors_I!W34</f>
        <v>357605809.31584972</v>
      </c>
      <c r="X34" s="158">
        <f>Sectors_I!X34</f>
        <v>99969111.77409862</v>
      </c>
      <c r="Y34" s="158">
        <f>Sectors_I!Y34</f>
        <v>457574921.08994836</v>
      </c>
      <c r="Z34" s="158">
        <f>Sectors_I!Z34</f>
        <v>58238748.732500002</v>
      </c>
      <c r="AA34" s="158">
        <f>Sectors_I!AA34</f>
        <v>19902196.760600001</v>
      </c>
      <c r="AB34" s="158">
        <f>Sectors_I!AB34</f>
        <v>78140945.493100002</v>
      </c>
    </row>
    <row r="35" spans="1:28" x14ac:dyDescent="0.2">
      <c r="A35" s="100" t="s">
        <v>135</v>
      </c>
      <c r="B35" s="154">
        <f>Sectors_I!B35</f>
        <v>155503270.94165042</v>
      </c>
      <c r="C35" s="154">
        <f>Sectors_I!C35</f>
        <v>60348397.04897096</v>
      </c>
      <c r="D35" s="154">
        <f>Sectors_I!D35</f>
        <v>215851667.99062139</v>
      </c>
      <c r="E35" s="155">
        <f>Sectors_I!E35</f>
        <v>3028482.55758359</v>
      </c>
      <c r="F35" s="155">
        <f>Sectors_I!F35</f>
        <v>1298512.7475242699</v>
      </c>
      <c r="G35" s="155">
        <f>Sectors_I!G35</f>
        <v>4326995.3051078599</v>
      </c>
      <c r="H35" s="107">
        <f>Sectors_I!H35</f>
        <v>0.15540899999999999</v>
      </c>
      <c r="I35" s="103">
        <f>Sectors_I!I35</f>
        <v>8.6218806512569093E-2</v>
      </c>
      <c r="J35" s="107">
        <f>Sectors_I!J35</f>
        <v>0.136158</v>
      </c>
      <c r="K35" s="104">
        <f>Sectors_I!K35</f>
        <v>56.4861</v>
      </c>
      <c r="L35" s="104">
        <f>Sectors_I!L35</f>
        <v>59.37272982678693</v>
      </c>
      <c r="M35" s="104">
        <f>Sectors_I!M35</f>
        <v>57.290500000000002</v>
      </c>
      <c r="N35" s="158">
        <f>Sectors_I!N35</f>
        <v>1286227.8831</v>
      </c>
      <c r="O35" s="158">
        <f>Sectors_I!O35</f>
        <v>45806.986900000004</v>
      </c>
      <c r="P35" s="158">
        <f>Sectors_I!P35</f>
        <v>1332034.8699999999</v>
      </c>
      <c r="Q35" s="158">
        <f>Sectors_I!Q35</f>
        <v>147708888.13759997</v>
      </c>
      <c r="R35" s="158">
        <f>Sectors_I!R35</f>
        <v>56000600.137970969</v>
      </c>
      <c r="S35" s="158">
        <f>Sectors_I!S35</f>
        <v>203709488.27557096</v>
      </c>
      <c r="T35" s="158">
        <f>Sectors_I!T35</f>
        <v>5820898.7666999996</v>
      </c>
      <c r="U35" s="158">
        <f>Sectors_I!U35</f>
        <v>3363748.0548</v>
      </c>
      <c r="V35" s="158">
        <f>Sectors_I!V35</f>
        <v>9184646.8214999996</v>
      </c>
      <c r="W35" s="158">
        <f>Sectors_I!W35</f>
        <v>1950462.2373504201</v>
      </c>
      <c r="X35" s="158">
        <f>Sectors_I!X35</f>
        <v>878676.30440000002</v>
      </c>
      <c r="Y35" s="158">
        <f>Sectors_I!Y35</f>
        <v>2829138.5417504199</v>
      </c>
      <c r="Z35" s="158">
        <f>Sectors_I!Z35</f>
        <v>23021.8</v>
      </c>
      <c r="AA35" s="158">
        <f>Sectors_I!AA35</f>
        <v>105372.5518</v>
      </c>
      <c r="AB35" s="158">
        <f>Sectors_I!AB35</f>
        <v>128394.3518</v>
      </c>
    </row>
    <row r="36" spans="1:28" x14ac:dyDescent="0.2">
      <c r="A36" s="100" t="s">
        <v>136</v>
      </c>
      <c r="B36" s="154">
        <f>Sectors_I!B36</f>
        <v>10838774150.546404</v>
      </c>
      <c r="C36" s="154">
        <f>Sectors_I!C36</f>
        <v>1056884775.2056655</v>
      </c>
      <c r="D36" s="154">
        <f>Sectors_I!D36</f>
        <v>11895658925.752069</v>
      </c>
      <c r="E36" s="155">
        <f>Sectors_I!E36</f>
        <v>361057527.04204047</v>
      </c>
      <c r="F36" s="155">
        <f>Sectors_I!F36</f>
        <v>7388250.9883370511</v>
      </c>
      <c r="G36" s="155">
        <f>Sectors_I!G36</f>
        <v>368445778.03037751</v>
      </c>
      <c r="H36" s="107">
        <f>Sectors_I!H36</f>
        <v>0.169879</v>
      </c>
      <c r="I36" s="103">
        <f>Sectors_I!I36</f>
        <v>7.4032181648875026E-2</v>
      </c>
      <c r="J36" s="107">
        <f>Sectors_I!J36</f>
        <v>0.16167100000000001</v>
      </c>
      <c r="K36" s="104">
        <f>Sectors_I!K36</f>
        <v>62.676200000000001</v>
      </c>
      <c r="L36" s="104">
        <f>Sectors_I!L36</f>
        <v>95.14460807445198</v>
      </c>
      <c r="M36" s="104">
        <f>Sectors_I!M36</f>
        <v>65.520399999999995</v>
      </c>
      <c r="N36" s="158">
        <f>Sectors_I!N36</f>
        <v>152696200.55560687</v>
      </c>
      <c r="O36" s="158">
        <f>Sectors_I!O36</f>
        <v>5671878.7941249991</v>
      </c>
      <c r="P36" s="158">
        <f>Sectors_I!P36</f>
        <v>158368079.34973186</v>
      </c>
      <c r="Q36" s="158">
        <f>Sectors_I!Q36</f>
        <v>10085969170.039026</v>
      </c>
      <c r="R36" s="158">
        <f>Sectors_I!R36</f>
        <v>1008249964.0931288</v>
      </c>
      <c r="S36" s="158">
        <f>Sectors_I!S36</f>
        <v>11094219134.132158</v>
      </c>
      <c r="T36" s="158">
        <f>Sectors_I!T36</f>
        <v>493944513.84207648</v>
      </c>
      <c r="U36" s="158">
        <f>Sectors_I!U36</f>
        <v>27477116.539869998</v>
      </c>
      <c r="V36" s="158">
        <f>Sectors_I!V36</f>
        <v>521421630.3819465</v>
      </c>
      <c r="W36" s="158">
        <f>Sectors_I!W36</f>
        <v>236326742.75469935</v>
      </c>
      <c r="X36" s="158">
        <f>Sectors_I!X36</f>
        <v>16102795.841866609</v>
      </c>
      <c r="Y36" s="158">
        <f>Sectors_I!Y36</f>
        <v>252429538.59656596</v>
      </c>
      <c r="Z36" s="158">
        <f>Sectors_I!Z36</f>
        <v>22533723.910600003</v>
      </c>
      <c r="AA36" s="158">
        <f>Sectors_I!AA36</f>
        <v>5054898.7308</v>
      </c>
      <c r="AB36" s="158">
        <f>Sectors_I!AB36</f>
        <v>27588622.641400002</v>
      </c>
    </row>
    <row r="37" spans="1:28" x14ac:dyDescent="0.2">
      <c r="A37" s="100" t="s">
        <v>221</v>
      </c>
      <c r="B37" s="154">
        <f>Sectors_I!B37</f>
        <v>137379.255</v>
      </c>
      <c r="C37" s="154">
        <f>Sectors_I!C37</f>
        <v>0</v>
      </c>
      <c r="D37" s="154">
        <f>Sectors_I!D37</f>
        <v>137379.255</v>
      </c>
      <c r="E37" s="155">
        <f>Sectors_I!E37</f>
        <v>24566.914527969999</v>
      </c>
      <c r="F37" s="155">
        <f>Sectors_I!F37</f>
        <v>0</v>
      </c>
      <c r="G37" s="155">
        <f>Sectors_I!G37</f>
        <v>24566.914527969999</v>
      </c>
      <c r="H37" s="107">
        <f>Sectors_I!H37</f>
        <v>0.30565399999999998</v>
      </c>
      <c r="I37" s="103" t="str">
        <f>Sectors_I!I37</f>
        <v/>
      </c>
      <c r="J37" s="107">
        <f>Sectors_I!J37</f>
        <v>0.30565399999999998</v>
      </c>
      <c r="K37" s="104">
        <f>Sectors_I!K37</f>
        <v>41.428199999999997</v>
      </c>
      <c r="L37" s="104" t="str">
        <f>Sectors_I!L37</f>
        <v/>
      </c>
      <c r="M37" s="104">
        <f>Sectors_I!M37</f>
        <v>41.428199999999997</v>
      </c>
      <c r="N37" s="158">
        <f>Sectors_I!N37</f>
        <v>764.9819</v>
      </c>
      <c r="O37" s="158">
        <f>Sectors_I!O37</f>
        <v>0</v>
      </c>
      <c r="P37" s="158">
        <f>Sectors_I!P37</f>
        <v>764.9819</v>
      </c>
      <c r="Q37" s="158">
        <f>Sectors_I!Q37</f>
        <v>66030.271199999988</v>
      </c>
      <c r="R37" s="158">
        <f>Sectors_I!R37</f>
        <v>0</v>
      </c>
      <c r="S37" s="158">
        <f>Sectors_I!S37</f>
        <v>66030.271199999988</v>
      </c>
      <c r="T37" s="158">
        <f>Sectors_I!T37</f>
        <v>38626.976799999997</v>
      </c>
      <c r="U37" s="158">
        <f>Sectors_I!U37</f>
        <v>0</v>
      </c>
      <c r="V37" s="158">
        <f>Sectors_I!V37</f>
        <v>38626.976799999997</v>
      </c>
      <c r="W37" s="158">
        <f>Sectors_I!W37</f>
        <v>30847.407000000003</v>
      </c>
      <c r="X37" s="158">
        <f>Sectors_I!X37</f>
        <v>0</v>
      </c>
      <c r="Y37" s="158">
        <f>Sectors_I!Y37</f>
        <v>30847.407000000003</v>
      </c>
      <c r="Z37" s="158">
        <f>Sectors_I!Z37</f>
        <v>1874.6</v>
      </c>
      <c r="AA37" s="158">
        <f>Sectors_I!AA37</f>
        <v>0</v>
      </c>
      <c r="AB37" s="158">
        <f>Sectors_I!AB37</f>
        <v>1874.6</v>
      </c>
    </row>
    <row r="38" spans="1:28" x14ac:dyDescent="0.2">
      <c r="A38" s="100" t="s">
        <v>137</v>
      </c>
      <c r="B38" s="154">
        <f>Sectors_I!B38</f>
        <v>537601668.59553277</v>
      </c>
      <c r="C38" s="154">
        <f>Sectors_I!C38</f>
        <v>15.6747</v>
      </c>
      <c r="D38" s="154">
        <f>Sectors_I!D38</f>
        <v>537601684.2702328</v>
      </c>
      <c r="E38" s="155">
        <f>Sectors_I!E38</f>
        <v>20075075.816667452</v>
      </c>
      <c r="F38" s="155">
        <f>Sectors_I!F38</f>
        <v>0</v>
      </c>
      <c r="G38" s="155">
        <f>Sectors_I!G38</f>
        <v>20075075.816667452</v>
      </c>
      <c r="H38" s="107">
        <f>Sectors_I!H38</f>
        <v>0.12895599999999999</v>
      </c>
      <c r="I38" s="103" t="str">
        <f>Sectors_I!I38</f>
        <v/>
      </c>
      <c r="J38" s="107">
        <f>Sectors_I!J38</f>
        <v>0.12895599999999999</v>
      </c>
      <c r="K38" s="104">
        <f>Sectors_I!K38</f>
        <v>17.870999999999999</v>
      </c>
      <c r="L38" s="104" t="str">
        <f>Sectors_I!L38</f>
        <v/>
      </c>
      <c r="M38" s="104">
        <f>Sectors_I!M38</f>
        <v>17.870999999999999</v>
      </c>
      <c r="N38" s="158">
        <f>Sectors_I!N38</f>
        <v>6962284.3379999995</v>
      </c>
      <c r="O38" s="158">
        <f>Sectors_I!O38</f>
        <v>0</v>
      </c>
      <c r="P38" s="158">
        <f>Sectors_I!P38</f>
        <v>6962284.3379999995</v>
      </c>
      <c r="Q38" s="158">
        <f>Sectors_I!Q38</f>
        <v>517119430.00043279</v>
      </c>
      <c r="R38" s="158">
        <f>Sectors_I!R38</f>
        <v>15.6747</v>
      </c>
      <c r="S38" s="158">
        <f>Sectors_I!S38</f>
        <v>517119445.67513281</v>
      </c>
      <c r="T38" s="158">
        <f>Sectors_I!T38</f>
        <v>12570750.9767</v>
      </c>
      <c r="U38" s="158">
        <f>Sectors_I!U38</f>
        <v>0</v>
      </c>
      <c r="V38" s="158">
        <f>Sectors_I!V38</f>
        <v>12570750.9767</v>
      </c>
      <c r="W38" s="158">
        <f>Sectors_I!W38</f>
        <v>7911487.6184</v>
      </c>
      <c r="X38" s="158">
        <f>Sectors_I!X38</f>
        <v>0</v>
      </c>
      <c r="Y38" s="158">
        <f>Sectors_I!Y38</f>
        <v>7911487.6184</v>
      </c>
      <c r="Z38" s="158">
        <f>Sectors_I!Z38</f>
        <v>0</v>
      </c>
      <c r="AA38" s="158">
        <f>Sectors_I!AA38</f>
        <v>0</v>
      </c>
      <c r="AB38" s="158">
        <f>Sectors_I!AB38</f>
        <v>0</v>
      </c>
    </row>
    <row r="39" spans="1:28" x14ac:dyDescent="0.2">
      <c r="A39" s="100" t="s">
        <v>138</v>
      </c>
      <c r="B39" s="154">
        <f>Sectors_I!B39</f>
        <v>70411104.481899992</v>
      </c>
      <c r="C39" s="154">
        <f>Sectors_I!C39</f>
        <v>9049562.0832980014</v>
      </c>
      <c r="D39" s="154">
        <f>Sectors_I!D39</f>
        <v>79460666.565197989</v>
      </c>
      <c r="E39" s="155">
        <f>Sectors_I!E39</f>
        <v>11668069.499626601</v>
      </c>
      <c r="F39" s="155">
        <f>Sectors_I!F39</f>
        <v>4754172.4829461295</v>
      </c>
      <c r="G39" s="155">
        <f>Sectors_I!G39</f>
        <v>16422241.982572731</v>
      </c>
      <c r="H39" s="107">
        <f>Sectors_I!H39</f>
        <v>0.147673</v>
      </c>
      <c r="I39" s="103">
        <f>Sectors_I!I39</f>
        <v>0.10273420820492496</v>
      </c>
      <c r="J39" s="107">
        <f>Sectors_I!J39</f>
        <v>0.14341799999999999</v>
      </c>
      <c r="K39" s="104">
        <f>Sectors_I!K39</f>
        <v>213.81700000000001</v>
      </c>
      <c r="L39" s="104">
        <f>Sectors_I!L39</f>
        <v>67.135745979230265</v>
      </c>
      <c r="M39" s="104">
        <f>Sectors_I!M39</f>
        <v>199.76400000000001</v>
      </c>
      <c r="N39" s="158">
        <f>Sectors_I!N39</f>
        <v>3408435.8019000003</v>
      </c>
      <c r="O39" s="158">
        <f>Sectors_I!O39</f>
        <v>2651697.4771499997</v>
      </c>
      <c r="P39" s="158">
        <f>Sectors_I!P39</f>
        <v>6060133.27905</v>
      </c>
      <c r="Q39" s="158">
        <f>Sectors_I!Q39</f>
        <v>54245097.829599991</v>
      </c>
      <c r="R39" s="158">
        <f>Sectors_I!R39</f>
        <v>3841142.4427280016</v>
      </c>
      <c r="S39" s="158">
        <f>Sectors_I!S39</f>
        <v>58086240.272327989</v>
      </c>
      <c r="T39" s="158">
        <f>Sectors_I!T39</f>
        <v>6567471.8005000008</v>
      </c>
      <c r="U39" s="158">
        <f>Sectors_I!U39</f>
        <v>446884.22680000006</v>
      </c>
      <c r="V39" s="158">
        <f>Sectors_I!V39</f>
        <v>7014356.0273000011</v>
      </c>
      <c r="W39" s="158">
        <f>Sectors_I!W39</f>
        <v>9598534.8517999984</v>
      </c>
      <c r="X39" s="158">
        <f>Sectors_I!X39</f>
        <v>4761535.4137699995</v>
      </c>
      <c r="Y39" s="158">
        <f>Sectors_I!Y39</f>
        <v>14360070.265569998</v>
      </c>
      <c r="Z39" s="158">
        <f>Sectors_I!Z39</f>
        <v>0</v>
      </c>
      <c r="AA39" s="158">
        <f>Sectors_I!AA39</f>
        <v>0</v>
      </c>
      <c r="AB39" s="158">
        <f>Sectors_I!AB39</f>
        <v>0</v>
      </c>
    </row>
    <row r="40" spans="1:28" x14ac:dyDescent="0.2">
      <c r="A40" s="100" t="s">
        <v>139</v>
      </c>
      <c r="B40" s="154">
        <f>Sectors_I!B40</f>
        <v>486818134.2211405</v>
      </c>
      <c r="C40" s="154">
        <f>Sectors_I!C40</f>
        <v>5523836.9521349994</v>
      </c>
      <c r="D40" s="154">
        <f>Sectors_I!D40</f>
        <v>492341971.17327553</v>
      </c>
      <c r="E40" s="155">
        <f>Sectors_I!E40</f>
        <v>21997742.338176083</v>
      </c>
      <c r="F40" s="155">
        <f>Sectors_I!F40</f>
        <v>1549801.5867111101</v>
      </c>
      <c r="G40" s="155">
        <f>Sectors_I!G40</f>
        <v>23547543.924887192</v>
      </c>
      <c r="H40" s="107">
        <f>Sectors_I!H40</f>
        <v>0.33304499999999998</v>
      </c>
      <c r="I40" s="103">
        <f>Sectors_I!I40</f>
        <v>0.34682583601703981</v>
      </c>
      <c r="J40" s="107">
        <f>Sectors_I!J40</f>
        <v>0.333204</v>
      </c>
      <c r="K40" s="104">
        <f>Sectors_I!K40</f>
        <v>209.87200000000001</v>
      </c>
      <c r="L40" s="104">
        <f>Sectors_I!L40</f>
        <v>92.054416361653267</v>
      </c>
      <c r="M40" s="104">
        <f>Sectors_I!M40</f>
        <v>208.55699999999999</v>
      </c>
      <c r="N40" s="158">
        <f>Sectors_I!N40</f>
        <v>11342800.643299999</v>
      </c>
      <c r="O40" s="158">
        <f>Sectors_I!O40</f>
        <v>1391104.4628000001</v>
      </c>
      <c r="P40" s="158">
        <f>Sectors_I!P40</f>
        <v>12733905.106099999</v>
      </c>
      <c r="Q40" s="158">
        <f>Sectors_I!Q40</f>
        <v>446295466.4808405</v>
      </c>
      <c r="R40" s="158">
        <f>Sectors_I!R40</f>
        <v>3856653.8254349995</v>
      </c>
      <c r="S40" s="158">
        <f>Sectors_I!S40</f>
        <v>450152120.30627555</v>
      </c>
      <c r="T40" s="158">
        <f>Sectors_I!T40</f>
        <v>27358988.645500001</v>
      </c>
      <c r="U40" s="158">
        <f>Sectors_I!U40</f>
        <v>170122.49110000001</v>
      </c>
      <c r="V40" s="158">
        <f>Sectors_I!V40</f>
        <v>27529111.136599999</v>
      </c>
      <c r="W40" s="158">
        <f>Sectors_I!W40</f>
        <v>11581512.754799999</v>
      </c>
      <c r="X40" s="158">
        <f>Sectors_I!X40</f>
        <v>1497060.6355999997</v>
      </c>
      <c r="Y40" s="158">
        <f>Sectors_I!Y40</f>
        <v>13078573.3904</v>
      </c>
      <c r="Z40" s="158">
        <f>Sectors_I!Z40</f>
        <v>1582166.34</v>
      </c>
      <c r="AA40" s="158">
        <f>Sectors_I!AA40</f>
        <v>0</v>
      </c>
      <c r="AB40" s="158">
        <f>Sectors_I!AB40</f>
        <v>1582166.34</v>
      </c>
    </row>
    <row r="41" spans="1:28" x14ac:dyDescent="0.2">
      <c r="A41" s="100" t="s">
        <v>140</v>
      </c>
      <c r="B41" s="154">
        <f>Sectors_I!B41</f>
        <v>7991432709.2804165</v>
      </c>
      <c r="C41" s="154">
        <f>Sectors_I!C41</f>
        <v>4241202595.9247875</v>
      </c>
      <c r="D41" s="154">
        <f>Sectors_I!D41</f>
        <v>12232635305.205204</v>
      </c>
      <c r="E41" s="155">
        <f>Sectors_I!E41</f>
        <v>35642374.942715973</v>
      </c>
      <c r="F41" s="155">
        <f>Sectors_I!F41</f>
        <v>22829453.128956359</v>
      </c>
      <c r="G41" s="155">
        <f>Sectors_I!G41</f>
        <v>58471828.071672335</v>
      </c>
      <c r="H41" s="107">
        <f>Sectors_I!H41</f>
        <v>0.117327</v>
      </c>
      <c r="I41" s="103">
        <f>Sectors_I!I41</f>
        <v>7.3643163825402952E-2</v>
      </c>
      <c r="J41" s="107">
        <f>Sectors_I!J41</f>
        <v>0.10245600000000001</v>
      </c>
      <c r="K41" s="104">
        <f>Sectors_I!K41</f>
        <v>137.35499999999999</v>
      </c>
      <c r="L41" s="104">
        <f>Sectors_I!L41</f>
        <v>156.96755224110132</v>
      </c>
      <c r="M41" s="104">
        <f>Sectors_I!M41</f>
        <v>144.07300000000001</v>
      </c>
      <c r="N41" s="158">
        <f>Sectors_I!N41</f>
        <v>50652915.674600005</v>
      </c>
      <c r="O41" s="158">
        <f>Sectors_I!O41</f>
        <v>45773913.102841988</v>
      </c>
      <c r="P41" s="158">
        <f>Sectors_I!P41</f>
        <v>96426828.777441993</v>
      </c>
      <c r="Q41" s="158">
        <f>Sectors_I!Q41</f>
        <v>7557135965.9373903</v>
      </c>
      <c r="R41" s="158">
        <f>Sectors_I!R41</f>
        <v>3942728854.4286876</v>
      </c>
      <c r="S41" s="158">
        <f>Sectors_I!S41</f>
        <v>11499864820.366077</v>
      </c>
      <c r="T41" s="158">
        <f>Sectors_I!T41</f>
        <v>315025347.95972657</v>
      </c>
      <c r="U41" s="158">
        <f>Sectors_I!U41</f>
        <v>207090615.50351745</v>
      </c>
      <c r="V41" s="158">
        <f>Sectors_I!V41</f>
        <v>522115963.46324402</v>
      </c>
      <c r="W41" s="158">
        <f>Sectors_I!W41</f>
        <v>85173433.301399991</v>
      </c>
      <c r="X41" s="158">
        <f>Sectors_I!X41</f>
        <v>76641200.514581993</v>
      </c>
      <c r="Y41" s="158">
        <f>Sectors_I!Y41</f>
        <v>161814633.81598198</v>
      </c>
      <c r="Z41" s="158">
        <f>Sectors_I!Z41</f>
        <v>34097962.081900008</v>
      </c>
      <c r="AA41" s="158">
        <f>Sectors_I!AA41</f>
        <v>14741925.478</v>
      </c>
      <c r="AB41" s="158">
        <f>Sectors_I!AB41</f>
        <v>48839887.559900008</v>
      </c>
    </row>
    <row r="42" spans="1:28" s="113" customFormat="1" x14ac:dyDescent="0.2">
      <c r="A42" s="109" t="s">
        <v>141</v>
      </c>
      <c r="B42" s="156">
        <f>Sectors_I!B42</f>
        <v>5899161525.1631527</v>
      </c>
      <c r="C42" s="156">
        <f>Sectors_I!C42</f>
        <v>3518911728.5458589</v>
      </c>
      <c r="D42" s="156">
        <f>Sectors_I!D42</f>
        <v>9418073253.7090111</v>
      </c>
      <c r="E42" s="157">
        <f>Sectors_I!E42</f>
        <v>28827346.655930262</v>
      </c>
      <c r="F42" s="157">
        <f>Sectors_I!F42</f>
        <v>19380934.862251777</v>
      </c>
      <c r="G42" s="157">
        <f>Sectors_I!G42</f>
        <v>48208281.518182039</v>
      </c>
      <c r="H42" s="110">
        <f>Sectors_I!H42</f>
        <v>0.116101</v>
      </c>
      <c r="I42" s="111">
        <f>Sectors_I!I42</f>
        <v>7.35890122789183E-2</v>
      </c>
      <c r="J42" s="110">
        <f>Sectors_I!J42</f>
        <v>0.100457</v>
      </c>
      <c r="K42" s="112">
        <f>Sectors_I!K42</f>
        <v>140.51499999999999</v>
      </c>
      <c r="L42" s="112">
        <f>Sectors_I!L42</f>
        <v>159.14085970696607</v>
      </c>
      <c r="M42" s="112">
        <f>Sectors_I!M42</f>
        <v>147.39599999999999</v>
      </c>
      <c r="N42" s="159">
        <f>Sectors_I!N42</f>
        <v>42524765.380800001</v>
      </c>
      <c r="O42" s="159">
        <f>Sectors_I!O42</f>
        <v>40367511.929241985</v>
      </c>
      <c r="P42" s="159">
        <f>Sectors_I!P42</f>
        <v>82892277.310041994</v>
      </c>
      <c r="Q42" s="159">
        <f>Sectors_I!Q42</f>
        <v>5546666965.5934525</v>
      </c>
      <c r="R42" s="159">
        <f>Sectors_I!R42</f>
        <v>3261532039.8805623</v>
      </c>
      <c r="S42" s="159">
        <f>Sectors_I!S42</f>
        <v>8808199005.4740143</v>
      </c>
      <c r="T42" s="159">
        <f>Sectors_I!T42</f>
        <v>246520505.20319995</v>
      </c>
      <c r="U42" s="159">
        <f>Sectors_I!U42</f>
        <v>174764905.94847348</v>
      </c>
      <c r="V42" s="159">
        <f>Sectors_I!V42</f>
        <v>421285411.15167344</v>
      </c>
      <c r="W42" s="159">
        <f>Sectors_I!W42</f>
        <v>72343248.199100003</v>
      </c>
      <c r="X42" s="159">
        <f>Sectors_I!X42</f>
        <v>68269241.072422981</v>
      </c>
      <c r="Y42" s="159">
        <f>Sectors_I!Y42</f>
        <v>140612489.271523</v>
      </c>
      <c r="Z42" s="159">
        <f>Sectors_I!Z42</f>
        <v>33630806.167400002</v>
      </c>
      <c r="AA42" s="159">
        <f>Sectors_I!AA42</f>
        <v>14345541.644400001</v>
      </c>
      <c r="AB42" s="159">
        <f>Sectors_I!AB42</f>
        <v>47976347.811800003</v>
      </c>
    </row>
    <row r="43" spans="1:28" s="113" customFormat="1" x14ac:dyDescent="0.2">
      <c r="A43" s="109" t="s">
        <v>142</v>
      </c>
      <c r="B43" s="156">
        <f>Sectors_I!B43</f>
        <v>1337320675.7418804</v>
      </c>
      <c r="C43" s="156">
        <f>Sectors_I!C43</f>
        <v>501672941.45029885</v>
      </c>
      <c r="D43" s="156">
        <f>Sectors_I!D43</f>
        <v>1838993617.1921792</v>
      </c>
      <c r="E43" s="157">
        <f>Sectors_I!E43</f>
        <v>2681470.6987058599</v>
      </c>
      <c r="F43" s="157">
        <f>Sectors_I!F43</f>
        <v>1952751.2801977999</v>
      </c>
      <c r="G43" s="157">
        <f>Sectors_I!G43</f>
        <v>4634221.9789036596</v>
      </c>
      <c r="H43" s="110">
        <f>Sectors_I!H43</f>
        <v>0.11536</v>
      </c>
      <c r="I43" s="111">
        <f>Sectors_I!I43</f>
        <v>7.4033859212634473E-2</v>
      </c>
      <c r="J43" s="110">
        <f>Sectors_I!J43</f>
        <v>0.104223</v>
      </c>
      <c r="K43" s="112">
        <f>Sectors_I!K43</f>
        <v>138.38</v>
      </c>
      <c r="L43" s="112">
        <f>Sectors_I!L43</f>
        <v>138.83450800649155</v>
      </c>
      <c r="M43" s="112">
        <f>Sectors_I!M43</f>
        <v>138.50200000000001</v>
      </c>
      <c r="N43" s="159">
        <f>Sectors_I!N43</f>
        <v>3909738.8572999998</v>
      </c>
      <c r="O43" s="159">
        <f>Sectors_I!O43</f>
        <v>4487201.1854999997</v>
      </c>
      <c r="P43" s="159">
        <f>Sectors_I!P43</f>
        <v>8396940.0427999999</v>
      </c>
      <c r="Q43" s="159">
        <f>Sectors_I!Q43</f>
        <v>1289623440.9136806</v>
      </c>
      <c r="R43" s="159">
        <f>Sectors_I!R43</f>
        <v>477036175.86188585</v>
      </c>
      <c r="S43" s="159">
        <f>Sectors_I!S43</f>
        <v>1766659616.7755663</v>
      </c>
      <c r="T43" s="159">
        <f>Sectors_I!T43</f>
        <v>40857250.973300003</v>
      </c>
      <c r="U43" s="159">
        <f>Sectors_I!U43</f>
        <v>18207764.078913998</v>
      </c>
      <c r="V43" s="159">
        <f>Sectors_I!V43</f>
        <v>59065015.052213997</v>
      </c>
      <c r="W43" s="159">
        <f>Sectors_I!W43</f>
        <v>6587108.2774999989</v>
      </c>
      <c r="X43" s="159">
        <f>Sectors_I!X43</f>
        <v>6032617.6758989999</v>
      </c>
      <c r="Y43" s="159">
        <f>Sectors_I!Y43</f>
        <v>12619725.953398999</v>
      </c>
      <c r="Z43" s="159">
        <f>Sectors_I!Z43</f>
        <v>252875.57740000001</v>
      </c>
      <c r="AA43" s="159">
        <f>Sectors_I!AA43</f>
        <v>396383.83360000001</v>
      </c>
      <c r="AB43" s="159">
        <f>Sectors_I!AB43</f>
        <v>649259.41100000008</v>
      </c>
    </row>
    <row r="44" spans="1:28" s="113" customFormat="1" x14ac:dyDescent="0.2">
      <c r="A44" s="109" t="s">
        <v>222</v>
      </c>
      <c r="B44" s="156">
        <f>Sectors_I!B44</f>
        <v>754950508.3753829</v>
      </c>
      <c r="C44" s="156">
        <f>Sectors_I!C44</f>
        <v>220617925.92873001</v>
      </c>
      <c r="D44" s="156">
        <f>Sectors_I!D44</f>
        <v>975568434.30411291</v>
      </c>
      <c r="E44" s="157">
        <f>Sectors_I!E44</f>
        <v>4133557.5880798399</v>
      </c>
      <c r="F44" s="157">
        <f>Sectors_I!F44</f>
        <v>1495766.9865067699</v>
      </c>
      <c r="G44" s="157">
        <f>Sectors_I!G44</f>
        <v>5629324.5745866094</v>
      </c>
      <c r="H44" s="110">
        <f>Sectors_I!H44</f>
        <v>0.13020699999999999</v>
      </c>
      <c r="I44" s="111">
        <f>Sectors_I!I44</f>
        <v>7.3713108337515654E-2</v>
      </c>
      <c r="J44" s="110">
        <f>Sectors_I!J44</f>
        <v>0.117724</v>
      </c>
      <c r="K44" s="112">
        <f>Sectors_I!K44</f>
        <v>110.887</v>
      </c>
      <c r="L44" s="112">
        <f>Sectors_I!L44</f>
        <v>163.56972889587385</v>
      </c>
      <c r="M44" s="112">
        <f>Sectors_I!M44</f>
        <v>122.608</v>
      </c>
      <c r="N44" s="159">
        <f>Sectors_I!N44</f>
        <v>4218411.4364999998</v>
      </c>
      <c r="O44" s="159">
        <f>Sectors_I!O44</f>
        <v>919199.98809999996</v>
      </c>
      <c r="P44" s="159">
        <f>Sectors_I!P44</f>
        <v>5137611.4245999996</v>
      </c>
      <c r="Q44" s="159">
        <f>Sectors_I!Q44</f>
        <v>720845559.43025637</v>
      </c>
      <c r="R44" s="159">
        <f>Sectors_I!R44</f>
        <v>204160638.68634</v>
      </c>
      <c r="S44" s="159">
        <f>Sectors_I!S44</f>
        <v>925006198.11659634</v>
      </c>
      <c r="T44" s="159">
        <f>Sectors_I!T44</f>
        <v>27647591.78322655</v>
      </c>
      <c r="U44" s="159">
        <f>Sectors_I!U44</f>
        <v>14117945.476130001</v>
      </c>
      <c r="V44" s="159">
        <f>Sectors_I!V44</f>
        <v>41765537.259356551</v>
      </c>
      <c r="W44" s="159">
        <f>Sectors_I!W44</f>
        <v>6243076.8247999996</v>
      </c>
      <c r="X44" s="159">
        <f>Sectors_I!X44</f>
        <v>2339341.7662599999</v>
      </c>
      <c r="Y44" s="159">
        <f>Sectors_I!Y44</f>
        <v>8582418.5910599995</v>
      </c>
      <c r="Z44" s="159">
        <f>Sectors_I!Z44</f>
        <v>214280.33709999998</v>
      </c>
      <c r="AA44" s="159">
        <f>Sectors_I!AA44</f>
        <v>0</v>
      </c>
      <c r="AB44" s="159">
        <f>Sectors_I!AB44</f>
        <v>214280.33709999998</v>
      </c>
    </row>
    <row r="45" spans="1:28" x14ac:dyDescent="0.2">
      <c r="A45" s="100" t="s">
        <v>224</v>
      </c>
      <c r="B45" s="154">
        <f>Sectors_I!B45</f>
        <v>354916846.13979995</v>
      </c>
      <c r="C45" s="154">
        <f>Sectors_I!C45</f>
        <v>1015046.6884</v>
      </c>
      <c r="D45" s="154">
        <f>Sectors_I!D45</f>
        <v>355931892.82819992</v>
      </c>
      <c r="E45" s="155">
        <f>Sectors_I!E45</f>
        <v>1759029.5371999999</v>
      </c>
      <c r="F45" s="155">
        <f>Sectors_I!F45</f>
        <v>63471.867200000001</v>
      </c>
      <c r="G45" s="155">
        <f>Sectors_I!G45</f>
        <v>1822501.4043999999</v>
      </c>
      <c r="H45" s="107">
        <f>Sectors_I!H45</f>
        <v>0.19620899999999999</v>
      </c>
      <c r="I45" s="103">
        <f>Sectors_I!I45</f>
        <v>0.19495899999999999</v>
      </c>
      <c r="J45" s="107">
        <f>Sectors_I!J45</f>
        <v>0.19624</v>
      </c>
      <c r="K45" s="104">
        <f>Sectors_I!K45</f>
        <v>15.964</v>
      </c>
      <c r="L45" s="104">
        <f>Sectors_I!L45</f>
        <v>133.56700000000001</v>
      </c>
      <c r="M45" s="104">
        <f>Sectors_I!M45</f>
        <v>16.293500000000002</v>
      </c>
      <c r="N45" s="158">
        <f>Sectors_I!N45</f>
        <v>3535291.4770999998</v>
      </c>
      <c r="O45" s="158">
        <f>Sectors_I!O45</f>
        <v>76710.551980000004</v>
      </c>
      <c r="P45" s="158">
        <f>Sectors_I!P45</f>
        <v>3612002.0290799998</v>
      </c>
      <c r="Q45" s="158">
        <f>Sectors_I!Q45</f>
        <v>342386322.57129997</v>
      </c>
      <c r="R45" s="158">
        <f>Sectors_I!R45</f>
        <v>916731.52879999997</v>
      </c>
      <c r="S45" s="158">
        <f>Sectors_I!S45</f>
        <v>343303054.10009992</v>
      </c>
      <c r="T45" s="158">
        <f>Sectors_I!T45</f>
        <v>7544395.4681000002</v>
      </c>
      <c r="U45" s="158">
        <f>Sectors_I!U45</f>
        <v>10472.095720000001</v>
      </c>
      <c r="V45" s="158">
        <f>Sectors_I!V45</f>
        <v>7554867.5638199998</v>
      </c>
      <c r="W45" s="158">
        <f>Sectors_I!W45</f>
        <v>4986128.1003999999</v>
      </c>
      <c r="X45" s="158">
        <f>Sectors_I!X45</f>
        <v>87843.063880000002</v>
      </c>
      <c r="Y45" s="158">
        <f>Sectors_I!Y45</f>
        <v>5073971.1642800001</v>
      </c>
      <c r="Z45" s="158">
        <f>Sectors_I!Z45</f>
        <v>0</v>
      </c>
      <c r="AA45" s="158">
        <f>Sectors_I!AA45</f>
        <v>0</v>
      </c>
      <c r="AB45" s="158">
        <f>Sectors_I!AB45</f>
        <v>0</v>
      </c>
    </row>
    <row r="46" spans="1:28" x14ac:dyDescent="0.2">
      <c r="A46" s="100" t="s">
        <v>223</v>
      </c>
      <c r="B46" s="154">
        <f>Sectors_I!B46</f>
        <v>8280676.7721000006</v>
      </c>
      <c r="C46" s="154">
        <f>Sectors_I!C46</f>
        <v>33121.748599999999</v>
      </c>
      <c r="D46" s="154">
        <f>Sectors_I!D46</f>
        <v>8313798.5207000002</v>
      </c>
      <c r="E46" s="155">
        <f>Sectors_I!E46</f>
        <v>157289.35964817999</v>
      </c>
      <c r="F46" s="155">
        <f>Sectors_I!F46</f>
        <v>78.837100000000007</v>
      </c>
      <c r="G46" s="155">
        <f>Sectors_I!G46</f>
        <v>157368.19674817999</v>
      </c>
      <c r="H46" s="107">
        <f>Sectors_I!H46</f>
        <v>4.3112900000000003E-2</v>
      </c>
      <c r="I46" s="103">
        <f>Sectors_I!I46</f>
        <v>7.0000000000000007E-2</v>
      </c>
      <c r="J46" s="107">
        <f>Sectors_I!J46</f>
        <v>4.3099800000000001E-2</v>
      </c>
      <c r="K46" s="104">
        <f>Sectors_I!K46</f>
        <v>61.771500000000003</v>
      </c>
      <c r="L46" s="104">
        <f>Sectors_I!L46</f>
        <v>121.733</v>
      </c>
      <c r="M46" s="104">
        <f>Sectors_I!M46</f>
        <v>62.022799999999997</v>
      </c>
      <c r="N46" s="158">
        <f>Sectors_I!N46</f>
        <v>44540.350000000006</v>
      </c>
      <c r="O46" s="158">
        <f>Sectors_I!O46</f>
        <v>0</v>
      </c>
      <c r="P46" s="158">
        <f>Sectors_I!P46</f>
        <v>44540.350000000006</v>
      </c>
      <c r="Q46" s="158">
        <f>Sectors_I!Q46</f>
        <v>8169933.1121000005</v>
      </c>
      <c r="R46" s="158">
        <f>Sectors_I!R46</f>
        <v>33121.748599999999</v>
      </c>
      <c r="S46" s="158">
        <f>Sectors_I!S46</f>
        <v>8203054.8607000001</v>
      </c>
      <c r="T46" s="158">
        <f>Sectors_I!T46</f>
        <v>64083.369999999995</v>
      </c>
      <c r="U46" s="158">
        <f>Sectors_I!U46</f>
        <v>0</v>
      </c>
      <c r="V46" s="158">
        <f>Sectors_I!V46</f>
        <v>64083.369999999995</v>
      </c>
      <c r="W46" s="158">
        <f>Sectors_I!W46</f>
        <v>46660.29</v>
      </c>
      <c r="X46" s="158">
        <f>Sectors_I!X46</f>
        <v>0</v>
      </c>
      <c r="Y46" s="158">
        <f>Sectors_I!Y46</f>
        <v>46660.29</v>
      </c>
      <c r="Z46" s="158">
        <f>Sectors_I!Z46</f>
        <v>0</v>
      </c>
      <c r="AA46" s="158">
        <f>Sectors_I!AA46</f>
        <v>0</v>
      </c>
      <c r="AB46" s="158">
        <f>Sectors_I!AB46</f>
        <v>0</v>
      </c>
    </row>
    <row r="47" spans="1:28" x14ac:dyDescent="0.2">
      <c r="A47" s="101" t="s">
        <v>273</v>
      </c>
      <c r="B47" s="154">
        <f>Sectors_I!B47</f>
        <v>36138221382.016937</v>
      </c>
      <c r="C47" s="154">
        <f>Sectors_I!C47</f>
        <v>27859673776.907322</v>
      </c>
      <c r="D47" s="154">
        <f>Sectors_I!D47</f>
        <v>63997895158.924255</v>
      </c>
      <c r="E47" s="155">
        <f>Sectors_I!E47</f>
        <v>765676446.18127429</v>
      </c>
      <c r="F47" s="155">
        <f>Sectors_I!F47</f>
        <v>327357782.71700597</v>
      </c>
      <c r="G47" s="155">
        <f>Sectors_I!G47</f>
        <v>1093034228.8982801</v>
      </c>
      <c r="H47" s="107">
        <f>Sectors_I!H47</f>
        <v>0.14589199999999999</v>
      </c>
      <c r="I47" s="103">
        <f>Sectors_I!I47</f>
        <v>9.030059854786926E-2</v>
      </c>
      <c r="J47" s="107">
        <f>Sectors_I!J47</f>
        <v>0.11994</v>
      </c>
      <c r="K47" s="104">
        <f>Sectors_I!K47</f>
        <v>79.987799999999993</v>
      </c>
      <c r="L47" s="104">
        <f>Sectors_I!L47</f>
        <v>94.619502147325633</v>
      </c>
      <c r="M47" s="104">
        <f>Sectors_I!M47</f>
        <v>86.339299999999994</v>
      </c>
      <c r="N47" s="158">
        <f>Sectors_I!N47</f>
        <v>526774978.91184103</v>
      </c>
      <c r="O47" s="158">
        <f>Sectors_I!O47</f>
        <v>540222108.30991054</v>
      </c>
      <c r="P47" s="158">
        <f>Sectors_I!P47</f>
        <v>1066997087.2217516</v>
      </c>
      <c r="Q47" s="158">
        <f>Sectors_I!Q47</f>
        <v>33668545243.98893</v>
      </c>
      <c r="R47" s="158">
        <f>Sectors_I!R47</f>
        <v>25489241849.558376</v>
      </c>
      <c r="S47" s="158">
        <f>Sectors_I!S47</f>
        <v>59157787093.54731</v>
      </c>
      <c r="T47" s="158">
        <f>Sectors_I!T47</f>
        <v>1589529125.0845213</v>
      </c>
      <c r="U47" s="158">
        <f>Sectors_I!U47</f>
        <v>1496094928.8091185</v>
      </c>
      <c r="V47" s="158">
        <f>Sectors_I!V47</f>
        <v>3085624053.8936396</v>
      </c>
      <c r="W47" s="158">
        <f>Sectors_I!W47</f>
        <v>815739624.30538905</v>
      </c>
      <c r="X47" s="158">
        <f>Sectors_I!X47</f>
        <v>823801668.75367403</v>
      </c>
      <c r="Y47" s="158">
        <f>Sectors_I!Y47</f>
        <v>1639541293.059063</v>
      </c>
      <c r="Z47" s="158">
        <f>Sectors_I!Z47</f>
        <v>64407388.638099998</v>
      </c>
      <c r="AA47" s="158">
        <f>Sectors_I!AA47</f>
        <v>50535329.786151007</v>
      </c>
      <c r="AB47" s="158">
        <f>Sectors_I!AB47</f>
        <v>114942718.42425101</v>
      </c>
    </row>
    <row r="48" spans="1:28" x14ac:dyDescent="0.2">
      <c r="A48" s="102" t="s">
        <v>226</v>
      </c>
      <c r="B48" s="154">
        <f>Sectors_I!B48</f>
        <v>7371688421.1024485</v>
      </c>
      <c r="C48" s="154">
        <f>Sectors_I!C48</f>
        <v>15384173627.083532</v>
      </c>
      <c r="D48" s="154">
        <f>Sectors_I!D48</f>
        <v>22755862048.185982</v>
      </c>
      <c r="E48" s="155">
        <f>Sectors_I!E48</f>
        <v>103428653.63937651</v>
      </c>
      <c r="F48" s="155">
        <f>Sectors_I!F48</f>
        <v>171119109.42562404</v>
      </c>
      <c r="G48" s="155">
        <f>Sectors_I!G48</f>
        <v>274547763.06500053</v>
      </c>
      <c r="H48" s="107">
        <f>Sectors_I!H48</f>
        <v>0.12506100000000001</v>
      </c>
      <c r="I48" s="103">
        <f>Sectors_I!I48</f>
        <v>9.6383954874816977E-2</v>
      </c>
      <c r="J48" s="107">
        <f>Sectors_I!J48</f>
        <v>0.105657</v>
      </c>
      <c r="K48" s="104">
        <f>Sectors_I!K48</f>
        <v>59.624000000000002</v>
      </c>
      <c r="L48" s="104">
        <f>Sectors_I!L48</f>
        <v>79.999889775136268</v>
      </c>
      <c r="M48" s="104">
        <f>Sectors_I!M48</f>
        <v>73.422499999999999</v>
      </c>
      <c r="N48" s="158">
        <f>Sectors_I!N48</f>
        <v>75360480.607879996</v>
      </c>
      <c r="O48" s="158">
        <f>Sectors_I!O48</f>
        <v>198428120.82052743</v>
      </c>
      <c r="P48" s="158">
        <f>Sectors_I!P48</f>
        <v>273788601.42840743</v>
      </c>
      <c r="Q48" s="158">
        <f>Sectors_I!Q48</f>
        <v>6900894588.8261375</v>
      </c>
      <c r="R48" s="158">
        <f>Sectors_I!R48</f>
        <v>14117991729.825825</v>
      </c>
      <c r="S48" s="158">
        <f>Sectors_I!S48</f>
        <v>21018886318.651958</v>
      </c>
      <c r="T48" s="158">
        <f>Sectors_I!T48</f>
        <v>322773493.75792426</v>
      </c>
      <c r="U48" s="158">
        <f>Sectors_I!U48</f>
        <v>949477852.60989952</v>
      </c>
      <c r="V48" s="158">
        <f>Sectors_I!V48</f>
        <v>1272251346.3678238</v>
      </c>
      <c r="W48" s="158">
        <f>Sectors_I!W48</f>
        <v>148020338.51838669</v>
      </c>
      <c r="X48" s="158">
        <f>Sectors_I!X48</f>
        <v>302255541.02060962</v>
      </c>
      <c r="Y48" s="158">
        <f>Sectors_I!Y48</f>
        <v>450275879.53899634</v>
      </c>
      <c r="Z48" s="158">
        <f>Sectors_I!Z48</f>
        <v>0</v>
      </c>
      <c r="AA48" s="158">
        <f>Sectors_I!AA48</f>
        <v>14448503.627199998</v>
      </c>
      <c r="AB48" s="158">
        <f>Sectors_I!AB48</f>
        <v>14448503.627199998</v>
      </c>
    </row>
    <row r="49" spans="1:28" x14ac:dyDescent="0.2">
      <c r="A49" s="102" t="s">
        <v>227</v>
      </c>
      <c r="B49" s="154">
        <f>Sectors_I!B49</f>
        <v>3926005531.4784608</v>
      </c>
      <c r="C49" s="154">
        <f>Sectors_I!C49</f>
        <v>6166014958.2234468</v>
      </c>
      <c r="D49" s="154">
        <f>Sectors_I!D49</f>
        <v>10092020489.701908</v>
      </c>
      <c r="E49" s="155">
        <f>Sectors_I!E49</f>
        <v>82058090.239314154</v>
      </c>
      <c r="F49" s="155">
        <f>Sectors_I!F49</f>
        <v>103825961.95045151</v>
      </c>
      <c r="G49" s="155">
        <f>Sectors_I!G49</f>
        <v>185884052.18976566</v>
      </c>
      <c r="H49" s="107">
        <f>Sectors_I!H49</f>
        <v>0.12828500000000001</v>
      </c>
      <c r="I49" s="103">
        <f>Sectors_I!I49</f>
        <v>8.0445507215550494E-2</v>
      </c>
      <c r="J49" s="107">
        <f>Sectors_I!J49</f>
        <v>9.9185099999999998E-2</v>
      </c>
      <c r="K49" s="104">
        <f>Sectors_I!K49</f>
        <v>73.42</v>
      </c>
      <c r="L49" s="104">
        <f>Sectors_I!L49</f>
        <v>89.885151197398656</v>
      </c>
      <c r="M49" s="104">
        <f>Sectors_I!M49</f>
        <v>83.500299999999996</v>
      </c>
      <c r="N49" s="158">
        <f>Sectors_I!N49</f>
        <v>116830089.20725413</v>
      </c>
      <c r="O49" s="158">
        <f>Sectors_I!O49</f>
        <v>262279478.79328606</v>
      </c>
      <c r="P49" s="158">
        <f>Sectors_I!P49</f>
        <v>379109568.0005402</v>
      </c>
      <c r="Q49" s="158">
        <f>Sectors_I!Q49</f>
        <v>3595028850.0505147</v>
      </c>
      <c r="R49" s="158">
        <f>Sectors_I!R49</f>
        <v>5508025877.6094189</v>
      </c>
      <c r="S49" s="158">
        <f>Sectors_I!S49</f>
        <v>9103054727.6599331</v>
      </c>
      <c r="T49" s="158">
        <f>Sectors_I!T49</f>
        <v>149112568.79599401</v>
      </c>
      <c r="U49" s="158">
        <f>Sectors_I!U49</f>
        <v>252428981.77623171</v>
      </c>
      <c r="V49" s="158">
        <f>Sectors_I!V49</f>
        <v>401541550.57222569</v>
      </c>
      <c r="W49" s="158">
        <f>Sectors_I!W49</f>
        <v>177948473.03135261</v>
      </c>
      <c r="X49" s="158">
        <f>Sectors_I!X49</f>
        <v>388896489.6515457</v>
      </c>
      <c r="Y49" s="158">
        <f>Sectors_I!Y49</f>
        <v>566844962.68289828</v>
      </c>
      <c r="Z49" s="158">
        <f>Sectors_I!Z49</f>
        <v>3915639.6006000005</v>
      </c>
      <c r="AA49" s="158">
        <f>Sectors_I!AA49</f>
        <v>16663609.186251001</v>
      </c>
      <c r="AB49" s="158">
        <f>Sectors_I!AB49</f>
        <v>20579248.786851004</v>
      </c>
    </row>
    <row r="50" spans="1:28" x14ac:dyDescent="0.2">
      <c r="A50" s="102" t="s">
        <v>228</v>
      </c>
      <c r="B50" s="154">
        <f>Sectors_I!B50</f>
        <v>6703276660.9779482</v>
      </c>
      <c r="C50" s="154">
        <f>Sectors_I!C50</f>
        <v>1365040235.00174</v>
      </c>
      <c r="D50" s="154">
        <f>Sectors_I!D50</f>
        <v>8068316895.9796886</v>
      </c>
      <c r="E50" s="155">
        <f>Sectors_I!E50</f>
        <v>182814926.75109175</v>
      </c>
      <c r="F50" s="155">
        <f>Sectors_I!F50</f>
        <v>17615993.280227732</v>
      </c>
      <c r="G50" s="155">
        <f>Sectors_I!G50</f>
        <v>200430920.03131947</v>
      </c>
      <c r="H50" s="107">
        <f>Sectors_I!H50</f>
        <v>0.161439</v>
      </c>
      <c r="I50" s="103">
        <f>Sectors_I!I50</f>
        <v>7.936671231067656E-2</v>
      </c>
      <c r="J50" s="107">
        <f>Sectors_I!J50</f>
        <v>0.14773700000000001</v>
      </c>
      <c r="K50" s="104">
        <f>Sectors_I!K50</f>
        <v>62.064</v>
      </c>
      <c r="L50" s="104">
        <f>Sectors_I!L50</f>
        <v>100.78841820186749</v>
      </c>
      <c r="M50" s="104">
        <f>Sectors_I!M50</f>
        <v>68.609800000000007</v>
      </c>
      <c r="N50" s="158">
        <f>Sectors_I!N50</f>
        <v>135395621.03780001</v>
      </c>
      <c r="O50" s="158">
        <f>Sectors_I!O50</f>
        <v>26692572.314000003</v>
      </c>
      <c r="P50" s="158">
        <f>Sectors_I!P50</f>
        <v>162088193.35180002</v>
      </c>
      <c r="Q50" s="158">
        <f>Sectors_I!Q50</f>
        <v>6190511603.8459616</v>
      </c>
      <c r="R50" s="158">
        <f>Sectors_I!R50</f>
        <v>1253367910.4052401</v>
      </c>
      <c r="S50" s="158">
        <f>Sectors_I!S50</f>
        <v>7443879514.2512016</v>
      </c>
      <c r="T50" s="158">
        <f>Sectors_I!T50</f>
        <v>338616825.41628647</v>
      </c>
      <c r="U50" s="158">
        <f>Sectors_I!U50</f>
        <v>73700435.445199996</v>
      </c>
      <c r="V50" s="158">
        <f>Sectors_I!V50</f>
        <v>412317260.86148643</v>
      </c>
      <c r="W50" s="158">
        <f>Sectors_I!W50</f>
        <v>171133267.06200001</v>
      </c>
      <c r="X50" s="158">
        <f>Sectors_I!X50</f>
        <v>37526305.855999991</v>
      </c>
      <c r="Y50" s="158">
        <f>Sectors_I!Y50</f>
        <v>208659572.91799998</v>
      </c>
      <c r="Z50" s="158">
        <f>Sectors_I!Z50</f>
        <v>3014964.6536999997</v>
      </c>
      <c r="AA50" s="158">
        <f>Sectors_I!AA50</f>
        <v>445583.2953</v>
      </c>
      <c r="AB50" s="158">
        <f>Sectors_I!AB50</f>
        <v>3460547.9489999996</v>
      </c>
    </row>
    <row r="51" spans="1:28" x14ac:dyDescent="0.2">
      <c r="A51" s="102" t="s">
        <v>229</v>
      </c>
      <c r="B51" s="154">
        <f>Sectors_I!B51</f>
        <v>18137250768.45797</v>
      </c>
      <c r="C51" s="154">
        <f>Sectors_I!C51</f>
        <v>4944444956.5983105</v>
      </c>
      <c r="D51" s="154">
        <f>Sectors_I!D51</f>
        <v>23081695725.056278</v>
      </c>
      <c r="E51" s="155">
        <f>Sectors_I!E51</f>
        <v>397374775.55149209</v>
      </c>
      <c r="F51" s="155">
        <f>Sectors_I!F51</f>
        <v>34796718.060402595</v>
      </c>
      <c r="G51" s="155">
        <f>Sectors_I!G51</f>
        <v>432171493.61189467</v>
      </c>
      <c r="H51" s="107">
        <f>Sectors_I!H51</f>
        <v>0.14929600000000001</v>
      </c>
      <c r="I51" s="103">
        <f>Sectors_I!I51</f>
        <v>7.4015603756548781E-2</v>
      </c>
      <c r="J51" s="107">
        <f>Sectors_I!J51</f>
        <v>0.13333400000000001</v>
      </c>
      <c r="K51" s="104">
        <f>Sectors_I!K51</f>
        <v>96.266400000000004</v>
      </c>
      <c r="L51" s="104">
        <f>Sectors_I!L51</f>
        <v>144.92487511602025</v>
      </c>
      <c r="M51" s="104">
        <f>Sectors_I!M51</f>
        <v>106.568</v>
      </c>
      <c r="N51" s="158">
        <f>Sectors_I!N51</f>
        <v>199188788.00880688</v>
      </c>
      <c r="O51" s="158">
        <f>Sectors_I!O51</f>
        <v>52821936.382196993</v>
      </c>
      <c r="P51" s="158">
        <f>Sectors_I!P51</f>
        <v>252010724.39100388</v>
      </c>
      <c r="Q51" s="158">
        <f>Sectors_I!Q51</f>
        <v>16982110201.346203</v>
      </c>
      <c r="R51" s="158">
        <f>Sectors_I!R51</f>
        <v>4609856331.7279043</v>
      </c>
      <c r="S51" s="158">
        <f>Sectors_I!S51</f>
        <v>21591966533.074104</v>
      </c>
      <c r="T51" s="158">
        <f>Sectors_I!T51</f>
        <v>779026237.03431642</v>
      </c>
      <c r="U51" s="158">
        <f>Sectors_I!U51</f>
        <v>220487658.9675875</v>
      </c>
      <c r="V51" s="158">
        <f>Sectors_I!V51</f>
        <v>999513896.00190389</v>
      </c>
      <c r="W51" s="158">
        <f>Sectors_I!W51</f>
        <v>318637545.68364978</v>
      </c>
      <c r="X51" s="158">
        <f>Sectors_I!X51</f>
        <v>95123332.225418583</v>
      </c>
      <c r="Y51" s="158">
        <f>Sectors_I!Y51</f>
        <v>413760877.90906835</v>
      </c>
      <c r="Z51" s="158">
        <f>Sectors_I!Z51</f>
        <v>57476784.393800005</v>
      </c>
      <c r="AA51" s="158">
        <f>Sectors_I!AA51</f>
        <v>18977633.6774</v>
      </c>
      <c r="AB51" s="158">
        <f>Sectors_I!AB51</f>
        <v>76454418.071200013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66F2E665-FA11-4B15-AF32-D4D361CC644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2025-02-24T06:45:37Z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